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KSU\Graduation Project\extra work\week 16\"/>
    </mc:Choice>
  </mc:AlternateContent>
  <xr:revisionPtr revIDLastSave="0" documentId="13_ncr:1_{9110A6A9-27AC-420D-B6A0-9003C10D99E8}" xr6:coauthVersionLast="47" xr6:coauthVersionMax="47" xr10:uidLastSave="{00000000-0000-0000-0000-000000000000}"/>
  <bookViews>
    <workbookView xWindow="-110" yWindow="-110" windowWidth="38620" windowHeight="21220" xr2:uid="{37F685C6-D1E7-458A-B569-0498827940F4}"/>
  </bookViews>
  <sheets>
    <sheet name="ورقة1" sheetId="1" r:id="rId1"/>
    <sheet name="level 1 " sheetId="2" r:id="rId2"/>
    <sheet name="Level 2" sheetId="5" r:id="rId3"/>
    <sheet name="LEVEL 2 #3 road" sheetId="9" r:id="rId4"/>
    <sheet name="LEVEL 1 #3 road" sheetId="10" r:id="rId5"/>
    <sheet name="Level 3" sheetId="6" r:id="rId6"/>
    <sheet name="Level 4" sheetId="7" r:id="rId7"/>
    <sheet name="Level 5" sheetId="8" r:id="rId8"/>
    <sheet name="level 1 #3-3" sheetId="11" r:id="rId9"/>
    <sheet name="level 2 #3-2" sheetId="12" r:id="rId10"/>
    <sheet name="level 3 #v2" sheetId="13" r:id="rId11"/>
  </sheets>
  <definedNames>
    <definedName name="_xlnm._FilterDatabase" localSheetId="5" hidden="1">'Level 3'!$F$1:$F$603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7" i="13" l="1"/>
  <c r="X53" i="13"/>
  <c r="X56" i="13"/>
  <c r="X55" i="13"/>
  <c r="X54" i="13"/>
  <c r="X52" i="13"/>
  <c r="X51" i="13"/>
  <c r="X50" i="13"/>
  <c r="X49" i="13"/>
  <c r="X48" i="13"/>
  <c r="X47" i="13"/>
  <c r="X46" i="13"/>
  <c r="X45" i="13"/>
  <c r="X44" i="13"/>
  <c r="X43" i="13"/>
  <c r="X42" i="13"/>
  <c r="X41" i="13"/>
  <c r="X40" i="13"/>
  <c r="X39" i="13"/>
  <c r="U40" i="13"/>
  <c r="U41" i="13"/>
  <c r="U42" i="13"/>
  <c r="U43" i="13"/>
  <c r="U44" i="13"/>
  <c r="U45" i="13"/>
  <c r="U46" i="13"/>
  <c r="U47" i="13"/>
  <c r="U48" i="13"/>
  <c r="U49" i="13"/>
  <c r="U50" i="13"/>
  <c r="U51" i="13"/>
  <c r="U52" i="13"/>
  <c r="U53" i="13"/>
  <c r="U54" i="13"/>
  <c r="U55" i="13"/>
  <c r="U56" i="13"/>
  <c r="U39" i="13"/>
  <c r="P39" i="13" a="1"/>
  <c r="P39" i="13" s="1"/>
  <c r="N39" i="13"/>
  <c r="AC102" i="13"/>
  <c r="AB102" i="13"/>
  <c r="X102" i="13"/>
  <c r="X101" i="13"/>
  <c r="X100" i="13"/>
  <c r="X99" i="13"/>
  <c r="X98" i="13"/>
  <c r="X97" i="13"/>
  <c r="X96" i="13"/>
  <c r="X95" i="13"/>
  <c r="X94" i="13"/>
  <c r="X93" i="13"/>
  <c r="X92" i="13"/>
  <c r="X91" i="13"/>
  <c r="X90" i="13"/>
  <c r="X89" i="13"/>
  <c r="X88" i="13"/>
  <c r="X87" i="13"/>
  <c r="X86" i="13"/>
  <c r="X85" i="13"/>
  <c r="X84" i="13"/>
  <c r="X83" i="13"/>
  <c r="X82" i="13"/>
  <c r="X81" i="13"/>
  <c r="X80" i="13"/>
  <c r="X79" i="13"/>
  <c r="X78" i="13"/>
  <c r="X77" i="13"/>
  <c r="X76" i="13"/>
  <c r="X75" i="13"/>
  <c r="X74" i="13"/>
  <c r="X73" i="13"/>
  <c r="U74" i="13"/>
  <c r="U75" i="13"/>
  <c r="U76" i="13"/>
  <c r="U77" i="13"/>
  <c r="U78" i="13"/>
  <c r="U79" i="13"/>
  <c r="U80" i="13"/>
  <c r="U81" i="13"/>
  <c r="U82" i="13"/>
  <c r="U83" i="13"/>
  <c r="U84" i="13"/>
  <c r="U85" i="13"/>
  <c r="U86" i="13"/>
  <c r="U87" i="13"/>
  <c r="U88" i="13"/>
  <c r="U89" i="13"/>
  <c r="U90" i="13"/>
  <c r="U91" i="13"/>
  <c r="U92" i="13"/>
  <c r="U93" i="13"/>
  <c r="U94" i="13"/>
  <c r="U95" i="13"/>
  <c r="U96" i="13"/>
  <c r="U97" i="13"/>
  <c r="U98" i="13"/>
  <c r="U99" i="13"/>
  <c r="U100" i="13"/>
  <c r="U101" i="13"/>
  <c r="U73" i="13"/>
  <c r="P73" i="13" a="1"/>
  <c r="P73" i="13" s="1"/>
  <c r="N73" i="13"/>
  <c r="R33" i="13"/>
  <c r="R9" i="13"/>
  <c r="Z146" i="11"/>
  <c r="Y146" i="11"/>
  <c r="U146" i="11"/>
  <c r="U145" i="11"/>
  <c r="U144" i="11"/>
  <c r="U143" i="11"/>
  <c r="U142" i="11"/>
  <c r="U141" i="11"/>
  <c r="U140" i="11"/>
  <c r="U139" i="11"/>
  <c r="U138" i="11"/>
  <c r="U137" i="11"/>
  <c r="U136" i="11"/>
  <c r="U135" i="11"/>
  <c r="U134" i="11"/>
  <c r="U133" i="11"/>
  <c r="U132" i="11"/>
  <c r="U131" i="11"/>
  <c r="U130" i="11"/>
  <c r="U129" i="11"/>
  <c r="U128" i="11"/>
  <c r="U127" i="11"/>
  <c r="U126" i="11"/>
  <c r="U125" i="11"/>
  <c r="S126" i="11"/>
  <c r="S127" i="11"/>
  <c r="S128" i="11"/>
  <c r="S129" i="11"/>
  <c r="S130" i="11"/>
  <c r="S131" i="11"/>
  <c r="S132" i="11"/>
  <c r="S133" i="11"/>
  <c r="S134" i="11"/>
  <c r="S135" i="11"/>
  <c r="S136" i="11"/>
  <c r="S137" i="11"/>
  <c r="S138" i="11"/>
  <c r="S139" i="11"/>
  <c r="S140" i="11"/>
  <c r="S141" i="11"/>
  <c r="S142" i="11"/>
  <c r="S143" i="11"/>
  <c r="S144" i="11"/>
  <c r="S145" i="11"/>
  <c r="S125" i="11"/>
  <c r="O125" i="11" a="1"/>
  <c r="O125" i="11" s="1"/>
  <c r="M125" i="11"/>
  <c r="AB153" i="12"/>
  <c r="AA153" i="12"/>
  <c r="X153" i="12"/>
  <c r="X152" i="12"/>
  <c r="X151" i="12"/>
  <c r="X150" i="12"/>
  <c r="X149" i="12"/>
  <c r="X148" i="12"/>
  <c r="X147" i="12"/>
  <c r="X146" i="12"/>
  <c r="X145" i="12"/>
  <c r="X144" i="12"/>
  <c r="X143" i="12"/>
  <c r="X142" i="12"/>
  <c r="X141" i="12"/>
  <c r="X140" i="12"/>
  <c r="X139" i="12"/>
  <c r="X138" i="12"/>
  <c r="X137" i="12"/>
  <c r="X136" i="12"/>
  <c r="X135" i="12"/>
  <c r="X134" i="12"/>
  <c r="X133" i="12"/>
  <c r="X132" i="12"/>
  <c r="X131" i="12"/>
  <c r="X130" i="12"/>
  <c r="X129" i="12"/>
  <c r="X128" i="12"/>
  <c r="X127" i="12"/>
  <c r="X126" i="12"/>
  <c r="U127" i="12"/>
  <c r="U128" i="12"/>
  <c r="U129" i="12"/>
  <c r="U130" i="12"/>
  <c r="U131" i="12"/>
  <c r="U132" i="12"/>
  <c r="U133" i="12"/>
  <c r="U134" i="12"/>
  <c r="U135" i="12"/>
  <c r="U136" i="12"/>
  <c r="U137" i="12"/>
  <c r="U138" i="12"/>
  <c r="U139" i="12"/>
  <c r="U140" i="12"/>
  <c r="U141" i="12"/>
  <c r="U142" i="12"/>
  <c r="U143" i="12"/>
  <c r="U144" i="12"/>
  <c r="U145" i="12"/>
  <c r="U146" i="12"/>
  <c r="U147" i="12"/>
  <c r="U148" i="12"/>
  <c r="U149" i="12"/>
  <c r="U150" i="12"/>
  <c r="U151" i="12"/>
  <c r="U152" i="12"/>
  <c r="U126" i="12"/>
  <c r="P126" i="12" a="1"/>
  <c r="P126" i="12" s="1"/>
  <c r="AD132" i="10"/>
  <c r="AC132" i="10"/>
  <c r="Y144" i="10"/>
  <c r="Y133" i="10"/>
  <c r="Y135" i="10"/>
  <c r="Y140" i="10"/>
  <c r="Y143" i="10"/>
  <c r="Y142" i="10"/>
  <c r="Y141" i="10"/>
  <c r="Y139" i="10"/>
  <c r="Y138" i="10"/>
  <c r="Y137" i="10"/>
  <c r="Y136" i="10"/>
  <c r="Y134" i="10"/>
  <c r="Y132" i="10"/>
  <c r="Y131" i="10"/>
  <c r="Y130" i="10"/>
  <c r="Y129" i="10"/>
  <c r="Y128" i="10"/>
  <c r="Y127" i="10"/>
  <c r="Y126" i="10"/>
  <c r="Y125" i="10"/>
  <c r="Y124" i="10"/>
  <c r="Y123" i="10"/>
  <c r="Y122" i="10"/>
  <c r="W123" i="10"/>
  <c r="W124" i="10"/>
  <c r="W125" i="10"/>
  <c r="W126" i="10"/>
  <c r="W127" i="10"/>
  <c r="W128" i="10"/>
  <c r="W129" i="10"/>
  <c r="W130" i="10"/>
  <c r="W131" i="10"/>
  <c r="W132" i="10"/>
  <c r="W133" i="10"/>
  <c r="W134" i="10"/>
  <c r="W135" i="10"/>
  <c r="W136" i="10"/>
  <c r="W137" i="10"/>
  <c r="W138" i="10"/>
  <c r="W139" i="10"/>
  <c r="W140" i="10"/>
  <c r="W141" i="10"/>
  <c r="W142" i="10"/>
  <c r="W143" i="10"/>
  <c r="W122" i="10"/>
  <c r="R120" i="10"/>
  <c r="Q120" i="10"/>
  <c r="P120" i="10"/>
  <c r="M116" i="10"/>
  <c r="M121" i="10"/>
  <c r="O119" i="9"/>
  <c r="AM246" i="9"/>
  <c r="AL246" i="9"/>
  <c r="AK246" i="9"/>
  <c r="AJ246" i="9"/>
  <c r="AF246" i="9"/>
  <c r="AF245" i="9"/>
  <c r="AF243" i="9"/>
  <c r="AF244" i="9"/>
  <c r="AF242" i="9"/>
  <c r="AF241" i="9"/>
  <c r="AF240" i="9"/>
  <c r="AF239" i="9"/>
  <c r="AF238" i="9"/>
  <c r="AF237" i="9"/>
  <c r="AF236" i="9"/>
  <c r="AF235" i="9"/>
  <c r="AF234" i="9"/>
  <c r="AF233" i="9"/>
  <c r="AF232" i="9"/>
  <c r="AF231" i="9"/>
  <c r="AF230" i="9"/>
  <c r="AF229" i="9"/>
  <c r="AF228" i="9"/>
  <c r="AF226" i="9"/>
  <c r="AF225" i="9"/>
  <c r="AF224" i="9"/>
  <c r="AF222" i="9"/>
  <c r="AF221" i="9"/>
  <c r="AF220" i="9"/>
  <c r="AF227" i="9"/>
  <c r="AF223" i="9"/>
  <c r="AF219" i="9"/>
  <c r="AF218" i="9"/>
  <c r="AF217" i="9"/>
  <c r="AF216" i="9"/>
  <c r="AF215" i="9"/>
  <c r="AF214" i="9"/>
  <c r="AF213" i="9"/>
  <c r="AF212" i="9"/>
  <c r="AF211" i="9"/>
  <c r="AF210" i="9"/>
  <c r="AF209" i="9"/>
  <c r="AF208" i="9"/>
  <c r="AF207" i="9"/>
  <c r="AF206" i="9"/>
  <c r="AF205" i="9"/>
  <c r="AF204" i="9"/>
  <c r="AF203" i="9"/>
  <c r="AF202" i="9"/>
  <c r="AF201" i="9"/>
  <c r="AF200" i="9"/>
  <c r="AF199" i="9"/>
  <c r="AF198" i="9"/>
  <c r="AF197" i="9"/>
  <c r="AF196" i="9"/>
  <c r="AF195" i="9"/>
  <c r="AF194" i="9"/>
  <c r="AF193" i="9"/>
  <c r="AF192" i="9"/>
  <c r="AF191" i="9"/>
  <c r="AF190" i="9"/>
  <c r="AF189" i="9"/>
  <c r="AF188" i="9"/>
  <c r="AF187" i="9"/>
  <c r="AF186" i="9"/>
  <c r="AF185" i="9"/>
  <c r="AF184" i="9"/>
  <c r="AF183" i="9"/>
  <c r="AF182" i="9"/>
  <c r="AF181" i="9"/>
  <c r="AF180" i="9"/>
  <c r="AF179" i="9"/>
  <c r="AF178" i="9"/>
  <c r="AF177" i="9"/>
  <c r="AF176" i="9"/>
  <c r="AF175" i="9"/>
  <c r="AF174" i="9"/>
  <c r="AF173" i="9"/>
  <c r="AF172" i="9"/>
  <c r="AF171" i="9"/>
  <c r="AF170" i="9"/>
  <c r="AF169" i="9"/>
  <c r="AF168" i="9"/>
  <c r="AF167" i="9"/>
  <c r="AF166" i="9"/>
  <c r="AF165" i="9"/>
  <c r="AF164" i="9"/>
  <c r="AF163" i="9"/>
  <c r="AF162" i="9"/>
  <c r="AF161" i="9"/>
  <c r="AF160" i="9"/>
  <c r="AF159" i="9"/>
  <c r="AF158" i="9"/>
  <c r="AF157" i="9"/>
  <c r="AF156" i="9"/>
  <c r="AF155" i="9"/>
  <c r="AF154" i="9"/>
  <c r="AF153" i="9"/>
  <c r="AF152" i="9"/>
  <c r="AF151" i="9"/>
  <c r="AF150" i="9"/>
  <c r="AF149" i="9"/>
  <c r="AF148" i="9"/>
  <c r="AF147" i="9"/>
  <c r="AF146" i="9"/>
  <c r="AF145" i="9"/>
  <c r="AF144" i="9"/>
  <c r="AF143" i="9"/>
  <c r="AF142" i="9"/>
  <c r="AF141" i="9"/>
  <c r="AF140" i="9"/>
  <c r="AF139" i="9"/>
  <c r="AF138" i="9"/>
  <c r="AF137" i="9"/>
  <c r="AF136" i="9"/>
  <c r="AF135" i="9"/>
  <c r="AF134" i="9"/>
  <c r="AF133" i="9"/>
  <c r="AF132" i="9"/>
  <c r="AF131" i="9"/>
  <c r="AF130" i="9"/>
  <c r="AF129" i="9"/>
  <c r="AF128" i="9"/>
  <c r="AF127" i="9"/>
  <c r="AF126" i="9"/>
  <c r="AF125" i="9"/>
  <c r="AF124" i="9"/>
  <c r="AF123" i="9"/>
  <c r="AF122" i="9"/>
  <c r="AF121" i="9"/>
  <c r="AF120" i="9"/>
  <c r="AF119" i="9"/>
  <c r="T120" i="9"/>
  <c r="T121" i="9"/>
  <c r="T122" i="9"/>
  <c r="T123" i="9"/>
  <c r="T124" i="9"/>
  <c r="T125" i="9"/>
  <c r="T126" i="9"/>
  <c r="T127" i="9"/>
  <c r="T128" i="9"/>
  <c r="T129" i="9"/>
  <c r="T130" i="9"/>
  <c r="T131" i="9"/>
  <c r="T132" i="9"/>
  <c r="T133" i="9"/>
  <c r="T134" i="9"/>
  <c r="T135" i="9"/>
  <c r="T136" i="9"/>
  <c r="T137" i="9"/>
  <c r="T138" i="9"/>
  <c r="T139" i="9"/>
  <c r="T140" i="9"/>
  <c r="T141" i="9"/>
  <c r="T142" i="9"/>
  <c r="T143" i="9"/>
  <c r="T144" i="9"/>
  <c r="T145" i="9"/>
  <c r="T146" i="9"/>
  <c r="T147" i="9"/>
  <c r="T148" i="9"/>
  <c r="T149" i="9"/>
  <c r="T150" i="9"/>
  <c r="T151" i="9"/>
  <c r="T152" i="9"/>
  <c r="T153" i="9"/>
  <c r="T154" i="9"/>
  <c r="T155" i="9"/>
  <c r="T156" i="9"/>
  <c r="T157" i="9"/>
  <c r="T158" i="9"/>
  <c r="T159" i="9"/>
  <c r="T160" i="9"/>
  <c r="T161" i="9"/>
  <c r="T162" i="9"/>
  <c r="T163" i="9"/>
  <c r="T164" i="9"/>
  <c r="T165" i="9"/>
  <c r="T166" i="9"/>
  <c r="T167" i="9"/>
  <c r="T168" i="9"/>
  <c r="T169" i="9"/>
  <c r="T170" i="9"/>
  <c r="T171" i="9"/>
  <c r="T172" i="9"/>
  <c r="T173" i="9"/>
  <c r="T174" i="9"/>
  <c r="T175" i="9"/>
  <c r="T176" i="9"/>
  <c r="T177" i="9"/>
  <c r="T178" i="9"/>
  <c r="T179" i="9"/>
  <c r="T180" i="9"/>
  <c r="T181" i="9"/>
  <c r="T182" i="9"/>
  <c r="T183" i="9"/>
  <c r="T184" i="9"/>
  <c r="T185" i="9"/>
  <c r="T186" i="9"/>
  <c r="T187" i="9"/>
  <c r="T188" i="9"/>
  <c r="T189" i="9"/>
  <c r="T190" i="9"/>
  <c r="T191" i="9"/>
  <c r="T192" i="9"/>
  <c r="T193" i="9"/>
  <c r="T194" i="9"/>
  <c r="T195" i="9"/>
  <c r="T196" i="9"/>
  <c r="T197" i="9"/>
  <c r="T198" i="9"/>
  <c r="T199" i="9"/>
  <c r="T200" i="9"/>
  <c r="T201" i="9"/>
  <c r="T202" i="9"/>
  <c r="T203" i="9"/>
  <c r="T204" i="9"/>
  <c r="T205" i="9"/>
  <c r="T206" i="9"/>
  <c r="T207" i="9"/>
  <c r="T208" i="9"/>
  <c r="T209" i="9"/>
  <c r="T210" i="9"/>
  <c r="T211" i="9"/>
  <c r="T212" i="9"/>
  <c r="T213" i="9"/>
  <c r="T214" i="9"/>
  <c r="T215" i="9"/>
  <c r="T216" i="9"/>
  <c r="T217" i="9"/>
  <c r="T218" i="9"/>
  <c r="T219" i="9"/>
  <c r="T220" i="9"/>
  <c r="T221" i="9"/>
  <c r="T222" i="9"/>
  <c r="T223" i="9"/>
  <c r="T224" i="9"/>
  <c r="T225" i="9"/>
  <c r="T226" i="9"/>
  <c r="T227" i="9"/>
  <c r="T228" i="9"/>
  <c r="T229" i="9"/>
  <c r="T230" i="9"/>
  <c r="T231" i="9"/>
  <c r="T232" i="9"/>
  <c r="T233" i="9"/>
  <c r="T234" i="9"/>
  <c r="T235" i="9"/>
  <c r="T236" i="9"/>
  <c r="T237" i="9"/>
  <c r="T238" i="9"/>
  <c r="T239" i="9"/>
  <c r="T240" i="9"/>
  <c r="T241" i="9"/>
  <c r="T242" i="9"/>
  <c r="T243" i="9"/>
  <c r="T244" i="9"/>
  <c r="R119" i="9" a="1"/>
  <c r="R119" i="9" s="1"/>
  <c r="T119" i="9"/>
  <c r="R5" i="9"/>
  <c r="Y145" i="7"/>
  <c r="X145" i="7"/>
  <c r="V145" i="7"/>
  <c r="V141" i="7"/>
  <c r="V137" i="7"/>
  <c r="V131" i="7"/>
  <c r="V126" i="7"/>
  <c r="V118" i="7"/>
  <c r="V113" i="7"/>
  <c r="V110" i="7"/>
  <c r="V109" i="7"/>
  <c r="V144" i="7"/>
  <c r="V143" i="7"/>
  <c r="V142" i="7"/>
  <c r="V140" i="7"/>
  <c r="V139" i="7"/>
  <c r="V138" i="7"/>
  <c r="V136" i="7"/>
  <c r="V135" i="7"/>
  <c r="V134" i="7"/>
  <c r="V133" i="7"/>
  <c r="V132" i="7"/>
  <c r="V130" i="7"/>
  <c r="V129" i="7"/>
  <c r="V128" i="7"/>
  <c r="V127" i="7"/>
  <c r="V125" i="7"/>
  <c r="V124" i="7"/>
  <c r="V123" i="7"/>
  <c r="V122" i="7"/>
  <c r="V121" i="7"/>
  <c r="V120" i="7"/>
  <c r="V119" i="7"/>
  <c r="V117" i="7"/>
  <c r="V116" i="7"/>
  <c r="V115" i="7"/>
  <c r="V114" i="7"/>
  <c r="V112" i="7"/>
  <c r="V111" i="7"/>
  <c r="V108" i="7"/>
  <c r="V107" i="7"/>
  <c r="V106" i="7"/>
  <c r="V105" i="7"/>
  <c r="V104" i="7"/>
  <c r="V103" i="7"/>
  <c r="V102" i="7"/>
  <c r="T103" i="7"/>
  <c r="T104" i="7"/>
  <c r="T105" i="7"/>
  <c r="T106" i="7"/>
  <c r="T107" i="7"/>
  <c r="T108" i="7"/>
  <c r="T109" i="7"/>
  <c r="T110" i="7"/>
  <c r="T111" i="7"/>
  <c r="T112" i="7"/>
  <c r="T113" i="7"/>
  <c r="T114" i="7"/>
  <c r="T115" i="7"/>
  <c r="T116" i="7"/>
  <c r="T117" i="7"/>
  <c r="T118" i="7"/>
  <c r="T119" i="7"/>
  <c r="T120" i="7"/>
  <c r="T121" i="7"/>
  <c r="T122" i="7"/>
  <c r="T123" i="7"/>
  <c r="T124" i="7"/>
  <c r="T125" i="7"/>
  <c r="T126" i="7"/>
  <c r="T127" i="7"/>
  <c r="T128" i="7"/>
  <c r="T129" i="7"/>
  <c r="T130" i="7"/>
  <c r="T131" i="7"/>
  <c r="T132" i="7"/>
  <c r="T133" i="7"/>
  <c r="T134" i="7"/>
  <c r="T135" i="7"/>
  <c r="T136" i="7"/>
  <c r="T137" i="7"/>
  <c r="T138" i="7"/>
  <c r="T139" i="7"/>
  <c r="T140" i="7"/>
  <c r="T141" i="7"/>
  <c r="T142" i="7"/>
  <c r="T143" i="7"/>
  <c r="T144" i="7"/>
  <c r="T102" i="7"/>
  <c r="R102" i="7" a="1"/>
  <c r="R102" i="7" s="1"/>
  <c r="P352" i="6" a="1"/>
  <c r="P352" i="6" s="1"/>
  <c r="L122" i="7"/>
  <c r="L68" i="7"/>
  <c r="G6" i="1"/>
  <c r="G4" i="1"/>
  <c r="R63" i="8"/>
  <c r="AL410" i="6"/>
  <c r="AK410" i="6"/>
  <c r="AJ410" i="6"/>
  <c r="AI410" i="6"/>
  <c r="AH410" i="6"/>
  <c r="AD410" i="6"/>
  <c r="AD379" i="6"/>
  <c r="AD390" i="6"/>
  <c r="AD406" i="6"/>
  <c r="AD409" i="6"/>
  <c r="AD408" i="6"/>
  <c r="AD407" i="6"/>
  <c r="AD405" i="6"/>
  <c r="AD404" i="6"/>
  <c r="AD403" i="6"/>
  <c r="AD402" i="6"/>
  <c r="AD401" i="6"/>
  <c r="AD400" i="6"/>
  <c r="AD399" i="6"/>
  <c r="AD398" i="6"/>
  <c r="AD397" i="6"/>
  <c r="AD396" i="6"/>
  <c r="AD395" i="6"/>
  <c r="AD394" i="6"/>
  <c r="AD393" i="6"/>
  <c r="AD392" i="6"/>
  <c r="AD391" i="6"/>
  <c r="AD389" i="6"/>
  <c r="AD388" i="6"/>
  <c r="AD387" i="6"/>
  <c r="AD386" i="6"/>
  <c r="AD385" i="6"/>
  <c r="AD384" i="6"/>
  <c r="AD383" i="6"/>
  <c r="AD382" i="6"/>
  <c r="AD381" i="6"/>
  <c r="AD380" i="6"/>
  <c r="AD378" i="6"/>
  <c r="AD377" i="6"/>
  <c r="AD376" i="6"/>
  <c r="AD375" i="6"/>
  <c r="AD374" i="6"/>
  <c r="AD373" i="6"/>
  <c r="AD372" i="6"/>
  <c r="AD371" i="6"/>
  <c r="AD370" i="6"/>
  <c r="AD369" i="6"/>
  <c r="AD368" i="6"/>
  <c r="AD367" i="6"/>
  <c r="AD366" i="6"/>
  <c r="AD365" i="6"/>
  <c r="AD364" i="6"/>
  <c r="AD363" i="6"/>
  <c r="AD362" i="6"/>
  <c r="AD361" i="6"/>
  <c r="AD360" i="6"/>
  <c r="AD359" i="6"/>
  <c r="AD358" i="6"/>
  <c r="AD357" i="6"/>
  <c r="AD356" i="6"/>
  <c r="AD355" i="6"/>
  <c r="AD354" i="6"/>
  <c r="AD353" i="6"/>
  <c r="AD352" i="6"/>
  <c r="X353" i="6"/>
  <c r="X354" i="6"/>
  <c r="X355" i="6"/>
  <c r="X356" i="6"/>
  <c r="X357" i="6"/>
  <c r="X358" i="6"/>
  <c r="X359" i="6"/>
  <c r="X360" i="6"/>
  <c r="X361" i="6"/>
  <c r="X362" i="6"/>
  <c r="X363" i="6"/>
  <c r="X364" i="6"/>
  <c r="X365" i="6"/>
  <c r="X366" i="6"/>
  <c r="X367" i="6"/>
  <c r="X368" i="6"/>
  <c r="X369" i="6"/>
  <c r="X370" i="6"/>
  <c r="X371" i="6"/>
  <c r="X372" i="6"/>
  <c r="X373" i="6"/>
  <c r="X374" i="6"/>
  <c r="X375" i="6"/>
  <c r="X376" i="6"/>
  <c r="X377" i="6"/>
  <c r="X378" i="6"/>
  <c r="X379" i="6"/>
  <c r="X380" i="6"/>
  <c r="X381" i="6"/>
  <c r="X382" i="6"/>
  <c r="X383" i="6"/>
  <c r="X384" i="6"/>
  <c r="X385" i="6"/>
  <c r="X386" i="6"/>
  <c r="X387" i="6"/>
  <c r="X388" i="6"/>
  <c r="X389" i="6"/>
  <c r="X390" i="6"/>
  <c r="X391" i="6"/>
  <c r="X392" i="6"/>
  <c r="X393" i="6"/>
  <c r="X394" i="6"/>
  <c r="X395" i="6"/>
  <c r="X396" i="6"/>
  <c r="X397" i="6"/>
  <c r="X398" i="6"/>
  <c r="X399" i="6"/>
  <c r="X400" i="6"/>
  <c r="X401" i="6"/>
  <c r="X402" i="6"/>
  <c r="X403" i="6"/>
  <c r="X404" i="6"/>
  <c r="X405" i="6"/>
  <c r="X406" i="6"/>
  <c r="X407" i="6"/>
  <c r="X408" i="6"/>
  <c r="X409" i="6"/>
  <c r="X352" i="6"/>
  <c r="N293" i="6"/>
  <c r="R9" i="8"/>
  <c r="M11" i="7"/>
  <c r="M12" i="7"/>
  <c r="G5" i="1"/>
  <c r="N562" i="6"/>
  <c r="N405" i="6"/>
  <c r="N352" i="6"/>
  <c r="N217" i="6"/>
  <c r="N162" i="6"/>
  <c r="N78" i="6"/>
  <c r="N9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<sst xmlns="http://schemas.openxmlformats.org/spreadsheetml/2006/main" count="15571" uniqueCount="2098">
  <si>
    <t>Original Level</t>
  </si>
  <si>
    <t>Next Level</t>
  </si>
  <si>
    <t xml:space="preserve">Initial Speed	</t>
  </si>
  <si>
    <t>Optimal Time of Red</t>
  </si>
  <si>
    <t>$VISION</t>
  </si>
  <si>
    <t>$DATACOLLECTIONMEASUREMENTEVALUATION:SIMRUN</t>
  </si>
  <si>
    <t>TIMEINT</t>
  </si>
  <si>
    <t>DATACOLLECTIONMEASUREMENT</t>
  </si>
  <si>
    <t>ACCELERATION(ALL)</t>
  </si>
  <si>
    <t>VEHS(ALL)</t>
  </si>
  <si>
    <t>SPEEDAVGARITH(ALL)</t>
  </si>
  <si>
    <t>SPEEDAVGHARM(ALL)</t>
  </si>
  <si>
    <t>OCCUPRATE(ALL)</t>
  </si>
  <si>
    <t>0-60</t>
  </si>
  <si>
    <t>60-120</t>
  </si>
  <si>
    <t>120-180</t>
  </si>
  <si>
    <t>180-240</t>
  </si>
  <si>
    <t>240-300</t>
  </si>
  <si>
    <t>300-360</t>
  </si>
  <si>
    <t>360-420</t>
  </si>
  <si>
    <t>420-480</t>
  </si>
  <si>
    <t>480-540</t>
  </si>
  <si>
    <t>540-600</t>
  </si>
  <si>
    <t>600-660</t>
  </si>
  <si>
    <t>660-720</t>
  </si>
  <si>
    <t>720-780</t>
  </si>
  <si>
    <t>780-840</t>
  </si>
  <si>
    <t>840-900</t>
  </si>
  <si>
    <t>900-960</t>
  </si>
  <si>
    <t>960-1020</t>
  </si>
  <si>
    <t>1020-1080</t>
  </si>
  <si>
    <t>1080-1140</t>
  </si>
  <si>
    <t>1140-1200</t>
  </si>
  <si>
    <t>1200-1260</t>
  </si>
  <si>
    <t>1260-1320</t>
  </si>
  <si>
    <t>1320-1380</t>
  </si>
  <si>
    <t>1380-1440</t>
  </si>
  <si>
    <t>1440-1500</t>
  </si>
  <si>
    <t>1500-1560</t>
  </si>
  <si>
    <t>1560-1620</t>
  </si>
  <si>
    <t>1620-1680</t>
  </si>
  <si>
    <t>1680-1740</t>
  </si>
  <si>
    <t>1740-1800</t>
  </si>
  <si>
    <t>1800-1860</t>
  </si>
  <si>
    <t>1860-1920</t>
  </si>
  <si>
    <t>1920-1980</t>
  </si>
  <si>
    <t>1980-2040</t>
  </si>
  <si>
    <t>2040-2100</t>
  </si>
  <si>
    <t>2100-2160</t>
  </si>
  <si>
    <t>2160-2220</t>
  </si>
  <si>
    <t>2220-2280</t>
  </si>
  <si>
    <t>2280-2340</t>
  </si>
  <si>
    <t>2340-2400</t>
  </si>
  <si>
    <t>2400-2460</t>
  </si>
  <si>
    <t>2460-2520</t>
  </si>
  <si>
    <t>2520-2580</t>
  </si>
  <si>
    <t>2580-2640</t>
  </si>
  <si>
    <t>2640-2700</t>
  </si>
  <si>
    <t>2700-2760</t>
  </si>
  <si>
    <t>2760-2820</t>
  </si>
  <si>
    <t>2820-2880</t>
  </si>
  <si>
    <t>2880-2940</t>
  </si>
  <si>
    <t>2940-3000</t>
  </si>
  <si>
    <t>3000-3060</t>
  </si>
  <si>
    <t>3060-3120</t>
  </si>
  <si>
    <t>3120-3180</t>
  </si>
  <si>
    <t>3180-3240</t>
  </si>
  <si>
    <t>3240-3300</t>
  </si>
  <si>
    <t>3300-3360</t>
  </si>
  <si>
    <t>3360-3420</t>
  </si>
  <si>
    <t>3420-3480</t>
  </si>
  <si>
    <t>3480-3540</t>
  </si>
  <si>
    <t>3540-3600</t>
  </si>
  <si>
    <t>3600-3660</t>
  </si>
  <si>
    <t>3660-3720</t>
  </si>
  <si>
    <t>3720-3780</t>
  </si>
  <si>
    <t>3780-3840</t>
  </si>
  <si>
    <t>3840-3900</t>
  </si>
  <si>
    <t>3900-3960</t>
  </si>
  <si>
    <t>3960-4020</t>
  </si>
  <si>
    <t>4020-4080</t>
  </si>
  <si>
    <t>4080-4140</t>
  </si>
  <si>
    <t>4140-4200</t>
  </si>
  <si>
    <t>4200-4260</t>
  </si>
  <si>
    <t>4260-4320</t>
  </si>
  <si>
    <t>4320-4380</t>
  </si>
  <si>
    <t>4380-4440</t>
  </si>
  <si>
    <t>4440-4500</t>
  </si>
  <si>
    <t>4500-4560</t>
  </si>
  <si>
    <t>4560-4620</t>
  </si>
  <si>
    <t>4620-4680</t>
  </si>
  <si>
    <t>4680-4740</t>
  </si>
  <si>
    <t>4740-4800</t>
  </si>
  <si>
    <t>4800-4860</t>
  </si>
  <si>
    <t>4860-4920</t>
  </si>
  <si>
    <t>4920-4980</t>
  </si>
  <si>
    <t>4980-5040</t>
  </si>
  <si>
    <t>5040-5100</t>
  </si>
  <si>
    <t>5100-5160</t>
  </si>
  <si>
    <t>5160-5220</t>
  </si>
  <si>
    <t>5220-5280</t>
  </si>
  <si>
    <t>5280-5340</t>
  </si>
  <si>
    <t>5340-5400</t>
  </si>
  <si>
    <t>5400-5460</t>
  </si>
  <si>
    <t>5460-5520</t>
  </si>
  <si>
    <t>5520-5580</t>
  </si>
  <si>
    <t>5580-5640</t>
  </si>
  <si>
    <t>5640-5700</t>
  </si>
  <si>
    <t>5700-5760</t>
  </si>
  <si>
    <t>5760-5820</t>
  </si>
  <si>
    <t>5820-5880</t>
  </si>
  <si>
    <t>5880-5940</t>
  </si>
  <si>
    <t>5940-6000</t>
  </si>
  <si>
    <t>6000-6060</t>
  </si>
  <si>
    <t>6060-6120</t>
  </si>
  <si>
    <t>6120-6180</t>
  </si>
  <si>
    <t>6180-6240</t>
  </si>
  <si>
    <t>6240-6300</t>
  </si>
  <si>
    <t>6300-6360</t>
  </si>
  <si>
    <t>6360-6420</t>
  </si>
  <si>
    <t>6420-6480</t>
  </si>
  <si>
    <t>6480-6540</t>
  </si>
  <si>
    <t>6540-6600</t>
  </si>
  <si>
    <t>6600-6660</t>
  </si>
  <si>
    <t>6660-6720</t>
  </si>
  <si>
    <t>6720-6780</t>
  </si>
  <si>
    <t>6780-6840</t>
  </si>
  <si>
    <t>6840-6900</t>
  </si>
  <si>
    <t>6900-6960</t>
  </si>
  <si>
    <t>6960-7020</t>
  </si>
  <si>
    <t>7020-7080</t>
  </si>
  <si>
    <t>7080-7140</t>
  </si>
  <si>
    <t>7140-7200</t>
  </si>
  <si>
    <t>7200-7260</t>
  </si>
  <si>
    <t>7260-7320</t>
  </si>
  <si>
    <t>7320-7380</t>
  </si>
  <si>
    <t>7380-7440</t>
  </si>
  <si>
    <t>7440-7500</t>
  </si>
  <si>
    <t>7500-7560</t>
  </si>
  <si>
    <t>7560-7620</t>
  </si>
  <si>
    <t>7620-7680</t>
  </si>
  <si>
    <t>7680-7740</t>
  </si>
  <si>
    <t>7740-7800</t>
  </si>
  <si>
    <t>7800-7860</t>
  </si>
  <si>
    <t>7860-7920</t>
  </si>
  <si>
    <t>7920-7980</t>
  </si>
  <si>
    <t>7980-8040</t>
  </si>
  <si>
    <t>8040-8100</t>
  </si>
  <si>
    <t>8100-8160</t>
  </si>
  <si>
    <t>8160-8220</t>
  </si>
  <si>
    <t>8220-8280</t>
  </si>
  <si>
    <t>8280-8340</t>
  </si>
  <si>
    <t>8340-8400</t>
  </si>
  <si>
    <t>8400-8460</t>
  </si>
  <si>
    <t>8460-8520</t>
  </si>
  <si>
    <t>8520-8580</t>
  </si>
  <si>
    <t>8580-8640</t>
  </si>
  <si>
    <t>8640-8700</t>
  </si>
  <si>
    <t>8700-8760</t>
  </si>
  <si>
    <t>8760-8820</t>
  </si>
  <si>
    <t>8820-8880</t>
  </si>
  <si>
    <t>8880-8940</t>
  </si>
  <si>
    <t>8940-9000</t>
  </si>
  <si>
    <t>9000-9060</t>
  </si>
  <si>
    <t>9060-9120</t>
  </si>
  <si>
    <t>9120-9180</t>
  </si>
  <si>
    <t>9180-9240</t>
  </si>
  <si>
    <t>9240-9300</t>
  </si>
  <si>
    <t>9300-9360</t>
  </si>
  <si>
    <t>9360-9420</t>
  </si>
  <si>
    <t>9420-9480</t>
  </si>
  <si>
    <t>9480-9540</t>
  </si>
  <si>
    <t>9540-9600</t>
  </si>
  <si>
    <t>9600-9660</t>
  </si>
  <si>
    <t>9660-9720</t>
  </si>
  <si>
    <t>9720-9780</t>
  </si>
  <si>
    <t>9780-9840</t>
  </si>
  <si>
    <t>9840-9900</t>
  </si>
  <si>
    <t>9900-9960</t>
  </si>
  <si>
    <t>9960-10020</t>
  </si>
  <si>
    <t>10020-10080</t>
  </si>
  <si>
    <t>10080-10140</t>
  </si>
  <si>
    <t>10140-10200</t>
  </si>
  <si>
    <t>10200-10260</t>
  </si>
  <si>
    <t>10260-10320</t>
  </si>
  <si>
    <t>10320-10380</t>
  </si>
  <si>
    <t>10380-10440</t>
  </si>
  <si>
    <t>10440-10500</t>
  </si>
  <si>
    <t>10500-10560</t>
  </si>
  <si>
    <t>10560-10620</t>
  </si>
  <si>
    <t>10620-10680</t>
  </si>
  <si>
    <t>10680-10740</t>
  </si>
  <si>
    <t>10740-10800</t>
  </si>
  <si>
    <t>10800-10860</t>
  </si>
  <si>
    <t>10860-10920</t>
  </si>
  <si>
    <t>10920-10980</t>
  </si>
  <si>
    <t>10980-11040</t>
  </si>
  <si>
    <t>11040-11100</t>
  </si>
  <si>
    <t>11100-11160</t>
  </si>
  <si>
    <t>11160-11220</t>
  </si>
  <si>
    <t>11220-11280</t>
  </si>
  <si>
    <t>11280-11340</t>
  </si>
  <si>
    <t>11340-11400</t>
  </si>
  <si>
    <t>11400-11460</t>
  </si>
  <si>
    <t>11460-11520</t>
  </si>
  <si>
    <t>11520-11580</t>
  </si>
  <si>
    <t>11580-11640</t>
  </si>
  <si>
    <t>11640-11700</t>
  </si>
  <si>
    <t>11700-11760</t>
  </si>
  <si>
    <t>11760-11820</t>
  </si>
  <si>
    <t>11820-11880</t>
  </si>
  <si>
    <t>11880-11940</t>
  </si>
  <si>
    <t>11940-12000</t>
  </si>
  <si>
    <t>12000-12060</t>
  </si>
  <si>
    <t>12060-12120</t>
  </si>
  <si>
    <t>12120-12180</t>
  </si>
  <si>
    <t>12180-12240</t>
  </si>
  <si>
    <t>12240-12300</t>
  </si>
  <si>
    <t>12300-12360</t>
  </si>
  <si>
    <t>12360-12420</t>
  </si>
  <si>
    <t>12420-12480</t>
  </si>
  <si>
    <t>12480-12540</t>
  </si>
  <si>
    <t>12540-12600</t>
  </si>
  <si>
    <t>12600-12660</t>
  </si>
  <si>
    <t>12660-12720</t>
  </si>
  <si>
    <t>12720-12780</t>
  </si>
  <si>
    <t>12780-12840</t>
  </si>
  <si>
    <t>12840-12900</t>
  </si>
  <si>
    <t>12900-12960</t>
  </si>
  <si>
    <t>12960-13020</t>
  </si>
  <si>
    <t>13020-13080</t>
  </si>
  <si>
    <t>13080-13140</t>
  </si>
  <si>
    <t>13140-13200</t>
  </si>
  <si>
    <t>13200-13260</t>
  </si>
  <si>
    <t>13260-13320</t>
  </si>
  <si>
    <t>13320-13380</t>
  </si>
  <si>
    <t>13380-13440</t>
  </si>
  <si>
    <t>13440-13500</t>
  </si>
  <si>
    <t>13500-13560</t>
  </si>
  <si>
    <t>13560-13620</t>
  </si>
  <si>
    <t>13620-13680</t>
  </si>
  <si>
    <t>13680-13740</t>
  </si>
  <si>
    <t>13740-13800</t>
  </si>
  <si>
    <t>13800-13860</t>
  </si>
  <si>
    <t>13860-13920</t>
  </si>
  <si>
    <t>13920-13980</t>
  </si>
  <si>
    <t>13980-14040</t>
  </si>
  <si>
    <t>14040-14100</t>
  </si>
  <si>
    <t>14100-14160</t>
  </si>
  <si>
    <t>14160-14220</t>
  </si>
  <si>
    <t>14220-14280</t>
  </si>
  <si>
    <t>14280-14340</t>
  </si>
  <si>
    <t>14340-14400</t>
  </si>
  <si>
    <t>14400-14460</t>
  </si>
  <si>
    <t>14460-14520</t>
  </si>
  <si>
    <t>14520-14580</t>
  </si>
  <si>
    <t>14580-14640</t>
  </si>
  <si>
    <t>14640-14700</t>
  </si>
  <si>
    <t>14700-14760</t>
  </si>
  <si>
    <t>14760-14820</t>
  </si>
  <si>
    <t>14820-14880</t>
  </si>
  <si>
    <t>14880-14940</t>
  </si>
  <si>
    <t>14940-15000</t>
  </si>
  <si>
    <t>15000-15060</t>
  </si>
  <si>
    <t>15060-15120</t>
  </si>
  <si>
    <t>15120-15180</t>
  </si>
  <si>
    <t>15180-15240</t>
  </si>
  <si>
    <t>15240-15300</t>
  </si>
  <si>
    <t>15300-15360</t>
  </si>
  <si>
    <t>15360-15420</t>
  </si>
  <si>
    <t>15420-15480</t>
  </si>
  <si>
    <t>15480-15540</t>
  </si>
  <si>
    <t>15540-15600</t>
  </si>
  <si>
    <t>15600-15660</t>
  </si>
  <si>
    <t>15660-15720</t>
  </si>
  <si>
    <t>15720-15780</t>
  </si>
  <si>
    <t>15780-15840</t>
  </si>
  <si>
    <t>15840-15900</t>
  </si>
  <si>
    <t>15900-15960</t>
  </si>
  <si>
    <t>15960-16020</t>
  </si>
  <si>
    <t>16020-16080</t>
  </si>
  <si>
    <t>16080-16140</t>
  </si>
  <si>
    <t>16140-16200</t>
  </si>
  <si>
    <t>16200-16260</t>
  </si>
  <si>
    <t>16260-16320</t>
  </si>
  <si>
    <t>16320-16380</t>
  </si>
  <si>
    <t>16380-16440</t>
  </si>
  <si>
    <t>16440-16500</t>
  </si>
  <si>
    <t>16500-16560</t>
  </si>
  <si>
    <t>16560-16620</t>
  </si>
  <si>
    <t>16620-16680</t>
  </si>
  <si>
    <t>16680-16740</t>
  </si>
  <si>
    <t>16740-16800</t>
  </si>
  <si>
    <t>16800-16860</t>
  </si>
  <si>
    <t>16860-16920</t>
  </si>
  <si>
    <t>16920-16980</t>
  </si>
  <si>
    <t>16980-17040</t>
  </si>
  <si>
    <t>17040-17100</t>
  </si>
  <si>
    <t>17100-17160</t>
  </si>
  <si>
    <t>17160-17220</t>
  </si>
  <si>
    <t>17220-17280</t>
  </si>
  <si>
    <t>17280-17340</t>
  </si>
  <si>
    <t>17340-17400</t>
  </si>
  <si>
    <t>17400-17460</t>
  </si>
  <si>
    <t>17460-17520</t>
  </si>
  <si>
    <t>17520-17580</t>
  </si>
  <si>
    <t>17580-17640</t>
  </si>
  <si>
    <t>17640-17700</t>
  </si>
  <si>
    <t>17700-17760</t>
  </si>
  <si>
    <t>17760-17820</t>
  </si>
  <si>
    <t>17820-17880</t>
  </si>
  <si>
    <t>17880-17940</t>
  </si>
  <si>
    <t>17940-18000</t>
  </si>
  <si>
    <t>18000-18060</t>
  </si>
  <si>
    <t>18060-18120</t>
  </si>
  <si>
    <t>18120-18180</t>
  </si>
  <si>
    <t>18180-18240</t>
  </si>
  <si>
    <t>18240-18300</t>
  </si>
  <si>
    <t>18300-18360</t>
  </si>
  <si>
    <t>18360-18420</t>
  </si>
  <si>
    <t>18420-18480</t>
  </si>
  <si>
    <t>18480-18540</t>
  </si>
  <si>
    <t>18540-18600</t>
  </si>
  <si>
    <t>18600-18660</t>
  </si>
  <si>
    <t>18660-18720</t>
  </si>
  <si>
    <t>18720-18780</t>
  </si>
  <si>
    <t>18780-18840</t>
  </si>
  <si>
    <t>18840-18900</t>
  </si>
  <si>
    <t>18900-18960</t>
  </si>
  <si>
    <t>18960-19020</t>
  </si>
  <si>
    <t>19020-19080</t>
  </si>
  <si>
    <t>19080-19140</t>
  </si>
  <si>
    <t>19140-19200</t>
  </si>
  <si>
    <t>19200-19260</t>
  </si>
  <si>
    <t>19260-19320</t>
  </si>
  <si>
    <t>19320-19380</t>
  </si>
  <si>
    <t>19380-19440</t>
  </si>
  <si>
    <t>19440-19500</t>
  </si>
  <si>
    <t>19500-19560</t>
  </si>
  <si>
    <t>19560-19620</t>
  </si>
  <si>
    <t>19620-19680</t>
  </si>
  <si>
    <t>19680-19740</t>
  </si>
  <si>
    <t>19740-19800</t>
  </si>
  <si>
    <t>19800-19860</t>
  </si>
  <si>
    <t>19860-19920</t>
  </si>
  <si>
    <t>19920-19980</t>
  </si>
  <si>
    <t>19980-20040</t>
  </si>
  <si>
    <t>20040-20100</t>
  </si>
  <si>
    <t>20100-20160</t>
  </si>
  <si>
    <t>20160-20220</t>
  </si>
  <si>
    <t>20220-20280</t>
  </si>
  <si>
    <t>20280-20340</t>
  </si>
  <si>
    <t>20340-20400</t>
  </si>
  <si>
    <t>20400-20460</t>
  </si>
  <si>
    <t>20460-20520</t>
  </si>
  <si>
    <t>20520-20580</t>
  </si>
  <si>
    <t>20580-20640</t>
  </si>
  <si>
    <t>20640-20700</t>
  </si>
  <si>
    <t>20700-20760</t>
  </si>
  <si>
    <t>20760-20820</t>
  </si>
  <si>
    <t>20820-20880</t>
  </si>
  <si>
    <t>20880-20940</t>
  </si>
  <si>
    <t>20940-21000</t>
  </si>
  <si>
    <t>21000-21060</t>
  </si>
  <si>
    <t>21060-21120</t>
  </si>
  <si>
    <t>21120-21180</t>
  </si>
  <si>
    <t>21180-21240</t>
  </si>
  <si>
    <t>21240-21300</t>
  </si>
  <si>
    <t>21300-21360</t>
  </si>
  <si>
    <t>21360-21420</t>
  </si>
  <si>
    <t>21420-21480</t>
  </si>
  <si>
    <t>21480-21540</t>
  </si>
  <si>
    <t>21540-21600</t>
  </si>
  <si>
    <t>21600-21660</t>
  </si>
  <si>
    <t>21660-21720</t>
  </si>
  <si>
    <t>21720-21780</t>
  </si>
  <si>
    <t>21780-21840</t>
  </si>
  <si>
    <t>21840-21900</t>
  </si>
  <si>
    <t>21900-21960</t>
  </si>
  <si>
    <t>21960-22020</t>
  </si>
  <si>
    <t>22020-22080</t>
  </si>
  <si>
    <t>22080-22140</t>
  </si>
  <si>
    <t>22140-22200</t>
  </si>
  <si>
    <t>22200-22260</t>
  </si>
  <si>
    <t>22260-22320</t>
  </si>
  <si>
    <t>22320-22380</t>
  </si>
  <si>
    <t>22380-22440</t>
  </si>
  <si>
    <t>22440-22500</t>
  </si>
  <si>
    <t>22500-22560</t>
  </si>
  <si>
    <t>22560-22620</t>
  </si>
  <si>
    <t>22620-22680</t>
  </si>
  <si>
    <t>22680-22740</t>
  </si>
  <si>
    <t>22740-22800</t>
  </si>
  <si>
    <t>22800-22860</t>
  </si>
  <si>
    <t>22860-22920</t>
  </si>
  <si>
    <t>22920-22980</t>
  </si>
  <si>
    <t>22980-23040</t>
  </si>
  <si>
    <t>23040-23100</t>
  </si>
  <si>
    <t>23100-23160</t>
  </si>
  <si>
    <t>23160-23220</t>
  </si>
  <si>
    <t>23220-23280</t>
  </si>
  <si>
    <t>23280-23340</t>
  </si>
  <si>
    <t>23340-23400</t>
  </si>
  <si>
    <t>23400-23460</t>
  </si>
  <si>
    <t>23460-23520</t>
  </si>
  <si>
    <t>23520-23580</t>
  </si>
  <si>
    <t>23580-23640</t>
  </si>
  <si>
    <t>23640-23700</t>
  </si>
  <si>
    <t>23700-23760</t>
  </si>
  <si>
    <t>23760-23820</t>
  </si>
  <si>
    <t>23820-23880</t>
  </si>
  <si>
    <t>23880-23940</t>
  </si>
  <si>
    <t>23940-24000</t>
  </si>
  <si>
    <t>24000-24060</t>
  </si>
  <si>
    <t>24060-24120</t>
  </si>
  <si>
    <t>24120-24180</t>
  </si>
  <si>
    <t>24180-24240</t>
  </si>
  <si>
    <t>24240-24300</t>
  </si>
  <si>
    <t>24300-24360</t>
  </si>
  <si>
    <t>24360-24420</t>
  </si>
  <si>
    <t>24420-24480</t>
  </si>
  <si>
    <t>24480-24540</t>
  </si>
  <si>
    <t>24540-24600</t>
  </si>
  <si>
    <t>24600-24660</t>
  </si>
  <si>
    <t>24660-24720</t>
  </si>
  <si>
    <t>24720-24780</t>
  </si>
  <si>
    <t>24780-24840</t>
  </si>
  <si>
    <t>24840-24900</t>
  </si>
  <si>
    <t>24900-24960</t>
  </si>
  <si>
    <t>24960-25020</t>
  </si>
  <si>
    <t>25020-25080</t>
  </si>
  <si>
    <t>25080-25140</t>
  </si>
  <si>
    <t>25140-25200</t>
  </si>
  <si>
    <t>25200-25260</t>
  </si>
  <si>
    <t>25260-25320</t>
  </si>
  <si>
    <t>25320-25380</t>
  </si>
  <si>
    <t>25380-25440</t>
  </si>
  <si>
    <t>25440-25500</t>
  </si>
  <si>
    <t>25500-25560</t>
  </si>
  <si>
    <t>25560-25620</t>
  </si>
  <si>
    <t>25620-25680</t>
  </si>
  <si>
    <t>25680-25740</t>
  </si>
  <si>
    <t>25740-25800</t>
  </si>
  <si>
    <t>25800-25860</t>
  </si>
  <si>
    <t>25860-25920</t>
  </si>
  <si>
    <t>25920-25980</t>
  </si>
  <si>
    <t>25980-26040</t>
  </si>
  <si>
    <t>26040-26100</t>
  </si>
  <si>
    <t>26100-26160</t>
  </si>
  <si>
    <t>26160-26220</t>
  </si>
  <si>
    <t>26220-26280</t>
  </si>
  <si>
    <t>26280-26340</t>
  </si>
  <si>
    <t>26340-26400</t>
  </si>
  <si>
    <t>26400-26460</t>
  </si>
  <si>
    <t>26460-26520</t>
  </si>
  <si>
    <t>26520-26580</t>
  </si>
  <si>
    <t>26580-26640</t>
  </si>
  <si>
    <t>26640-26700</t>
  </si>
  <si>
    <t>26700-26760</t>
  </si>
  <si>
    <t>26760-26820</t>
  </si>
  <si>
    <t>26820-26880</t>
  </si>
  <si>
    <t>26880-26940</t>
  </si>
  <si>
    <t>26940-27000</t>
  </si>
  <si>
    <t>27000-27060</t>
  </si>
  <si>
    <t>27060-27120</t>
  </si>
  <si>
    <t>27120-27180</t>
  </si>
  <si>
    <t>27180-27240</t>
  </si>
  <si>
    <t>27240-27300</t>
  </si>
  <si>
    <t>27300-27360</t>
  </si>
  <si>
    <t>27360-27420</t>
  </si>
  <si>
    <t>27420-27480</t>
  </si>
  <si>
    <t>27480-27540</t>
  </si>
  <si>
    <t>27540-27600</t>
  </si>
  <si>
    <t>27600-27660</t>
  </si>
  <si>
    <t>27660-27720</t>
  </si>
  <si>
    <t>27720-27780</t>
  </si>
  <si>
    <t>27780-27840</t>
  </si>
  <si>
    <t>27840-27900</t>
  </si>
  <si>
    <t>27900-27960</t>
  </si>
  <si>
    <t>27960-28020</t>
  </si>
  <si>
    <t>28020-28080</t>
  </si>
  <si>
    <t>28080-28140</t>
  </si>
  <si>
    <t>28140-28200</t>
  </si>
  <si>
    <t>28200-28260</t>
  </si>
  <si>
    <t>28260-28320</t>
  </si>
  <si>
    <t>28320-28380</t>
  </si>
  <si>
    <t>28380-28440</t>
  </si>
  <si>
    <t>28440-28500</t>
  </si>
  <si>
    <t>28500-28560</t>
  </si>
  <si>
    <t>28560-28620</t>
  </si>
  <si>
    <t>28620-28680</t>
  </si>
  <si>
    <t>28680-28740</t>
  </si>
  <si>
    <t>28740-28800</t>
  </si>
  <si>
    <t>28800-28860</t>
  </si>
  <si>
    <t>28860-28920</t>
  </si>
  <si>
    <t>28920-28980</t>
  </si>
  <si>
    <t>28980-29040</t>
  </si>
  <si>
    <t>29040-29100</t>
  </si>
  <si>
    <t>29100-29160</t>
  </si>
  <si>
    <t>29160-29220</t>
  </si>
  <si>
    <t>29220-29280</t>
  </si>
  <si>
    <t>29280-29340</t>
  </si>
  <si>
    <t>29340-29400</t>
  </si>
  <si>
    <t>29400-29460</t>
  </si>
  <si>
    <t>29460-29520</t>
  </si>
  <si>
    <t>29520-29580</t>
  </si>
  <si>
    <t>29580-29640</t>
  </si>
  <si>
    <t>29640-29700</t>
  </si>
  <si>
    <t>29700-29760</t>
  </si>
  <si>
    <t>29760-29820</t>
  </si>
  <si>
    <t>29820-29880</t>
  </si>
  <si>
    <t>29880-29940</t>
  </si>
  <si>
    <t>29940-30000</t>
  </si>
  <si>
    <t>30000-30060</t>
  </si>
  <si>
    <t>30060-30120</t>
  </si>
  <si>
    <t>30120-30180</t>
  </si>
  <si>
    <t>30180-30240</t>
  </si>
  <si>
    <t>30240-30300</t>
  </si>
  <si>
    <t>30300-30360</t>
  </si>
  <si>
    <t>30360-30420</t>
  </si>
  <si>
    <t>30420-30480</t>
  </si>
  <si>
    <t>30480-30540</t>
  </si>
  <si>
    <t>30540-30600</t>
  </si>
  <si>
    <t>30600-30660</t>
  </si>
  <si>
    <t>30660-30720</t>
  </si>
  <si>
    <t>30720-30780</t>
  </si>
  <si>
    <t>30780-30840</t>
  </si>
  <si>
    <t>30840-30900</t>
  </si>
  <si>
    <t>30900-30960</t>
  </si>
  <si>
    <t>30960-31020</t>
  </si>
  <si>
    <t>31020-31080</t>
  </si>
  <si>
    <t>31080-31140</t>
  </si>
  <si>
    <t>31140-31200</t>
  </si>
  <si>
    <t>31200-31260</t>
  </si>
  <si>
    <t>31260-31320</t>
  </si>
  <si>
    <t>31320-31380</t>
  </si>
  <si>
    <t>31380-31440</t>
  </si>
  <si>
    <t>31440-31500</t>
  </si>
  <si>
    <t>31500-31560</t>
  </si>
  <si>
    <t>31560-31620</t>
  </si>
  <si>
    <t>31620-31680</t>
  </si>
  <si>
    <t>31680-31740</t>
  </si>
  <si>
    <t>31740-31800</t>
  </si>
  <si>
    <t>31800-31860</t>
  </si>
  <si>
    <t>31860-31920</t>
  </si>
  <si>
    <t>31920-31980</t>
  </si>
  <si>
    <t>31980-32040</t>
  </si>
  <si>
    <t>32040-32100</t>
  </si>
  <si>
    <t>32100-32160</t>
  </si>
  <si>
    <t>32160-32220</t>
  </si>
  <si>
    <t>32220-32280</t>
  </si>
  <si>
    <t>32280-32340</t>
  </si>
  <si>
    <t>32340-32400</t>
  </si>
  <si>
    <t>32400-32460</t>
  </si>
  <si>
    <t>32460-32520</t>
  </si>
  <si>
    <t>32520-32580</t>
  </si>
  <si>
    <t>32580-32640</t>
  </si>
  <si>
    <t>32640-32700</t>
  </si>
  <si>
    <t>32700-32760</t>
  </si>
  <si>
    <t>32760-32820</t>
  </si>
  <si>
    <t>32820-32880</t>
  </si>
  <si>
    <t>32880-32940</t>
  </si>
  <si>
    <t>32940-33000</t>
  </si>
  <si>
    <t>33000-33060</t>
  </si>
  <si>
    <t>33060-33120</t>
  </si>
  <si>
    <t>33120-33180</t>
  </si>
  <si>
    <t>33180-33240</t>
  </si>
  <si>
    <t>33240-33300</t>
  </si>
  <si>
    <t>33300-33360</t>
  </si>
  <si>
    <t>33360-33420</t>
  </si>
  <si>
    <t>33420-33480</t>
  </si>
  <si>
    <t>33480-33540</t>
  </si>
  <si>
    <t>33540-33600</t>
  </si>
  <si>
    <t>33600-33660</t>
  </si>
  <si>
    <t>33660-33720</t>
  </si>
  <si>
    <t>33720-33780</t>
  </si>
  <si>
    <t>33780-33840</t>
  </si>
  <si>
    <t>33840-33900</t>
  </si>
  <si>
    <t>33900-33960</t>
  </si>
  <si>
    <t>33960-34020</t>
  </si>
  <si>
    <t>34020-34080</t>
  </si>
  <si>
    <t>34080-34140</t>
  </si>
  <si>
    <t>34140-34200</t>
  </si>
  <si>
    <t>34200-34260</t>
  </si>
  <si>
    <t>34260-34320</t>
  </si>
  <si>
    <t>34320-34380</t>
  </si>
  <si>
    <t>34380-34440</t>
  </si>
  <si>
    <t>34440-34500</t>
  </si>
  <si>
    <t>34500-34560</t>
  </si>
  <si>
    <t>34560-34620</t>
  </si>
  <si>
    <t>34620-34680</t>
  </si>
  <si>
    <t>34680-34740</t>
  </si>
  <si>
    <t>34740-34800</t>
  </si>
  <si>
    <t>34800-34860</t>
  </si>
  <si>
    <t>34860-34920</t>
  </si>
  <si>
    <t>34920-34980</t>
  </si>
  <si>
    <t>34980-35040</t>
  </si>
  <si>
    <t>35040-35100</t>
  </si>
  <si>
    <t>35100-35160</t>
  </si>
  <si>
    <t>35160-35220</t>
  </si>
  <si>
    <t>35220-35280</t>
  </si>
  <si>
    <t>35280-35340</t>
  </si>
  <si>
    <t>35340-35400</t>
  </si>
  <si>
    <t>35400-35460</t>
  </si>
  <si>
    <t>35460-35520</t>
  </si>
  <si>
    <t>35520-35580</t>
  </si>
  <si>
    <t>35580-35640</t>
  </si>
  <si>
    <t>35640-35700</t>
  </si>
  <si>
    <t>35700-35760</t>
  </si>
  <si>
    <t>35760-35820</t>
  </si>
  <si>
    <t>35820-35880</t>
  </si>
  <si>
    <t>35880-35940</t>
  </si>
  <si>
    <t>35940-36000</t>
  </si>
  <si>
    <t>car input</t>
  </si>
  <si>
    <t>TIMEINT\TMINTSET\NETWORK\EXACTLYONE:SIGNALCONTROLLERS\CYCTM</t>
  </si>
  <si>
    <t>0 s</t>
  </si>
  <si>
    <t>Next Speed</t>
  </si>
  <si>
    <t>20700+20760</t>
  </si>
  <si>
    <t>20760+20820</t>
  </si>
  <si>
    <t>20820+20880</t>
  </si>
  <si>
    <t>20880+20940</t>
  </si>
  <si>
    <t>20940+21000</t>
  </si>
  <si>
    <t>21000+21060</t>
  </si>
  <si>
    <t>21060+21120</t>
  </si>
  <si>
    <t>21120+21180</t>
  </si>
  <si>
    <t>21180+21240</t>
  </si>
  <si>
    <t>21240+21300</t>
  </si>
  <si>
    <t>21300+21360</t>
  </si>
  <si>
    <t>21360+21420</t>
  </si>
  <si>
    <t>21420+21480</t>
  </si>
  <si>
    <t>21480+21540</t>
  </si>
  <si>
    <t>21540+21600</t>
  </si>
  <si>
    <t>21600+21660</t>
  </si>
  <si>
    <t>21660+21720</t>
  </si>
  <si>
    <t>21720+21780</t>
  </si>
  <si>
    <t>21780+21840</t>
  </si>
  <si>
    <t>21840+21900</t>
  </si>
  <si>
    <t>21900+21960</t>
  </si>
  <si>
    <t>21960+22020</t>
  </si>
  <si>
    <t>22020+22080</t>
  </si>
  <si>
    <t>22080+22140</t>
  </si>
  <si>
    <t>22140+22200</t>
  </si>
  <si>
    <t>22200+22260</t>
  </si>
  <si>
    <t>22260+22320</t>
  </si>
  <si>
    <t>22320+22380</t>
  </si>
  <si>
    <t>22380+22440</t>
  </si>
  <si>
    <t>22440+22500</t>
  </si>
  <si>
    <t>22500+22560</t>
  </si>
  <si>
    <t>22560+22620</t>
  </si>
  <si>
    <t>22620+22680</t>
  </si>
  <si>
    <t>22680+22740</t>
  </si>
  <si>
    <t>22740+22800</t>
  </si>
  <si>
    <t>22800+22860</t>
  </si>
  <si>
    <t>22860+22920</t>
  </si>
  <si>
    <t>22920+22980</t>
  </si>
  <si>
    <t>22980+23040</t>
  </si>
  <si>
    <t>23040+23100</t>
  </si>
  <si>
    <t>23100+23160</t>
  </si>
  <si>
    <t>23160+23220</t>
  </si>
  <si>
    <t>23220+23280</t>
  </si>
  <si>
    <t>23280+23340</t>
  </si>
  <si>
    <t>23340+23400</t>
  </si>
  <si>
    <t>23400+23460</t>
  </si>
  <si>
    <t>23460+23520</t>
  </si>
  <si>
    <t>23520+23580</t>
  </si>
  <si>
    <t>23580+23640</t>
  </si>
  <si>
    <t>23640+23700</t>
  </si>
  <si>
    <t>23700+23760</t>
  </si>
  <si>
    <t>23760+23820</t>
  </si>
  <si>
    <t>23820+23880</t>
  </si>
  <si>
    <t>23880+23940</t>
  </si>
  <si>
    <t>23940+24000</t>
  </si>
  <si>
    <t>24000+24060</t>
  </si>
  <si>
    <t>24060+24120</t>
  </si>
  <si>
    <t>24120+24180</t>
  </si>
  <si>
    <t>Time Until Transition (min)</t>
  </si>
  <si>
    <t>0-30</t>
  </si>
  <si>
    <t>30-60</t>
  </si>
  <si>
    <t>60-90</t>
  </si>
  <si>
    <t>90-120</t>
  </si>
  <si>
    <t>120-150</t>
  </si>
  <si>
    <t>150-180</t>
  </si>
  <si>
    <t>180-210</t>
  </si>
  <si>
    <t>210-240</t>
  </si>
  <si>
    <t>240-270</t>
  </si>
  <si>
    <t>270-300</t>
  </si>
  <si>
    <t>300-330</t>
  </si>
  <si>
    <t>330-360</t>
  </si>
  <si>
    <t>360-390</t>
  </si>
  <si>
    <t>390-420</t>
  </si>
  <si>
    <t>420-450</t>
  </si>
  <si>
    <t>450-480</t>
  </si>
  <si>
    <t>480-510</t>
  </si>
  <si>
    <t>510-540</t>
  </si>
  <si>
    <t>540-570</t>
  </si>
  <si>
    <t>570-600</t>
  </si>
  <si>
    <t>600-630</t>
  </si>
  <si>
    <t>630-660</t>
  </si>
  <si>
    <t>660-690</t>
  </si>
  <si>
    <t>690-720</t>
  </si>
  <si>
    <t>720-750</t>
  </si>
  <si>
    <t>750-780</t>
  </si>
  <si>
    <t>780-810</t>
  </si>
  <si>
    <t>810-840</t>
  </si>
  <si>
    <t>840-870</t>
  </si>
  <si>
    <t>870-900</t>
  </si>
  <si>
    <t>900-930</t>
  </si>
  <si>
    <t>930-960</t>
  </si>
  <si>
    <t>960-990</t>
  </si>
  <si>
    <t>990-1020</t>
  </si>
  <si>
    <t>1020-1050</t>
  </si>
  <si>
    <t>1050-1080</t>
  </si>
  <si>
    <t>1080-1110</t>
  </si>
  <si>
    <t>1110-1140</t>
  </si>
  <si>
    <t>1140-1170</t>
  </si>
  <si>
    <t>1170-1200</t>
  </si>
  <si>
    <t>1200-1230</t>
  </si>
  <si>
    <t>1230-1260</t>
  </si>
  <si>
    <t>1260-1290</t>
  </si>
  <si>
    <t>1290-1320</t>
  </si>
  <si>
    <t>1320-1350</t>
  </si>
  <si>
    <t>1350-1380</t>
  </si>
  <si>
    <t>1380-1410</t>
  </si>
  <si>
    <t>1410-1440</t>
  </si>
  <si>
    <t>1440-1470</t>
  </si>
  <si>
    <t>1470-1500</t>
  </si>
  <si>
    <t>1500-1530</t>
  </si>
  <si>
    <t>1530-1560</t>
  </si>
  <si>
    <t>1560-1590</t>
  </si>
  <si>
    <t>1590-1620</t>
  </si>
  <si>
    <t>1620-1650</t>
  </si>
  <si>
    <t>1650-1680</t>
  </si>
  <si>
    <t>1680-1710</t>
  </si>
  <si>
    <t>1710-1740</t>
  </si>
  <si>
    <t>1740-1770</t>
  </si>
  <si>
    <t>1770-1800</t>
  </si>
  <si>
    <t>1800-1830</t>
  </si>
  <si>
    <t>1830-1860</t>
  </si>
  <si>
    <t>1860-1890</t>
  </si>
  <si>
    <t>1890-1920</t>
  </si>
  <si>
    <t>1920-1950</t>
  </si>
  <si>
    <t>1950-1980</t>
  </si>
  <si>
    <t>1980-2010</t>
  </si>
  <si>
    <t>2010-2040</t>
  </si>
  <si>
    <t>2040-2070</t>
  </si>
  <si>
    <t>2070-2100</t>
  </si>
  <si>
    <t>2100-2130</t>
  </si>
  <si>
    <t>2130-2160</t>
  </si>
  <si>
    <t>2160-2190</t>
  </si>
  <si>
    <t>2190-2220</t>
  </si>
  <si>
    <t>2220-2250</t>
  </si>
  <si>
    <t>2250-2280</t>
  </si>
  <si>
    <t>2280-2310</t>
  </si>
  <si>
    <t>2310-2340</t>
  </si>
  <si>
    <t>2340-2370</t>
  </si>
  <si>
    <t>2370-2400</t>
  </si>
  <si>
    <t>2400-2430</t>
  </si>
  <si>
    <t>2430-2460</t>
  </si>
  <si>
    <t>2460-2490</t>
  </si>
  <si>
    <t>2490-2520</t>
  </si>
  <si>
    <t>2520-2550</t>
  </si>
  <si>
    <t>2550-2580</t>
  </si>
  <si>
    <t>2580-2610</t>
  </si>
  <si>
    <t>2610-2640</t>
  </si>
  <si>
    <t>2640-2670</t>
  </si>
  <si>
    <t>2670-2700</t>
  </si>
  <si>
    <t>2700-2730</t>
  </si>
  <si>
    <t>2730-2760</t>
  </si>
  <si>
    <t>2760-2790</t>
  </si>
  <si>
    <t>2790-2820</t>
  </si>
  <si>
    <t>2820-2850</t>
  </si>
  <si>
    <t>2850-2880</t>
  </si>
  <si>
    <t>2880-2910</t>
  </si>
  <si>
    <t>2910-2940</t>
  </si>
  <si>
    <t>2940-2970</t>
  </si>
  <si>
    <t>2970-3000</t>
  </si>
  <si>
    <t>3000-3030</t>
  </si>
  <si>
    <t>3030-3060</t>
  </si>
  <si>
    <t>3060-3090</t>
  </si>
  <si>
    <t>3090-3120</t>
  </si>
  <si>
    <t>3120-3150</t>
  </si>
  <si>
    <t>3150-3180</t>
  </si>
  <si>
    <t>3180-3210</t>
  </si>
  <si>
    <t>3210-3240</t>
  </si>
  <si>
    <t>3240-3270</t>
  </si>
  <si>
    <t>3270-3300</t>
  </si>
  <si>
    <t>3300-3330</t>
  </si>
  <si>
    <t>3330-3360</t>
  </si>
  <si>
    <t>3360-3390</t>
  </si>
  <si>
    <t>3390-3420</t>
  </si>
  <si>
    <t>3420-3450</t>
  </si>
  <si>
    <t>3450-3480</t>
  </si>
  <si>
    <t>3480-3510</t>
  </si>
  <si>
    <t>3510-3540</t>
  </si>
  <si>
    <t>3540-3570</t>
  </si>
  <si>
    <t>3570-3600</t>
  </si>
  <si>
    <t>3600-3630</t>
  </si>
  <si>
    <t>3630-3660</t>
  </si>
  <si>
    <t>3660-3690</t>
  </si>
  <si>
    <t>3690-3720</t>
  </si>
  <si>
    <t>3720-3750</t>
  </si>
  <si>
    <t>3750-3780</t>
  </si>
  <si>
    <t>3780-3810</t>
  </si>
  <si>
    <t>3810-3840</t>
  </si>
  <si>
    <t>3840-3870</t>
  </si>
  <si>
    <t>3870-3900</t>
  </si>
  <si>
    <t>3900-3930</t>
  </si>
  <si>
    <t>3930-3960</t>
  </si>
  <si>
    <t>3960-3990</t>
  </si>
  <si>
    <t>3990-4020</t>
  </si>
  <si>
    <t>4020-4050</t>
  </si>
  <si>
    <t>4050-4080</t>
  </si>
  <si>
    <t>4080-4110</t>
  </si>
  <si>
    <t>4110-4140</t>
  </si>
  <si>
    <t>4140-4170</t>
  </si>
  <si>
    <t>4170-4200</t>
  </si>
  <si>
    <t>4200-4230</t>
  </si>
  <si>
    <t>4230-4260</t>
  </si>
  <si>
    <t>4260-4290</t>
  </si>
  <si>
    <t>4290-4320</t>
  </si>
  <si>
    <t>4320-4350</t>
  </si>
  <si>
    <t>4350-4380</t>
  </si>
  <si>
    <t>4380-4410</t>
  </si>
  <si>
    <t>4410-4440</t>
  </si>
  <si>
    <t>4440-4470</t>
  </si>
  <si>
    <t>4470-4500</t>
  </si>
  <si>
    <t>4500-4530</t>
  </si>
  <si>
    <t>4530-4560</t>
  </si>
  <si>
    <t>4560-4590</t>
  </si>
  <si>
    <t>4590-4620</t>
  </si>
  <si>
    <t>4620-4650</t>
  </si>
  <si>
    <t>4650-4680</t>
  </si>
  <si>
    <t>4680-4710</t>
  </si>
  <si>
    <t>4710-4740</t>
  </si>
  <si>
    <t>4740-4770</t>
  </si>
  <si>
    <t>4770-4800</t>
  </si>
  <si>
    <t>4800-4830</t>
  </si>
  <si>
    <t>4830-4860</t>
  </si>
  <si>
    <t>4860-4890</t>
  </si>
  <si>
    <t>4890-4920</t>
  </si>
  <si>
    <t>4920-4950</t>
  </si>
  <si>
    <t>4950-4980</t>
  </si>
  <si>
    <t>4980-5010</t>
  </si>
  <si>
    <t>5010-5040</t>
  </si>
  <si>
    <t>5040-5070</t>
  </si>
  <si>
    <t>5070-5100</t>
  </si>
  <si>
    <t>5100-5130</t>
  </si>
  <si>
    <t>5130-5160</t>
  </si>
  <si>
    <t>5160-5190</t>
  </si>
  <si>
    <t>5190-5220</t>
  </si>
  <si>
    <t>5220-5250</t>
  </si>
  <si>
    <t>5250-5280</t>
  </si>
  <si>
    <t>5280-5310</t>
  </si>
  <si>
    <t>5310-5340</t>
  </si>
  <si>
    <t>5340-5370</t>
  </si>
  <si>
    <t>5370-5400</t>
  </si>
  <si>
    <t>5400-5430</t>
  </si>
  <si>
    <t>5430-5460</t>
  </si>
  <si>
    <t>5460-5490</t>
  </si>
  <si>
    <t>5490-5520</t>
  </si>
  <si>
    <t>5520-5550</t>
  </si>
  <si>
    <t>5550-5580</t>
  </si>
  <si>
    <t>5580-5610</t>
  </si>
  <si>
    <t>5610-5640</t>
  </si>
  <si>
    <t>5640-5670</t>
  </si>
  <si>
    <t>5670-5700</t>
  </si>
  <si>
    <t>5700-5730</t>
  </si>
  <si>
    <t>5730-5760</t>
  </si>
  <si>
    <t>5760-5790</t>
  </si>
  <si>
    <t>5790-5820</t>
  </si>
  <si>
    <t>5820-5850</t>
  </si>
  <si>
    <t>5850-5880</t>
  </si>
  <si>
    <t>5880-5910</t>
  </si>
  <si>
    <t>5910-5940</t>
  </si>
  <si>
    <t>5940-5970</t>
  </si>
  <si>
    <t>5970-6000</t>
  </si>
  <si>
    <t>6000-6030</t>
  </si>
  <si>
    <t>6030-6060</t>
  </si>
  <si>
    <t>6060-6090</t>
  </si>
  <si>
    <t>6090-6120</t>
  </si>
  <si>
    <t>6120-6150</t>
  </si>
  <si>
    <t>6150-6180</t>
  </si>
  <si>
    <t>6180-6210</t>
  </si>
  <si>
    <t>6210-6240</t>
  </si>
  <si>
    <t>6240-6270</t>
  </si>
  <si>
    <t>6270-6300</t>
  </si>
  <si>
    <t>6300-6330</t>
  </si>
  <si>
    <t>6330-6360</t>
  </si>
  <si>
    <t>6360-6390</t>
  </si>
  <si>
    <t>6390-6420</t>
  </si>
  <si>
    <t>6420-6450</t>
  </si>
  <si>
    <t>6450-6480</t>
  </si>
  <si>
    <t>6480-6510</t>
  </si>
  <si>
    <t>6510-6540</t>
  </si>
  <si>
    <t>6540-6570</t>
  </si>
  <si>
    <t>6570-6600</t>
  </si>
  <si>
    <t>6600-6630</t>
  </si>
  <si>
    <t>6630-6660</t>
  </si>
  <si>
    <t>6660-6690</t>
  </si>
  <si>
    <t>6690-6720</t>
  </si>
  <si>
    <t>6720-6750</t>
  </si>
  <si>
    <t>6750-6780</t>
  </si>
  <si>
    <t>6780-6810</t>
  </si>
  <si>
    <t>6810-6840</t>
  </si>
  <si>
    <t>6840-6870</t>
  </si>
  <si>
    <t>6870-6900</t>
  </si>
  <si>
    <t>6900-6930</t>
  </si>
  <si>
    <t>6930-6960</t>
  </si>
  <si>
    <t>6960-6990</t>
  </si>
  <si>
    <t>6990-7020</t>
  </si>
  <si>
    <t>7020-7050</t>
  </si>
  <si>
    <t>7050-7080</t>
  </si>
  <si>
    <t>7080-7110</t>
  </si>
  <si>
    <t>7110-7140</t>
  </si>
  <si>
    <t>7140-7170</t>
  </si>
  <si>
    <t>7170-7200</t>
  </si>
  <si>
    <t>7200-7230</t>
  </si>
  <si>
    <t>7230-7260</t>
  </si>
  <si>
    <t>7260-7290</t>
  </si>
  <si>
    <t>7290-7320</t>
  </si>
  <si>
    <t>7320-7350</t>
  </si>
  <si>
    <t>7350-7380</t>
  </si>
  <si>
    <t>7380-7410</t>
  </si>
  <si>
    <t>7410-7440</t>
  </si>
  <si>
    <t>7440-7470</t>
  </si>
  <si>
    <t>7470-7500</t>
  </si>
  <si>
    <t>7500-7530</t>
  </si>
  <si>
    <t>7530-7560</t>
  </si>
  <si>
    <t>7560-7590</t>
  </si>
  <si>
    <t>7590-7620</t>
  </si>
  <si>
    <t>7620-7650</t>
  </si>
  <si>
    <t>7650-7680</t>
  </si>
  <si>
    <t>7680-7710</t>
  </si>
  <si>
    <t>7710-7740</t>
  </si>
  <si>
    <t>7740-7770</t>
  </si>
  <si>
    <t>7770-7800</t>
  </si>
  <si>
    <t>7800-7830</t>
  </si>
  <si>
    <t>7830-7860</t>
  </si>
  <si>
    <t>7860-7890</t>
  </si>
  <si>
    <t>7890-7920</t>
  </si>
  <si>
    <t>7920-7950</t>
  </si>
  <si>
    <t>7950-7980</t>
  </si>
  <si>
    <t>7980-8010</t>
  </si>
  <si>
    <t>8010-8040</t>
  </si>
  <si>
    <t>8040-8070</t>
  </si>
  <si>
    <t>8070-8100</t>
  </si>
  <si>
    <t>8100-8130</t>
  </si>
  <si>
    <t>8130-8160</t>
  </si>
  <si>
    <t>8160-8190</t>
  </si>
  <si>
    <t>8190-8220</t>
  </si>
  <si>
    <t>8220-8250</t>
  </si>
  <si>
    <t>8250-8280</t>
  </si>
  <si>
    <t>8280-8310</t>
  </si>
  <si>
    <t>8310-8340</t>
  </si>
  <si>
    <t>8340-8370</t>
  </si>
  <si>
    <t>8370-8400</t>
  </si>
  <si>
    <t>8400-8430</t>
  </si>
  <si>
    <t>8430-8460</t>
  </si>
  <si>
    <t>8460-8490</t>
  </si>
  <si>
    <t>8490-8520</t>
  </si>
  <si>
    <t>8520-8550</t>
  </si>
  <si>
    <t>8550-8580</t>
  </si>
  <si>
    <t>8580-8610</t>
  </si>
  <si>
    <t>8610-8640</t>
  </si>
  <si>
    <t>8640-8670</t>
  </si>
  <si>
    <t>8670-8700</t>
  </si>
  <si>
    <t>8700-8730</t>
  </si>
  <si>
    <t>8730-8760</t>
  </si>
  <si>
    <t>8760-8790</t>
  </si>
  <si>
    <t>8790-8820</t>
  </si>
  <si>
    <t>8820-8850</t>
  </si>
  <si>
    <t>8850-8880</t>
  </si>
  <si>
    <t>8880-8910</t>
  </si>
  <si>
    <t>8910-8940</t>
  </si>
  <si>
    <t>8940-8970</t>
  </si>
  <si>
    <t>8970-9000</t>
  </si>
  <si>
    <t>9000-9030</t>
  </si>
  <si>
    <t>9030-9060</t>
  </si>
  <si>
    <t>9060-9090</t>
  </si>
  <si>
    <t>9090-9120</t>
  </si>
  <si>
    <t>9120-9150</t>
  </si>
  <si>
    <t>9150-9180</t>
  </si>
  <si>
    <t>9180-9210</t>
  </si>
  <si>
    <t>9210-9240</t>
  </si>
  <si>
    <t>9240-9270</t>
  </si>
  <si>
    <t>9270-9300</t>
  </si>
  <si>
    <t>9300-9330</t>
  </si>
  <si>
    <t>9330-9360</t>
  </si>
  <si>
    <t>9360-9390</t>
  </si>
  <si>
    <t>9390-9420</t>
  </si>
  <si>
    <t>9420-9450</t>
  </si>
  <si>
    <t>9450-9480</t>
  </si>
  <si>
    <t>9480-9510</t>
  </si>
  <si>
    <t>9510-9540</t>
  </si>
  <si>
    <t>9540-9570</t>
  </si>
  <si>
    <t>9570-9600</t>
  </si>
  <si>
    <t>9600-9630</t>
  </si>
  <si>
    <t>9630-9660</t>
  </si>
  <si>
    <t>9660-9690</t>
  </si>
  <si>
    <t>9690-9720</t>
  </si>
  <si>
    <t>9720-9750</t>
  </si>
  <si>
    <t>9750-9780</t>
  </si>
  <si>
    <t>9780-9810</t>
  </si>
  <si>
    <t>9810-9840</t>
  </si>
  <si>
    <t>9840-9870</t>
  </si>
  <si>
    <t>9870-9900</t>
  </si>
  <si>
    <t>9900-9930</t>
  </si>
  <si>
    <t>9930-9960</t>
  </si>
  <si>
    <t>9960-9990</t>
  </si>
  <si>
    <t>9990-10020</t>
  </si>
  <si>
    <t>10020-10050</t>
  </si>
  <si>
    <t>10050-10080</t>
  </si>
  <si>
    <t>10080-10110</t>
  </si>
  <si>
    <t>10110-10140</t>
  </si>
  <si>
    <t>10140-10170</t>
  </si>
  <si>
    <t>10170-10200</t>
  </si>
  <si>
    <t>10200-10230</t>
  </si>
  <si>
    <t>10230-10260</t>
  </si>
  <si>
    <t>10260-10290</t>
  </si>
  <si>
    <t>10290-10320</t>
  </si>
  <si>
    <t>10320-10350</t>
  </si>
  <si>
    <t>10350-10380</t>
  </si>
  <si>
    <t>10380-10410</t>
  </si>
  <si>
    <t>10410-10440</t>
  </si>
  <si>
    <t>10440-10470</t>
  </si>
  <si>
    <t>10470-10500</t>
  </si>
  <si>
    <t>10500-10530</t>
  </si>
  <si>
    <t>10530-10560</t>
  </si>
  <si>
    <t>10560-10590</t>
  </si>
  <si>
    <t>10590-10620</t>
  </si>
  <si>
    <t>10620-10650</t>
  </si>
  <si>
    <t>10650-10680</t>
  </si>
  <si>
    <t>10680-10710</t>
  </si>
  <si>
    <t>10710-10740</t>
  </si>
  <si>
    <t>10740-10770</t>
  </si>
  <si>
    <t>10770-10800</t>
  </si>
  <si>
    <t>10800-10830</t>
  </si>
  <si>
    <t>10830-10860</t>
  </si>
  <si>
    <t>10860-10890</t>
  </si>
  <si>
    <t>10890-10920</t>
  </si>
  <si>
    <t>10920-10950</t>
  </si>
  <si>
    <t>10950-10980</t>
  </si>
  <si>
    <t>10980-11010</t>
  </si>
  <si>
    <t>11010-11040</t>
  </si>
  <si>
    <t>11040-11070</t>
  </si>
  <si>
    <t>11070-11100</t>
  </si>
  <si>
    <t>11100-11130</t>
  </si>
  <si>
    <t>11130-11160</t>
  </si>
  <si>
    <t>11160-11190</t>
  </si>
  <si>
    <t>11190-11220</t>
  </si>
  <si>
    <t>11220-11250</t>
  </si>
  <si>
    <t>11250-11280</t>
  </si>
  <si>
    <t>11280-11310</t>
  </si>
  <si>
    <t>11310-11340</t>
  </si>
  <si>
    <t>11340-11370</t>
  </si>
  <si>
    <t>11370-11400</t>
  </si>
  <si>
    <t>11400-11430</t>
  </si>
  <si>
    <t>11430-11460</t>
  </si>
  <si>
    <t>11460-11490</t>
  </si>
  <si>
    <t>11490-11520</t>
  </si>
  <si>
    <t>11520-11550</t>
  </si>
  <si>
    <t>11550-11580</t>
  </si>
  <si>
    <t>11580-11610</t>
  </si>
  <si>
    <t>11610-11640</t>
  </si>
  <si>
    <t>11640-11670</t>
  </si>
  <si>
    <t>11670-11700</t>
  </si>
  <si>
    <t>11700-11730</t>
  </si>
  <si>
    <t>11730-11760</t>
  </si>
  <si>
    <t>11760-11790</t>
  </si>
  <si>
    <t>11790-11820</t>
  </si>
  <si>
    <t>11820-11850</t>
  </si>
  <si>
    <t>11850-11880</t>
  </si>
  <si>
    <t>11880-11910</t>
  </si>
  <si>
    <t>11910-11940</t>
  </si>
  <si>
    <t>11940-11970</t>
  </si>
  <si>
    <t>11970-12000</t>
  </si>
  <si>
    <t>12000-12030</t>
  </si>
  <si>
    <t>12030-12060</t>
  </si>
  <si>
    <t>12060-12090</t>
  </si>
  <si>
    <t>12090-12120</t>
  </si>
  <si>
    <t>12120-12150</t>
  </si>
  <si>
    <t>12150-12180</t>
  </si>
  <si>
    <t>12180-12210</t>
  </si>
  <si>
    <t>12210-12240</t>
  </si>
  <si>
    <t>12240-12270</t>
  </si>
  <si>
    <t>12270-12300</t>
  </si>
  <si>
    <t>12300-12330</t>
  </si>
  <si>
    <t>12330-12360</t>
  </si>
  <si>
    <t>12360-12390</t>
  </si>
  <si>
    <t>12390-12420</t>
  </si>
  <si>
    <t>12420-12450</t>
  </si>
  <si>
    <t>12450-12480</t>
  </si>
  <si>
    <t>12480-12510</t>
  </si>
  <si>
    <t>12510-12540</t>
  </si>
  <si>
    <t>12540-12570</t>
  </si>
  <si>
    <t>12570-12600</t>
  </si>
  <si>
    <t>12600-12630</t>
  </si>
  <si>
    <t>12630-12660</t>
  </si>
  <si>
    <t>12660-12690</t>
  </si>
  <si>
    <t>12690-12720</t>
  </si>
  <si>
    <t>12720-12750</t>
  </si>
  <si>
    <t>12750-12780</t>
  </si>
  <si>
    <t>12780-12810</t>
  </si>
  <si>
    <t>12810-12840</t>
  </si>
  <si>
    <t>12840-12870</t>
  </si>
  <si>
    <t>12870-12900</t>
  </si>
  <si>
    <t>12900-12930</t>
  </si>
  <si>
    <t>12930-12960</t>
  </si>
  <si>
    <t>12960-12990</t>
  </si>
  <si>
    <t>12990-13020</t>
  </si>
  <si>
    <t>13020-13050</t>
  </si>
  <si>
    <t>13050-13080</t>
  </si>
  <si>
    <t>13080-13110</t>
  </si>
  <si>
    <t>13110-13140</t>
  </si>
  <si>
    <t>13140-13170</t>
  </si>
  <si>
    <t>13170-13200</t>
  </si>
  <si>
    <t>13200-13230</t>
  </si>
  <si>
    <t>13230-13260</t>
  </si>
  <si>
    <t>13260-13290</t>
  </si>
  <si>
    <t>13290-13320</t>
  </si>
  <si>
    <t>13320-13350</t>
  </si>
  <si>
    <t>13350-13380</t>
  </si>
  <si>
    <t>13380-13410</t>
  </si>
  <si>
    <t>13410-13440</t>
  </si>
  <si>
    <t>13440-13470</t>
  </si>
  <si>
    <t>13470-13500</t>
  </si>
  <si>
    <t>13500-13530</t>
  </si>
  <si>
    <t>13530-13560</t>
  </si>
  <si>
    <t>13560-13590</t>
  </si>
  <si>
    <t>13590-13620</t>
  </si>
  <si>
    <t>13620-13650</t>
  </si>
  <si>
    <t>13650-13680</t>
  </si>
  <si>
    <t>13680-13710</t>
  </si>
  <si>
    <t>13710-13740</t>
  </si>
  <si>
    <t>13740-13770</t>
  </si>
  <si>
    <t>13770-13800</t>
  </si>
  <si>
    <t>13800-13830</t>
  </si>
  <si>
    <t>13830-13860</t>
  </si>
  <si>
    <t>13860-13890</t>
  </si>
  <si>
    <t>13890-13920</t>
  </si>
  <si>
    <t>13920-13950</t>
  </si>
  <si>
    <t>13950-13980</t>
  </si>
  <si>
    <t>13980-14010</t>
  </si>
  <si>
    <t>14010-14040</t>
  </si>
  <si>
    <t>14040-14070</t>
  </si>
  <si>
    <t>14070-14100</t>
  </si>
  <si>
    <t>14100-14130</t>
  </si>
  <si>
    <t>14130-14160</t>
  </si>
  <si>
    <t>14160-14190</t>
  </si>
  <si>
    <t>14190-14220</t>
  </si>
  <si>
    <t>14220-14250</t>
  </si>
  <si>
    <t>14250-14280</t>
  </si>
  <si>
    <t>14280-14310</t>
  </si>
  <si>
    <t>14310-14340</t>
  </si>
  <si>
    <t>14340-14370</t>
  </si>
  <si>
    <t>14370-14400</t>
  </si>
  <si>
    <t>14400-14430</t>
  </si>
  <si>
    <t>14430-14460</t>
  </si>
  <si>
    <t>14460-14490</t>
  </si>
  <si>
    <t>14490-14520</t>
  </si>
  <si>
    <t>14520-14550</t>
  </si>
  <si>
    <t>14550-14580</t>
  </si>
  <si>
    <t>14580-14610</t>
  </si>
  <si>
    <t>14610-14640</t>
  </si>
  <si>
    <t>14640-14670</t>
  </si>
  <si>
    <t>14670-14700</t>
  </si>
  <si>
    <t>14700-14730</t>
  </si>
  <si>
    <t>14730-14760</t>
  </si>
  <si>
    <t>14760-14790</t>
  </si>
  <si>
    <t>14790-14820</t>
  </si>
  <si>
    <t>14820-14850</t>
  </si>
  <si>
    <t>14850-14880</t>
  </si>
  <si>
    <t>14880-14910</t>
  </si>
  <si>
    <t>14910-14940</t>
  </si>
  <si>
    <t>14940-14970</t>
  </si>
  <si>
    <t>14970-15000</t>
  </si>
  <si>
    <t>15000-15030</t>
  </si>
  <si>
    <t>15030-15060</t>
  </si>
  <si>
    <t>15060-15090</t>
  </si>
  <si>
    <t>15090-15120</t>
  </si>
  <si>
    <t>15120-15150</t>
  </si>
  <si>
    <t>15150-15180</t>
  </si>
  <si>
    <t>15180-15210</t>
  </si>
  <si>
    <t>15210-15240</t>
  </si>
  <si>
    <t>15240-15270</t>
  </si>
  <si>
    <t>15270-15300</t>
  </si>
  <si>
    <t>15300-15330</t>
  </si>
  <si>
    <t>15330-15360</t>
  </si>
  <si>
    <t>15360-15390</t>
  </si>
  <si>
    <t>15390-15420</t>
  </si>
  <si>
    <t>15420-15450</t>
  </si>
  <si>
    <t>15450-15480</t>
  </si>
  <si>
    <t>15480-15510</t>
  </si>
  <si>
    <t>15510-15540</t>
  </si>
  <si>
    <t>15540-15570</t>
  </si>
  <si>
    <t>15570-15600</t>
  </si>
  <si>
    <t>15600-15630</t>
  </si>
  <si>
    <t>15630-15660</t>
  </si>
  <si>
    <t>15660-15690</t>
  </si>
  <si>
    <t>15690-15720</t>
  </si>
  <si>
    <t>15720-15750</t>
  </si>
  <si>
    <t>15750-15780</t>
  </si>
  <si>
    <t>15780-15810</t>
  </si>
  <si>
    <t>15810-15840</t>
  </si>
  <si>
    <t>15840-15870</t>
  </si>
  <si>
    <t>15870-15900</t>
  </si>
  <si>
    <t>15900-15930</t>
  </si>
  <si>
    <t>15930-15960</t>
  </si>
  <si>
    <t>15960-15990</t>
  </si>
  <si>
    <t>15990-16020</t>
  </si>
  <si>
    <t>16020-16050</t>
  </si>
  <si>
    <t>16050-16080</t>
  </si>
  <si>
    <t>16080-16110</t>
  </si>
  <si>
    <t>16110-16140</t>
  </si>
  <si>
    <t>16140-16170</t>
  </si>
  <si>
    <t>16170-16200</t>
  </si>
  <si>
    <t>16200-16230</t>
  </si>
  <si>
    <t>16230-16260</t>
  </si>
  <si>
    <t>16260-16290</t>
  </si>
  <si>
    <t>16290-16320</t>
  </si>
  <si>
    <t>16320-16350</t>
  </si>
  <si>
    <t>16350-16380</t>
  </si>
  <si>
    <t>16380-16410</t>
  </si>
  <si>
    <t>16410-16440</t>
  </si>
  <si>
    <t>16440-16470</t>
  </si>
  <si>
    <t>16470-16500</t>
  </si>
  <si>
    <t>16500-16530</t>
  </si>
  <si>
    <t>16530-16560</t>
  </si>
  <si>
    <t>16560-16590</t>
  </si>
  <si>
    <t>16590-16620</t>
  </si>
  <si>
    <t>16620-16650</t>
  </si>
  <si>
    <t>16650-16680</t>
  </si>
  <si>
    <t>16680-16710</t>
  </si>
  <si>
    <t>16710-16740</t>
  </si>
  <si>
    <t>16740-16770</t>
  </si>
  <si>
    <t>16770-16800</t>
  </si>
  <si>
    <t>16800-16830</t>
  </si>
  <si>
    <t>16830-16860</t>
  </si>
  <si>
    <t>16860-16890</t>
  </si>
  <si>
    <t>16890-16920</t>
  </si>
  <si>
    <t>16920-16950</t>
  </si>
  <si>
    <t>16950-16980</t>
  </si>
  <si>
    <t>16980-17010</t>
  </si>
  <si>
    <t>17010-17040</t>
  </si>
  <si>
    <t>17040-17070</t>
  </si>
  <si>
    <t>17070-17100</t>
  </si>
  <si>
    <t>17100-17130</t>
  </si>
  <si>
    <t>17130-17160</t>
  </si>
  <si>
    <t>17160-17190</t>
  </si>
  <si>
    <t>17190-17220</t>
  </si>
  <si>
    <t>17220-17250</t>
  </si>
  <si>
    <t>17250-17280</t>
  </si>
  <si>
    <t>17280-17310</t>
  </si>
  <si>
    <t>17310-17340</t>
  </si>
  <si>
    <t>17340-17370</t>
  </si>
  <si>
    <t>17370-17400</t>
  </si>
  <si>
    <t>17400-17430</t>
  </si>
  <si>
    <t>17430-17460</t>
  </si>
  <si>
    <t>17460-17490</t>
  </si>
  <si>
    <t>17490-17520</t>
  </si>
  <si>
    <t>17520-17550</t>
  </si>
  <si>
    <t>17550-17580</t>
  </si>
  <si>
    <t>17580-17610</t>
  </si>
  <si>
    <t>17610-17640</t>
  </si>
  <si>
    <t>17640-17670</t>
  </si>
  <si>
    <t>17670-17700</t>
  </si>
  <si>
    <t>17700-17730</t>
  </si>
  <si>
    <t>17730-17760</t>
  </si>
  <si>
    <t>17760-17790</t>
  </si>
  <si>
    <t>17790-17820</t>
  </si>
  <si>
    <t>17820-17850</t>
  </si>
  <si>
    <t>17850-17880</t>
  </si>
  <si>
    <t>17880-17910</t>
  </si>
  <si>
    <t>17910-17940</t>
  </si>
  <si>
    <t>17940-17970</t>
  </si>
  <si>
    <t>17970-18000</t>
  </si>
  <si>
    <t>18000-18030</t>
  </si>
  <si>
    <t>18030-18060</t>
  </si>
  <si>
    <t>18060-18090</t>
  </si>
  <si>
    <t>18090-18120</t>
  </si>
  <si>
    <t>18120-18150</t>
  </si>
  <si>
    <t>18150-18180</t>
  </si>
  <si>
    <t>18180-18210</t>
  </si>
  <si>
    <t>18210-18240</t>
  </si>
  <si>
    <t>18240-18270</t>
  </si>
  <si>
    <t>18270-18300</t>
  </si>
  <si>
    <t>18300-18330</t>
  </si>
  <si>
    <t>18330-18360</t>
  </si>
  <si>
    <t>18360-18390</t>
  </si>
  <si>
    <t>18390-18420</t>
  </si>
  <si>
    <t>18420-18450</t>
  </si>
  <si>
    <t>18450-18480</t>
  </si>
  <si>
    <t>18480-18510</t>
  </si>
  <si>
    <t>18510-18540</t>
  </si>
  <si>
    <t>18540-18570</t>
  </si>
  <si>
    <t>18570-18600</t>
  </si>
  <si>
    <t>18600-18630</t>
  </si>
  <si>
    <t>18630-18660</t>
  </si>
  <si>
    <t>18660-18690</t>
  </si>
  <si>
    <t>18690-18720</t>
  </si>
  <si>
    <t>18720-18750</t>
  </si>
  <si>
    <t>18750-18780</t>
  </si>
  <si>
    <t>18780-18810</t>
  </si>
  <si>
    <t>18810-18840</t>
  </si>
  <si>
    <t>18840-18870</t>
  </si>
  <si>
    <t>18870-18900</t>
  </si>
  <si>
    <t>18900-18930</t>
  </si>
  <si>
    <t>18930-18960</t>
  </si>
  <si>
    <t>18960-18990</t>
  </si>
  <si>
    <t>18990-19020</t>
  </si>
  <si>
    <t>19020-19050</t>
  </si>
  <si>
    <t>19050-19080</t>
  </si>
  <si>
    <t>19080-19110</t>
  </si>
  <si>
    <t>19110-19140</t>
  </si>
  <si>
    <t>19140-19170</t>
  </si>
  <si>
    <t>19170-19200</t>
  </si>
  <si>
    <t>19200-19230</t>
  </si>
  <si>
    <t>19230-19260</t>
  </si>
  <si>
    <t>19260-19290</t>
  </si>
  <si>
    <t>19290-19320</t>
  </si>
  <si>
    <t>19320-19350</t>
  </si>
  <si>
    <t>19350-19380</t>
  </si>
  <si>
    <t>19380-19410</t>
  </si>
  <si>
    <t>19410-19440</t>
  </si>
  <si>
    <t>19440-19470</t>
  </si>
  <si>
    <t>19470-19500</t>
  </si>
  <si>
    <t>19500-19530</t>
  </si>
  <si>
    <t>19530-19560</t>
  </si>
  <si>
    <t>19560-19590</t>
  </si>
  <si>
    <t>19590-19620</t>
  </si>
  <si>
    <t>19620-19650</t>
  </si>
  <si>
    <t>19650-19680</t>
  </si>
  <si>
    <t>19680-19710</t>
  </si>
  <si>
    <t>19710-19740</t>
  </si>
  <si>
    <t>19740-19770</t>
  </si>
  <si>
    <t>19770-19800</t>
  </si>
  <si>
    <t>19800-19830</t>
  </si>
  <si>
    <t>19830-19860</t>
  </si>
  <si>
    <t>19860-19890</t>
  </si>
  <si>
    <t>19890-19920</t>
  </si>
  <si>
    <t>19920-19950</t>
  </si>
  <si>
    <t>19950-19980</t>
  </si>
  <si>
    <t>19980-20010</t>
  </si>
  <si>
    <t>20010-20040</t>
  </si>
  <si>
    <t>20040-20070</t>
  </si>
  <si>
    <t>20070-20100</t>
  </si>
  <si>
    <t>20100-20130</t>
  </si>
  <si>
    <t>20130-20160</t>
  </si>
  <si>
    <t>20160-20190</t>
  </si>
  <si>
    <t>20190-20220</t>
  </si>
  <si>
    <t>20220-20250</t>
  </si>
  <si>
    <t>20250-20280</t>
  </si>
  <si>
    <t>20280-20310</t>
  </si>
  <si>
    <t>20310-20340</t>
  </si>
  <si>
    <t>20340-20370</t>
  </si>
  <si>
    <t>20370-20400</t>
  </si>
  <si>
    <t>20400-20430</t>
  </si>
  <si>
    <t>20430-20460</t>
  </si>
  <si>
    <t>20460-20490</t>
  </si>
  <si>
    <t>20490-20520</t>
  </si>
  <si>
    <t>20520-20550</t>
  </si>
  <si>
    <t>20550-20580</t>
  </si>
  <si>
    <t>20580-20610</t>
  </si>
  <si>
    <t>20610-20640</t>
  </si>
  <si>
    <t>20640-20670</t>
  </si>
  <si>
    <t>20670-20700</t>
  </si>
  <si>
    <t>20700-20730</t>
  </si>
  <si>
    <t>20730-20760</t>
  </si>
  <si>
    <t>20760-20790</t>
  </si>
  <si>
    <t>20790-20820</t>
  </si>
  <si>
    <t>20820-20850</t>
  </si>
  <si>
    <t>20850-20880</t>
  </si>
  <si>
    <t>20880-20910</t>
  </si>
  <si>
    <t>20910-20940</t>
  </si>
  <si>
    <t>20940-20970</t>
  </si>
  <si>
    <t>20970-21000</t>
  </si>
  <si>
    <t>21000-21030</t>
  </si>
  <si>
    <t>21030-21060</t>
  </si>
  <si>
    <t>21060-21090</t>
  </si>
  <si>
    <t>21090-21120</t>
  </si>
  <si>
    <t>21120-21150</t>
  </si>
  <si>
    <t>21150-21180</t>
  </si>
  <si>
    <t>21180-21210</t>
  </si>
  <si>
    <t>21210-21240</t>
  </si>
  <si>
    <t>21240-21270</t>
  </si>
  <si>
    <t>21270-21300</t>
  </si>
  <si>
    <t>21300-21330</t>
  </si>
  <si>
    <t>21330-21360</t>
  </si>
  <si>
    <t>21360-21390</t>
  </si>
  <si>
    <t>21390-21420</t>
  </si>
  <si>
    <t>21420-21450</t>
  </si>
  <si>
    <t>21450-21480</t>
  </si>
  <si>
    <t>21480-21510</t>
  </si>
  <si>
    <t>21510-21540</t>
  </si>
  <si>
    <t>21540-21570</t>
  </si>
  <si>
    <t>21570-21600</t>
  </si>
  <si>
    <t>21600-21630</t>
  </si>
  <si>
    <t>21630-21660</t>
  </si>
  <si>
    <t>21660-21690</t>
  </si>
  <si>
    <t>21690-21720</t>
  </si>
  <si>
    <t>21720-21750</t>
  </si>
  <si>
    <t>21750-21780</t>
  </si>
  <si>
    <t>21780-21810</t>
  </si>
  <si>
    <t>21810-21840</t>
  </si>
  <si>
    <t>21840-21870</t>
  </si>
  <si>
    <t>21870-21900</t>
  </si>
  <si>
    <t>21900-21930</t>
  </si>
  <si>
    <t>21930-21960</t>
  </si>
  <si>
    <t>21960-21990</t>
  </si>
  <si>
    <t>21990-22020</t>
  </si>
  <si>
    <t>22020-22050</t>
  </si>
  <si>
    <t>22050-22080</t>
  </si>
  <si>
    <t>22080-22110</t>
  </si>
  <si>
    <t>22110-22140</t>
  </si>
  <si>
    <t>22140-22170</t>
  </si>
  <si>
    <t>22170-22200</t>
  </si>
  <si>
    <t>22200-22230</t>
  </si>
  <si>
    <t>22230-22260</t>
  </si>
  <si>
    <t>22260-22290</t>
  </si>
  <si>
    <t>22290-22320</t>
  </si>
  <si>
    <t>22320-22350</t>
  </si>
  <si>
    <t>22350-22380</t>
  </si>
  <si>
    <t>22380-22410</t>
  </si>
  <si>
    <t>22410-22440</t>
  </si>
  <si>
    <t>22440-22470</t>
  </si>
  <si>
    <t>22470-22500</t>
  </si>
  <si>
    <t>22500-22530</t>
  </si>
  <si>
    <t>22530-22560</t>
  </si>
  <si>
    <t>22560-22590</t>
  </si>
  <si>
    <t>22590-22620</t>
  </si>
  <si>
    <t>22620-22650</t>
  </si>
  <si>
    <t>22650-22680</t>
  </si>
  <si>
    <t>22680-22710</t>
  </si>
  <si>
    <t>22710-22740</t>
  </si>
  <si>
    <t>22740-22770</t>
  </si>
  <si>
    <t>22770-22800</t>
  </si>
  <si>
    <t>22800-22830</t>
  </si>
  <si>
    <t>22830-22860</t>
  </si>
  <si>
    <t>22860-22890</t>
  </si>
  <si>
    <t>22890-22920</t>
  </si>
  <si>
    <t>22920-22950</t>
  </si>
  <si>
    <t>22950-22980</t>
  </si>
  <si>
    <t>22980-23010</t>
  </si>
  <si>
    <t>23010-23040</t>
  </si>
  <si>
    <t>23040-23070</t>
  </si>
  <si>
    <t>23070-23100</t>
  </si>
  <si>
    <t>23100-23130</t>
  </si>
  <si>
    <t>23130-23160</t>
  </si>
  <si>
    <t>23160-23190</t>
  </si>
  <si>
    <t>23190-23220</t>
  </si>
  <si>
    <t>23220-23250</t>
  </si>
  <si>
    <t>23250-23280</t>
  </si>
  <si>
    <t>23280-23310</t>
  </si>
  <si>
    <t>23310-23340</t>
  </si>
  <si>
    <t>23340-23370</t>
  </si>
  <si>
    <t>23370-23400</t>
  </si>
  <si>
    <t>23400-23430</t>
  </si>
  <si>
    <t>23430-23460</t>
  </si>
  <si>
    <t>23460-23490</t>
  </si>
  <si>
    <t>23490-23520</t>
  </si>
  <si>
    <t>23520-23550</t>
  </si>
  <si>
    <t>23550-23580</t>
  </si>
  <si>
    <t>23580-23610</t>
  </si>
  <si>
    <t>23610-23640</t>
  </si>
  <si>
    <t>23640-23670</t>
  </si>
  <si>
    <t>23670-23700</t>
  </si>
  <si>
    <t>23700-23730</t>
  </si>
  <si>
    <t>23730-23760</t>
  </si>
  <si>
    <t>23760-23790</t>
  </si>
  <si>
    <t>23790-23820</t>
  </si>
  <si>
    <t>23820-23850</t>
  </si>
  <si>
    <t>23850-23880</t>
  </si>
  <si>
    <t>23880-23910</t>
  </si>
  <si>
    <t>23910-23940</t>
  </si>
  <si>
    <t>23940-23970</t>
  </si>
  <si>
    <t>23970-24000</t>
  </si>
  <si>
    <t>24000-24030</t>
  </si>
  <si>
    <t>24030-24060</t>
  </si>
  <si>
    <t>24060-24090</t>
  </si>
  <si>
    <t>24090-24120</t>
  </si>
  <si>
    <t>24120-24150</t>
  </si>
  <si>
    <t>24150-24180</t>
  </si>
  <si>
    <t>24180-24210</t>
  </si>
  <si>
    <t>24210-24240</t>
  </si>
  <si>
    <t>24240-24270</t>
  </si>
  <si>
    <t>24270-24300</t>
  </si>
  <si>
    <t>24300-24330</t>
  </si>
  <si>
    <t>24330-24360</t>
  </si>
  <si>
    <t>24360-24390</t>
  </si>
  <si>
    <t>24390-24420</t>
  </si>
  <si>
    <t>24420-24450</t>
  </si>
  <si>
    <t>24450-24480</t>
  </si>
  <si>
    <t>24480-24510</t>
  </si>
  <si>
    <t>24510-24540</t>
  </si>
  <si>
    <t>24540-24570</t>
  </si>
  <si>
    <t>24570-24600</t>
  </si>
  <si>
    <t>24600-24630</t>
  </si>
  <si>
    <t>24630-24660</t>
  </si>
  <si>
    <t>24660-24690</t>
  </si>
  <si>
    <t>24690-24720</t>
  </si>
  <si>
    <t>24720-24750</t>
  </si>
  <si>
    <t>24750-24780</t>
  </si>
  <si>
    <t>24780-24810</t>
  </si>
  <si>
    <t>24810-24840</t>
  </si>
  <si>
    <t>24840-24870</t>
  </si>
  <si>
    <t>24870-24900</t>
  </si>
  <si>
    <t>24900-24930</t>
  </si>
  <si>
    <t>24930-24960</t>
  </si>
  <si>
    <t>24960-24990</t>
  </si>
  <si>
    <t>24990-25020</t>
  </si>
  <si>
    <t>25020-25050</t>
  </si>
  <si>
    <t>25050-25080</t>
  </si>
  <si>
    <t>25080-25110</t>
  </si>
  <si>
    <t>25110-25140</t>
  </si>
  <si>
    <t>25140-25170</t>
  </si>
  <si>
    <t>25170-25200</t>
  </si>
  <si>
    <t>25200-25230</t>
  </si>
  <si>
    <t>25230-25260</t>
  </si>
  <si>
    <t>25260-25290</t>
  </si>
  <si>
    <t>25290-25320</t>
  </si>
  <si>
    <t>25320-25350</t>
  </si>
  <si>
    <t>25350-25380</t>
  </si>
  <si>
    <t>25380-25410</t>
  </si>
  <si>
    <t>25410-25440</t>
  </si>
  <si>
    <t>25440-25470</t>
  </si>
  <si>
    <t>25470-25500</t>
  </si>
  <si>
    <t>25500-25530</t>
  </si>
  <si>
    <t>25530-25560</t>
  </si>
  <si>
    <t>25560-25590</t>
  </si>
  <si>
    <t>25590-25620</t>
  </si>
  <si>
    <t>25620-25650</t>
  </si>
  <si>
    <t>25650-25680</t>
  </si>
  <si>
    <t>25680-25710</t>
  </si>
  <si>
    <t>25710-25740</t>
  </si>
  <si>
    <t>25740-25770</t>
  </si>
  <si>
    <t>25770-25800</t>
  </si>
  <si>
    <t>25800-25830</t>
  </si>
  <si>
    <t>25830-25860</t>
  </si>
  <si>
    <t>25860-25890</t>
  </si>
  <si>
    <t>25890-25920</t>
  </si>
  <si>
    <t>25920-25950</t>
  </si>
  <si>
    <t>25950-25980</t>
  </si>
  <si>
    <t>25980-26010</t>
  </si>
  <si>
    <t>26010-26040</t>
  </si>
  <si>
    <t>26040-26070</t>
  </si>
  <si>
    <t>26070-26100</t>
  </si>
  <si>
    <t>26100-26130</t>
  </si>
  <si>
    <t>26130-26160</t>
  </si>
  <si>
    <t>26160-26190</t>
  </si>
  <si>
    <t>26190-26220</t>
  </si>
  <si>
    <t>26220-26250</t>
  </si>
  <si>
    <t>26250-26280</t>
  </si>
  <si>
    <t>26280-26310</t>
  </si>
  <si>
    <t>26310-26340</t>
  </si>
  <si>
    <t>26340-26370</t>
  </si>
  <si>
    <t>26370-26400</t>
  </si>
  <si>
    <t>26400-26430</t>
  </si>
  <si>
    <t>26430-26460</t>
  </si>
  <si>
    <t>26460-26490</t>
  </si>
  <si>
    <t>26490-26520</t>
  </si>
  <si>
    <t>26520-26550</t>
  </si>
  <si>
    <t>26550-26580</t>
  </si>
  <si>
    <t>26580-26610</t>
  </si>
  <si>
    <t>26610-26640</t>
  </si>
  <si>
    <t>26640-26670</t>
  </si>
  <si>
    <t>26670-26700</t>
  </si>
  <si>
    <t>26700-26730</t>
  </si>
  <si>
    <t>26730-26760</t>
  </si>
  <si>
    <t>26760-26790</t>
  </si>
  <si>
    <t>26790-26820</t>
  </si>
  <si>
    <t>26820-26850</t>
  </si>
  <si>
    <t>26850-26880</t>
  </si>
  <si>
    <t>26880-26910</t>
  </si>
  <si>
    <t>26910-26940</t>
  </si>
  <si>
    <t>26940-26970</t>
  </si>
  <si>
    <t>26970-27000</t>
  </si>
  <si>
    <t>27000-27030</t>
  </si>
  <si>
    <t>27030-27060</t>
  </si>
  <si>
    <t>27060-27090</t>
  </si>
  <si>
    <t>27090-27120</t>
  </si>
  <si>
    <t>27120-27150</t>
  </si>
  <si>
    <t>27150-27180</t>
  </si>
  <si>
    <t>27180-27210</t>
  </si>
  <si>
    <t>27210-27240</t>
  </si>
  <si>
    <t>27240-27270</t>
  </si>
  <si>
    <t>27270-27300</t>
  </si>
  <si>
    <t>27300-27330</t>
  </si>
  <si>
    <t>27330-27360</t>
  </si>
  <si>
    <t>27360-27390</t>
  </si>
  <si>
    <t>27390-27420</t>
  </si>
  <si>
    <t>27420-27450</t>
  </si>
  <si>
    <t>27450-27480</t>
  </si>
  <si>
    <t>27480-27510</t>
  </si>
  <si>
    <t>27510-27540</t>
  </si>
  <si>
    <t>27540-27570</t>
  </si>
  <si>
    <t>27570-27600</t>
  </si>
  <si>
    <t>27600-27630</t>
  </si>
  <si>
    <t>27630-27660</t>
  </si>
  <si>
    <t>27660-27690</t>
  </si>
  <si>
    <t>27690-27720</t>
  </si>
  <si>
    <t>27720-27750</t>
  </si>
  <si>
    <t>27750-27780</t>
  </si>
  <si>
    <t>27780-27810</t>
  </si>
  <si>
    <t>27810-27840</t>
  </si>
  <si>
    <t>27840-27870</t>
  </si>
  <si>
    <t>27870-27900</t>
  </si>
  <si>
    <t>27900-27930</t>
  </si>
  <si>
    <t>27930-27960</t>
  </si>
  <si>
    <t>27960-27990</t>
  </si>
  <si>
    <t>27990-28020</t>
  </si>
  <si>
    <t>28020-28050</t>
  </si>
  <si>
    <t>28050-28080</t>
  </si>
  <si>
    <t>28080-28110</t>
  </si>
  <si>
    <t>28110-28140</t>
  </si>
  <si>
    <t>28140-28170</t>
  </si>
  <si>
    <t>28170-28200</t>
  </si>
  <si>
    <t>28200-28230</t>
  </si>
  <si>
    <t>28230-28260</t>
  </si>
  <si>
    <t>28260-28290</t>
  </si>
  <si>
    <t>28290-28320</t>
  </si>
  <si>
    <t>28320-28350</t>
  </si>
  <si>
    <t>28350-28380</t>
  </si>
  <si>
    <t>28380-28410</t>
  </si>
  <si>
    <t>28410-28440</t>
  </si>
  <si>
    <t>28440-28470</t>
  </si>
  <si>
    <t>28470-28500</t>
  </si>
  <si>
    <t>28500-28530</t>
  </si>
  <si>
    <t>28530-28560</t>
  </si>
  <si>
    <t>28560-28590</t>
  </si>
  <si>
    <t>28590-28620</t>
  </si>
  <si>
    <t>28620-28650</t>
  </si>
  <si>
    <t>28650-28680</t>
  </si>
  <si>
    <t>28680-28710</t>
  </si>
  <si>
    <t>28710-28740</t>
  </si>
  <si>
    <t>28740-28770</t>
  </si>
  <si>
    <t>28770-28800</t>
  </si>
  <si>
    <t>28800-28830</t>
  </si>
  <si>
    <t>28830-28860</t>
  </si>
  <si>
    <t>28860-28890</t>
  </si>
  <si>
    <t>28890-28920</t>
  </si>
  <si>
    <t>28920-28950</t>
  </si>
  <si>
    <t>28950-28980</t>
  </si>
  <si>
    <t>28980-29010</t>
  </si>
  <si>
    <t>29010-29040</t>
  </si>
  <si>
    <t>29040-29070</t>
  </si>
  <si>
    <t>29070-29100</t>
  </si>
  <si>
    <t>29100-29130</t>
  </si>
  <si>
    <t>29130-29160</t>
  </si>
  <si>
    <t>29160-29190</t>
  </si>
  <si>
    <t>29190-29220</t>
  </si>
  <si>
    <t>29220-29250</t>
  </si>
  <si>
    <t>29250-29280</t>
  </si>
  <si>
    <t>29280-29310</t>
  </si>
  <si>
    <t>29310-29340</t>
  </si>
  <si>
    <t>29340-29370</t>
  </si>
  <si>
    <t>29370-29400</t>
  </si>
  <si>
    <t>29400-29430</t>
  </si>
  <si>
    <t>29430-29460</t>
  </si>
  <si>
    <t>29460-29490</t>
  </si>
  <si>
    <t>29490-29520</t>
  </si>
  <si>
    <t>29520-29550</t>
  </si>
  <si>
    <t>29550-29580</t>
  </si>
  <si>
    <t>29580-29610</t>
  </si>
  <si>
    <t>29610-29640</t>
  </si>
  <si>
    <t>29640-29670</t>
  </si>
  <si>
    <t>29670-29700</t>
  </si>
  <si>
    <t>29700-29730</t>
  </si>
  <si>
    <t>29730-29760</t>
  </si>
  <si>
    <t>29760-29790</t>
  </si>
  <si>
    <t>29790-29820</t>
  </si>
  <si>
    <t>29820-29850</t>
  </si>
  <si>
    <t>29850-29880</t>
  </si>
  <si>
    <t>29880-29910</t>
  </si>
  <si>
    <t>29910-29940</t>
  </si>
  <si>
    <t>29940-29970</t>
  </si>
  <si>
    <t>29970-30000</t>
  </si>
  <si>
    <t>30000-30030</t>
  </si>
  <si>
    <t>30030-30060</t>
  </si>
  <si>
    <t>30060-30090</t>
  </si>
  <si>
    <t>30090-30120</t>
  </si>
  <si>
    <t>30120-30150</t>
  </si>
  <si>
    <t>30150-30180</t>
  </si>
  <si>
    <t>30180-30210</t>
  </si>
  <si>
    <t>30210-30240</t>
  </si>
  <si>
    <t>30240-30270</t>
  </si>
  <si>
    <t>30270-30300</t>
  </si>
  <si>
    <t>30300-30330</t>
  </si>
  <si>
    <t>30330-30360</t>
  </si>
  <si>
    <t>30360-30390</t>
  </si>
  <si>
    <t>30390-30420</t>
  </si>
  <si>
    <t>30420-30450</t>
  </si>
  <si>
    <t>30450-30480</t>
  </si>
  <si>
    <t>30480-30510</t>
  </si>
  <si>
    <t>30510-30540</t>
  </si>
  <si>
    <t>30540-30570</t>
  </si>
  <si>
    <t>30570-30600</t>
  </si>
  <si>
    <t>30600-30630</t>
  </si>
  <si>
    <t>30630-30660</t>
  </si>
  <si>
    <t>30660-30690</t>
  </si>
  <si>
    <t>30690-30720</t>
  </si>
  <si>
    <t>30720-30750</t>
  </si>
  <si>
    <t>30750-30780</t>
  </si>
  <si>
    <t>30780-30810</t>
  </si>
  <si>
    <t>30810-30840</t>
  </si>
  <si>
    <t>30840-30870</t>
  </si>
  <si>
    <t>30870-30900</t>
  </si>
  <si>
    <t>30900-30930</t>
  </si>
  <si>
    <t>30930-30960</t>
  </si>
  <si>
    <t>30960-30990</t>
  </si>
  <si>
    <t>30990-31020</t>
  </si>
  <si>
    <t>31020-31050</t>
  </si>
  <si>
    <t>31050-31080</t>
  </si>
  <si>
    <t>31080-31110</t>
  </si>
  <si>
    <t>31110-31140</t>
  </si>
  <si>
    <t>31140-31170</t>
  </si>
  <si>
    <t>31170-31200</t>
  </si>
  <si>
    <t>31200-31230</t>
  </si>
  <si>
    <t>31230-31260</t>
  </si>
  <si>
    <t>31260-31290</t>
  </si>
  <si>
    <t>31290-31320</t>
  </si>
  <si>
    <t>31320-31350</t>
  </si>
  <si>
    <t>31350-31380</t>
  </si>
  <si>
    <t>31380-31410</t>
  </si>
  <si>
    <t>31410-31440</t>
  </si>
  <si>
    <t>31440-31470</t>
  </si>
  <si>
    <t>31470-31500</t>
  </si>
  <si>
    <t>31500-31530</t>
  </si>
  <si>
    <t>31530-31560</t>
  </si>
  <si>
    <t>31560-31590</t>
  </si>
  <si>
    <t>31590-31620</t>
  </si>
  <si>
    <t>31620-31650</t>
  </si>
  <si>
    <t>31650-31680</t>
  </si>
  <si>
    <t>31680-31710</t>
  </si>
  <si>
    <t>31710-31740</t>
  </si>
  <si>
    <t>31740-31770</t>
  </si>
  <si>
    <t>31770-31800</t>
  </si>
  <si>
    <t>31800-31830</t>
  </si>
  <si>
    <t>31830-31860</t>
  </si>
  <si>
    <t>31860-31890</t>
  </si>
  <si>
    <t>31890-31920</t>
  </si>
  <si>
    <t>31920-31950</t>
  </si>
  <si>
    <t>31950-31980</t>
  </si>
  <si>
    <t>31980-32010</t>
  </si>
  <si>
    <t>32010-32040</t>
  </si>
  <si>
    <t>32040-32070</t>
  </si>
  <si>
    <t>32070-32100</t>
  </si>
  <si>
    <t>32100-32130</t>
  </si>
  <si>
    <t>32130-32160</t>
  </si>
  <si>
    <t>32160-32190</t>
  </si>
  <si>
    <t>32190-32220</t>
  </si>
  <si>
    <t>32220-32250</t>
  </si>
  <si>
    <t>32250-32280</t>
  </si>
  <si>
    <t>32280-32310</t>
  </si>
  <si>
    <t>32310-32340</t>
  </si>
  <si>
    <t>32340-32370</t>
  </si>
  <si>
    <t>32370-32400</t>
  </si>
  <si>
    <t>32400-32430</t>
  </si>
  <si>
    <t>32430-32460</t>
  </si>
  <si>
    <t>32460-32490</t>
  </si>
  <si>
    <t>32490-32520</t>
  </si>
  <si>
    <t>32520-32550</t>
  </si>
  <si>
    <t>32550-32580</t>
  </si>
  <si>
    <t>32580-32610</t>
  </si>
  <si>
    <t>32610-32640</t>
  </si>
  <si>
    <t>32640-32670</t>
  </si>
  <si>
    <t>32670-32700</t>
  </si>
  <si>
    <t>32700-32730</t>
  </si>
  <si>
    <t>32730-32760</t>
  </si>
  <si>
    <t>32760-32790</t>
  </si>
  <si>
    <t>32790-32820</t>
  </si>
  <si>
    <t>32820-32850</t>
  </si>
  <si>
    <t>32850-32880</t>
  </si>
  <si>
    <t>32880-32910</t>
  </si>
  <si>
    <t>32910-32940</t>
  </si>
  <si>
    <t>32940-32970</t>
  </si>
  <si>
    <t>32970-33000</t>
  </si>
  <si>
    <t>33000-33030</t>
  </si>
  <si>
    <t>33030-33060</t>
  </si>
  <si>
    <t>33060-33090</t>
  </si>
  <si>
    <t>33090-33120</t>
  </si>
  <si>
    <t>33120-33150</t>
  </si>
  <si>
    <t>33150-33180</t>
  </si>
  <si>
    <t>33180-33210</t>
  </si>
  <si>
    <t>33210-33240</t>
  </si>
  <si>
    <t>33240-33270</t>
  </si>
  <si>
    <t>33270-33300</t>
  </si>
  <si>
    <t>33300-33330</t>
  </si>
  <si>
    <t>33330-33360</t>
  </si>
  <si>
    <t>33360-33390</t>
  </si>
  <si>
    <t>33390-33420</t>
  </si>
  <si>
    <t>33420-33450</t>
  </si>
  <si>
    <t>33450-33480</t>
  </si>
  <si>
    <t>33480-33510</t>
  </si>
  <si>
    <t>33510-33540</t>
  </si>
  <si>
    <t>33540-33570</t>
  </si>
  <si>
    <t>33570-33600</t>
  </si>
  <si>
    <t>33600-33630</t>
  </si>
  <si>
    <t>33630-33660</t>
  </si>
  <si>
    <t>33660-33690</t>
  </si>
  <si>
    <t>33690-33720</t>
  </si>
  <si>
    <t>33720-33750</t>
  </si>
  <si>
    <t>33750-33780</t>
  </si>
  <si>
    <t>33780-33810</t>
  </si>
  <si>
    <t>33810-33840</t>
  </si>
  <si>
    <t>33840-33870</t>
  </si>
  <si>
    <t>33870-33900</t>
  </si>
  <si>
    <t>33900-33930</t>
  </si>
  <si>
    <t>33930-33960</t>
  </si>
  <si>
    <t>33960-33990</t>
  </si>
  <si>
    <t>33990-34020</t>
  </si>
  <si>
    <t>34020-34050</t>
  </si>
  <si>
    <t>34050-34080</t>
  </si>
  <si>
    <t>34080-34110</t>
  </si>
  <si>
    <t>34110-34140</t>
  </si>
  <si>
    <t>34140-34170</t>
  </si>
  <si>
    <t>34170-34200</t>
  </si>
  <si>
    <t>34200-34230</t>
  </si>
  <si>
    <t>34230-34260</t>
  </si>
  <si>
    <t>34260-34290</t>
  </si>
  <si>
    <t>34290-34320</t>
  </si>
  <si>
    <t>34320-34350</t>
  </si>
  <si>
    <t>34350-34380</t>
  </si>
  <si>
    <t>34380-34410</t>
  </si>
  <si>
    <t>34410-34440</t>
  </si>
  <si>
    <t>34440-34470</t>
  </si>
  <si>
    <t>34470-34500</t>
  </si>
  <si>
    <t>34500-34530</t>
  </si>
  <si>
    <t>34530-34560</t>
  </si>
  <si>
    <t>34560-34590</t>
  </si>
  <si>
    <t>34590-34620</t>
  </si>
  <si>
    <t>34620-34650</t>
  </si>
  <si>
    <t>34650-34680</t>
  </si>
  <si>
    <t>34680-34710</t>
  </si>
  <si>
    <t>34710-34740</t>
  </si>
  <si>
    <t>34740-34770</t>
  </si>
  <si>
    <t>34770-34800</t>
  </si>
  <si>
    <t>34800-34830</t>
  </si>
  <si>
    <t>34830-34860</t>
  </si>
  <si>
    <t>34860-34890</t>
  </si>
  <si>
    <t>34890-34920</t>
  </si>
  <si>
    <t>34920-34950</t>
  </si>
  <si>
    <t>34950-34980</t>
  </si>
  <si>
    <t>34980-35010</t>
  </si>
  <si>
    <t>35010-35040</t>
  </si>
  <si>
    <t>35040-35070</t>
  </si>
  <si>
    <t>35070-35100</t>
  </si>
  <si>
    <t>35100-35130</t>
  </si>
  <si>
    <t>35130-35160</t>
  </si>
  <si>
    <t>35160-35190</t>
  </si>
  <si>
    <t>35190-35220</t>
  </si>
  <si>
    <t>35220-35250</t>
  </si>
  <si>
    <t>35250-35280</t>
  </si>
  <si>
    <t>35280-35310</t>
  </si>
  <si>
    <t>35310-35340</t>
  </si>
  <si>
    <t>35340-35370</t>
  </si>
  <si>
    <t>35370-35400</t>
  </si>
  <si>
    <t>35400-35430</t>
  </si>
  <si>
    <t>35430-35460</t>
  </si>
  <si>
    <t>35460-35490</t>
  </si>
  <si>
    <t>35490-35520</t>
  </si>
  <si>
    <t>35520-35550</t>
  </si>
  <si>
    <t>35550-35580</t>
  </si>
  <si>
    <t>35580-35610</t>
  </si>
  <si>
    <t>35610-35640</t>
  </si>
  <si>
    <t>35640-35670</t>
  </si>
  <si>
    <t>35670-35700</t>
  </si>
  <si>
    <t>35700-35730</t>
  </si>
  <si>
    <t>35730-35760</t>
  </si>
  <si>
    <t>35760-35790</t>
  </si>
  <si>
    <t>35790-35820</t>
  </si>
  <si>
    <t>35820-35850</t>
  </si>
  <si>
    <t>35850-35880</t>
  </si>
  <si>
    <t>35880-35910</t>
  </si>
  <si>
    <t>35910-35940</t>
  </si>
  <si>
    <t>35940-35970</t>
  </si>
  <si>
    <t>35970-36000</t>
  </si>
  <si>
    <t>4620+4680</t>
  </si>
  <si>
    <t>4680+4740</t>
  </si>
  <si>
    <t>4740+4800</t>
  </si>
  <si>
    <t>4800+4860</t>
  </si>
  <si>
    <t>4860+4920</t>
  </si>
  <si>
    <t>4920+4980</t>
  </si>
  <si>
    <t>4980+5040</t>
  </si>
  <si>
    <t>5040+5100</t>
  </si>
  <si>
    <t>5100+5160</t>
  </si>
  <si>
    <t>5160+5220</t>
  </si>
  <si>
    <t>5220+5280</t>
  </si>
  <si>
    <t>5280+5340</t>
  </si>
  <si>
    <t>5340+5400</t>
  </si>
  <si>
    <t>5400+5460</t>
  </si>
  <si>
    <t>5460+5520</t>
  </si>
  <si>
    <t>5520+5580</t>
  </si>
  <si>
    <t>5580+5640</t>
  </si>
  <si>
    <t>5640+5700</t>
  </si>
  <si>
    <t>5700+5760</t>
  </si>
  <si>
    <t>5760+5820</t>
  </si>
  <si>
    <t>5820+5880</t>
  </si>
  <si>
    <t>5880+5940</t>
  </si>
  <si>
    <t>5940+6000</t>
  </si>
  <si>
    <t>6000+6060</t>
  </si>
  <si>
    <t>6060+6120</t>
  </si>
  <si>
    <t>6120+6180</t>
  </si>
  <si>
    <t>6180+6240</t>
  </si>
  <si>
    <t>6240+6300</t>
  </si>
  <si>
    <t>6300+6360</t>
  </si>
  <si>
    <t>6360+6420</t>
  </si>
  <si>
    <t>6420+6480</t>
  </si>
  <si>
    <t>6480+6540</t>
  </si>
  <si>
    <t>6540+6600</t>
  </si>
  <si>
    <t>6600+6660</t>
  </si>
  <si>
    <t>6660+6720</t>
  </si>
  <si>
    <t>6720+6780</t>
  </si>
  <si>
    <t>6780+6840</t>
  </si>
  <si>
    <t>6840+6900</t>
  </si>
  <si>
    <t>6900+6960</t>
  </si>
  <si>
    <t>6960+7020</t>
  </si>
  <si>
    <t>7020+7080</t>
  </si>
  <si>
    <t>7080+7140</t>
  </si>
  <si>
    <t>7140+7200</t>
  </si>
  <si>
    <t>18600+18630</t>
  </si>
  <si>
    <t>18630+18660</t>
  </si>
  <si>
    <t>18660+18690</t>
  </si>
  <si>
    <t>18690+18720</t>
  </si>
  <si>
    <t>18720+18750</t>
  </si>
  <si>
    <t>18750+18780</t>
  </si>
  <si>
    <t>18780+18810</t>
  </si>
  <si>
    <t>18810+18840</t>
  </si>
  <si>
    <t>18840+18870</t>
  </si>
  <si>
    <t>18870+18900</t>
  </si>
  <si>
    <t>18900+18930</t>
  </si>
  <si>
    <t>18930+18960</t>
  </si>
  <si>
    <t>18960+18990</t>
  </si>
  <si>
    <t>18990+19020</t>
  </si>
  <si>
    <t>19020+19050</t>
  </si>
  <si>
    <t>19050+19080</t>
  </si>
  <si>
    <t>19080+19110</t>
  </si>
  <si>
    <t>19110+19140</t>
  </si>
  <si>
    <t>19140+19170</t>
  </si>
  <si>
    <t>19170+19200</t>
  </si>
  <si>
    <t>19200+19230</t>
  </si>
  <si>
    <t>19230+19260</t>
  </si>
  <si>
    <t>19260+19290</t>
  </si>
  <si>
    <t>19290+19320</t>
  </si>
  <si>
    <t>19320+19350</t>
  </si>
  <si>
    <t>19350+19380</t>
  </si>
  <si>
    <t>19380+19410</t>
  </si>
  <si>
    <t>19410+19440</t>
  </si>
  <si>
    <t>19440+19470</t>
  </si>
  <si>
    <t>19470+19500</t>
  </si>
  <si>
    <t>19500+19530</t>
  </si>
  <si>
    <t>19530+19560</t>
  </si>
  <si>
    <t>19560+19590</t>
  </si>
  <si>
    <t>19590+19620</t>
  </si>
  <si>
    <t>19620+19650</t>
  </si>
  <si>
    <t>19650+19680</t>
  </si>
  <si>
    <t>19680+19710</t>
  </si>
  <si>
    <t>19710+19740</t>
  </si>
  <si>
    <t>19740+19770</t>
  </si>
  <si>
    <t>19770+19800</t>
  </si>
  <si>
    <t>19800+19830</t>
  </si>
  <si>
    <t>19830+19860</t>
  </si>
  <si>
    <t>19860+19890</t>
  </si>
  <si>
    <t>19890+19920</t>
  </si>
  <si>
    <t>19920+19950</t>
  </si>
  <si>
    <t>19950+19980</t>
  </si>
  <si>
    <t>19980+20010</t>
  </si>
  <si>
    <t>20010+20040</t>
  </si>
  <si>
    <t>20040+20070</t>
  </si>
  <si>
    <t>20070+20100</t>
  </si>
  <si>
    <t>20100+20130</t>
  </si>
  <si>
    <t>20130+20160</t>
  </si>
  <si>
    <t>20160+20190</t>
  </si>
  <si>
    <t>20190+20220</t>
  </si>
  <si>
    <t>20220+20250</t>
  </si>
  <si>
    <t>20250+20280</t>
  </si>
  <si>
    <t>20280+20310</t>
  </si>
  <si>
    <t>20310+20340</t>
  </si>
  <si>
    <t>20340+20370</t>
  </si>
  <si>
    <t>20370+20400</t>
  </si>
  <si>
    <t>20400+20430</t>
  </si>
  <si>
    <t>20430+20460</t>
  </si>
  <si>
    <t>20460+20490</t>
  </si>
  <si>
    <t>20490+20520</t>
  </si>
  <si>
    <t>20520+20550</t>
  </si>
  <si>
    <t>20550+20580</t>
  </si>
  <si>
    <t>20580+20610</t>
  </si>
  <si>
    <t>20610+20640</t>
  </si>
  <si>
    <t>20640+20670</t>
  </si>
  <si>
    <t>20670+20700</t>
  </si>
  <si>
    <t>20700+20730</t>
  </si>
  <si>
    <t>20730+20760</t>
  </si>
  <si>
    <t>20760+20790</t>
  </si>
  <si>
    <t>20790+20820</t>
  </si>
  <si>
    <t>20820+20850</t>
  </si>
  <si>
    <t>20850+20880</t>
  </si>
  <si>
    <t>20880+20910</t>
  </si>
  <si>
    <t>20910+20940</t>
  </si>
  <si>
    <t>20940+20970</t>
  </si>
  <si>
    <t>20970+21000</t>
  </si>
  <si>
    <t>21000+21030</t>
  </si>
  <si>
    <t>21030+21060</t>
  </si>
  <si>
    <t>21060+21090</t>
  </si>
  <si>
    <t>21090+21120</t>
  </si>
  <si>
    <t>21120+21150</t>
  </si>
  <si>
    <t>21150+21180</t>
  </si>
  <si>
    <t>21180+21210</t>
  </si>
  <si>
    <t>21210+21240</t>
  </si>
  <si>
    <t>21240+21270</t>
  </si>
  <si>
    <t>21270+21300</t>
  </si>
  <si>
    <t>21300+21330</t>
  </si>
  <si>
    <t>21330+21360</t>
  </si>
  <si>
    <t>21360+21390</t>
  </si>
  <si>
    <t>21390+21420</t>
  </si>
  <si>
    <t>21420+21450</t>
  </si>
  <si>
    <t>21450+21480</t>
  </si>
  <si>
    <t>21480+21510</t>
  </si>
  <si>
    <t>21510+21540</t>
  </si>
  <si>
    <t>21540+21570</t>
  </si>
  <si>
    <t>21570+21600</t>
  </si>
  <si>
    <t>21600+21630</t>
  </si>
  <si>
    <t>21630+21660</t>
  </si>
  <si>
    <t>21660+21690</t>
  </si>
  <si>
    <t>21690+21720</t>
  </si>
  <si>
    <t>21720+21750</t>
  </si>
  <si>
    <t>21750+21780</t>
  </si>
  <si>
    <t>21780+21810</t>
  </si>
  <si>
    <t>21810+21840</t>
  </si>
  <si>
    <t>21840+21870</t>
  </si>
  <si>
    <t>21870+21900</t>
  </si>
  <si>
    <t>21900+21930</t>
  </si>
  <si>
    <t>21930+21960</t>
  </si>
  <si>
    <t>21960+21990</t>
  </si>
  <si>
    <t>21990+22020</t>
  </si>
  <si>
    <t>22020+22050</t>
  </si>
  <si>
    <t>22050+22080</t>
  </si>
  <si>
    <t>22080+22110</t>
  </si>
  <si>
    <t>22110+22140</t>
  </si>
  <si>
    <t>22140+22170</t>
  </si>
  <si>
    <t>22170+22200</t>
  </si>
  <si>
    <t>22200+22230</t>
  </si>
  <si>
    <t>22230+22260</t>
  </si>
  <si>
    <t>22260+22290</t>
  </si>
  <si>
    <t>22290+22320</t>
  </si>
  <si>
    <t>22320+22350</t>
  </si>
  <si>
    <t>22350+22380</t>
  </si>
  <si>
    <t>3630+3660</t>
  </si>
  <si>
    <t>3660+3690</t>
  </si>
  <si>
    <t>3690+3720</t>
  </si>
  <si>
    <t>3720+3750</t>
  </si>
  <si>
    <t>3750+3780</t>
  </si>
  <si>
    <t>3780+3810</t>
  </si>
  <si>
    <t>3810+3840</t>
  </si>
  <si>
    <t>3840+3870</t>
  </si>
  <si>
    <t>3870+3900</t>
  </si>
  <si>
    <t>3900+3930</t>
  </si>
  <si>
    <t>3930+3960</t>
  </si>
  <si>
    <t>3960+3990</t>
  </si>
  <si>
    <t>3990+4020</t>
  </si>
  <si>
    <t>4020+4050</t>
  </si>
  <si>
    <t>4050+4080</t>
  </si>
  <si>
    <t>4080+4110</t>
  </si>
  <si>
    <t>4110+4140</t>
  </si>
  <si>
    <t>4140+4170</t>
  </si>
  <si>
    <t>4170+4200</t>
  </si>
  <si>
    <t>4200+4230</t>
  </si>
  <si>
    <t>4230+4260</t>
  </si>
  <si>
    <t>4260+4290</t>
  </si>
  <si>
    <t>4290+4320</t>
  </si>
  <si>
    <t>4320+4350</t>
  </si>
  <si>
    <t>4350+4380</t>
  </si>
  <si>
    <t>4380+4410</t>
  </si>
  <si>
    <t>4410+4440</t>
  </si>
  <si>
    <t>4440+4470</t>
  </si>
  <si>
    <t>4200+4260</t>
  </si>
  <si>
    <t>4260+4320</t>
  </si>
  <si>
    <t>4320+4380</t>
  </si>
  <si>
    <t>4380+4440</t>
  </si>
  <si>
    <t>4440+4500</t>
  </si>
  <si>
    <t>4500+4560</t>
  </si>
  <si>
    <t>4560+4620</t>
  </si>
  <si>
    <t>2160+2220</t>
  </si>
  <si>
    <t>2220+2280</t>
  </si>
  <si>
    <t>2280+2340</t>
  </si>
  <si>
    <t>2340+2400</t>
  </si>
  <si>
    <t>2400+2460</t>
  </si>
  <si>
    <t>2460+2520</t>
  </si>
  <si>
    <t>2520+2580</t>
  </si>
  <si>
    <t>2580+2640</t>
  </si>
  <si>
    <t>2640+2700</t>
  </si>
  <si>
    <t>2700+2760</t>
  </si>
  <si>
    <t>2760+2820</t>
  </si>
  <si>
    <t>2820+2880</t>
  </si>
  <si>
    <t>2880+2940</t>
  </si>
  <si>
    <t>2940+3000</t>
  </si>
  <si>
    <t>3000+3060</t>
  </si>
  <si>
    <t>3060+3120</t>
  </si>
  <si>
    <t>3120+3180</t>
  </si>
  <si>
    <t>3180+3240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</si>
</sst>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3F3F76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2" applyNumberFormat="0" applyAlignment="0" applyProtection="0"/>
    <xf numFmtId="0" fontId="5" fillId="6" borderId="0" applyNumberFormat="0" applyBorder="0" applyAlignment="0" applyProtection="0"/>
    <xf numFmtId="0" fontId="6" fillId="8" borderId="1" applyNumberFormat="0" applyAlignment="0" applyProtection="0"/>
  </cellStyleXfs>
  <cellXfs count="10">
    <xf numFmtId="0" fontId="0" fillId="0" borderId="0" xfId="0"/>
    <xf numFmtId="0" fontId="2" fillId="7" borderId="3" xfId="2" applyFill="1" applyBorder="1"/>
    <xf numFmtId="0" fontId="0" fillId="0" borderId="3" xfId="0" applyBorder="1"/>
    <xf numFmtId="0" fontId="3" fillId="4" borderId="3" xfId="3" applyBorder="1"/>
    <xf numFmtId="0" fontId="1" fillId="2" borderId="3" xfId="1" applyBorder="1"/>
    <xf numFmtId="0" fontId="4" fillId="5" borderId="4" xfId="4" applyBorder="1"/>
    <xf numFmtId="0" fontId="5" fillId="6" borderId="3" xfId="5" applyBorder="1"/>
    <xf numFmtId="0" fontId="6" fillId="8" borderId="3" xfId="6" applyBorder="1"/>
    <xf numFmtId="10" fontId="0" fillId="0" borderId="0" xfId="0" applyNumberFormat="1"/>
    <xf numFmtId="0" fontId="0" fillId="0" borderId="0" xfId="0" applyAlignment="1">
      <alignment wrapText="1"/>
    </xf>
  </cellXfs>
  <cellStyles count="7">
    <cellStyle name="إدخال" xfId="6" builtinId="20"/>
    <cellStyle name="تمييز2" xfId="5" builtinId="33"/>
    <cellStyle name="جيد" xfId="1" builtinId="26"/>
    <cellStyle name="خلية تدقيق" xfId="4" builtinId="23"/>
    <cellStyle name="سيئ" xfId="2" builtinId="27"/>
    <cellStyle name="عادي" xfId="0" builtinId="0"/>
    <cellStyle name="محايد" xfId="3" builtinId="28"/>
  </cellStyles>
  <dxfs count="1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ar-S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'LEVEL 2 #3 road'!$F$1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'LEVEL 2 #3 road'!$F$2:$F$1202</c:f>
              <c:numCache>
                <c:formatCode>General</c:formatCode>
                <c:ptCount val="1201"/>
                <c:pt idx="0">
                  <c:v>0</c:v>
                </c:pt>
                <c:pt idx="1">
                  <c:v>116.88</c:v>
                </c:pt>
                <c:pt idx="2">
                  <c:v>110.02</c:v>
                </c:pt>
                <c:pt idx="3">
                  <c:v>70.67</c:v>
                </c:pt>
                <c:pt idx="4">
                  <c:v>6.95</c:v>
                </c:pt>
                <c:pt idx="5">
                  <c:v>21.34</c:v>
                </c:pt>
                <c:pt idx="6">
                  <c:v>38.549999999999997</c:v>
                </c:pt>
                <c:pt idx="7">
                  <c:v>42.11</c:v>
                </c:pt>
                <c:pt idx="8">
                  <c:v>42</c:v>
                </c:pt>
                <c:pt idx="9">
                  <c:v>33.549999999999997</c:v>
                </c:pt>
                <c:pt idx="10">
                  <c:v>41.16</c:v>
                </c:pt>
                <c:pt idx="11">
                  <c:v>19.559999999999999</c:v>
                </c:pt>
                <c:pt idx="12">
                  <c:v>43.83</c:v>
                </c:pt>
                <c:pt idx="13">
                  <c:v>29.63</c:v>
                </c:pt>
                <c:pt idx="14">
                  <c:v>49.84</c:v>
                </c:pt>
                <c:pt idx="15">
                  <c:v>45.54</c:v>
                </c:pt>
                <c:pt idx="16">
                  <c:v>27.72</c:v>
                </c:pt>
                <c:pt idx="17">
                  <c:v>43.44</c:v>
                </c:pt>
                <c:pt idx="18">
                  <c:v>37.380000000000003</c:v>
                </c:pt>
                <c:pt idx="19">
                  <c:v>33.28</c:v>
                </c:pt>
                <c:pt idx="20">
                  <c:v>34.01</c:v>
                </c:pt>
                <c:pt idx="21">
                  <c:v>36.89</c:v>
                </c:pt>
                <c:pt idx="22">
                  <c:v>37.880000000000003</c:v>
                </c:pt>
                <c:pt idx="23">
                  <c:v>38.53</c:v>
                </c:pt>
                <c:pt idx="24">
                  <c:v>29.13</c:v>
                </c:pt>
                <c:pt idx="25">
                  <c:v>35.53</c:v>
                </c:pt>
                <c:pt idx="26">
                  <c:v>49.77</c:v>
                </c:pt>
                <c:pt idx="27">
                  <c:v>67.099999999999994</c:v>
                </c:pt>
                <c:pt idx="28">
                  <c:v>60.93</c:v>
                </c:pt>
                <c:pt idx="29">
                  <c:v>26.63</c:v>
                </c:pt>
                <c:pt idx="30">
                  <c:v>24.36</c:v>
                </c:pt>
                <c:pt idx="31">
                  <c:v>30.05</c:v>
                </c:pt>
                <c:pt idx="32">
                  <c:v>33</c:v>
                </c:pt>
                <c:pt idx="33">
                  <c:v>30.7</c:v>
                </c:pt>
                <c:pt idx="34">
                  <c:v>45.53</c:v>
                </c:pt>
                <c:pt idx="35">
                  <c:v>32.92</c:v>
                </c:pt>
                <c:pt idx="36">
                  <c:v>46.46</c:v>
                </c:pt>
                <c:pt idx="37">
                  <c:v>25.79</c:v>
                </c:pt>
                <c:pt idx="38">
                  <c:v>30.65</c:v>
                </c:pt>
                <c:pt idx="39">
                  <c:v>44.29</c:v>
                </c:pt>
                <c:pt idx="40">
                  <c:v>33.08</c:v>
                </c:pt>
                <c:pt idx="41">
                  <c:v>39.24</c:v>
                </c:pt>
                <c:pt idx="42">
                  <c:v>39.1</c:v>
                </c:pt>
                <c:pt idx="43">
                  <c:v>20.74</c:v>
                </c:pt>
                <c:pt idx="44">
                  <c:v>28.4</c:v>
                </c:pt>
                <c:pt idx="45">
                  <c:v>23.3</c:v>
                </c:pt>
                <c:pt idx="46">
                  <c:v>32.4</c:v>
                </c:pt>
                <c:pt idx="47">
                  <c:v>32.340000000000003</c:v>
                </c:pt>
                <c:pt idx="48">
                  <c:v>26.73</c:v>
                </c:pt>
                <c:pt idx="49">
                  <c:v>60.14</c:v>
                </c:pt>
                <c:pt idx="50">
                  <c:v>21.87</c:v>
                </c:pt>
                <c:pt idx="51">
                  <c:v>29.76</c:v>
                </c:pt>
                <c:pt idx="52">
                  <c:v>54.28</c:v>
                </c:pt>
                <c:pt idx="53">
                  <c:v>20.84</c:v>
                </c:pt>
                <c:pt idx="54">
                  <c:v>48.25</c:v>
                </c:pt>
                <c:pt idx="55">
                  <c:v>41.95</c:v>
                </c:pt>
                <c:pt idx="56">
                  <c:v>48.71</c:v>
                </c:pt>
                <c:pt idx="57">
                  <c:v>39.69</c:v>
                </c:pt>
                <c:pt idx="58">
                  <c:v>17.420000000000002</c:v>
                </c:pt>
                <c:pt idx="59">
                  <c:v>33.22</c:v>
                </c:pt>
                <c:pt idx="60">
                  <c:v>41.55</c:v>
                </c:pt>
                <c:pt idx="61">
                  <c:v>33.32</c:v>
                </c:pt>
                <c:pt idx="62">
                  <c:v>35.61</c:v>
                </c:pt>
                <c:pt idx="63">
                  <c:v>41.36</c:v>
                </c:pt>
                <c:pt idx="64">
                  <c:v>26.47</c:v>
                </c:pt>
                <c:pt idx="65">
                  <c:v>29.25</c:v>
                </c:pt>
                <c:pt idx="66">
                  <c:v>39.78</c:v>
                </c:pt>
                <c:pt idx="67">
                  <c:v>30.28</c:v>
                </c:pt>
                <c:pt idx="68">
                  <c:v>34.83</c:v>
                </c:pt>
                <c:pt idx="69">
                  <c:v>30.54</c:v>
                </c:pt>
                <c:pt idx="70">
                  <c:v>47.98</c:v>
                </c:pt>
                <c:pt idx="71">
                  <c:v>47.45</c:v>
                </c:pt>
                <c:pt idx="72">
                  <c:v>38.32</c:v>
                </c:pt>
                <c:pt idx="73">
                  <c:v>18.75</c:v>
                </c:pt>
                <c:pt idx="74">
                  <c:v>30.44</c:v>
                </c:pt>
                <c:pt idx="75">
                  <c:v>23.74</c:v>
                </c:pt>
                <c:pt idx="76">
                  <c:v>39.76</c:v>
                </c:pt>
                <c:pt idx="77">
                  <c:v>24.04</c:v>
                </c:pt>
                <c:pt idx="78">
                  <c:v>34.909999999999997</c:v>
                </c:pt>
                <c:pt idx="79">
                  <c:v>29.06</c:v>
                </c:pt>
                <c:pt idx="80">
                  <c:v>34.36</c:v>
                </c:pt>
                <c:pt idx="81">
                  <c:v>28.24</c:v>
                </c:pt>
                <c:pt idx="82">
                  <c:v>20.78</c:v>
                </c:pt>
                <c:pt idx="83">
                  <c:v>28.77</c:v>
                </c:pt>
                <c:pt idx="84">
                  <c:v>32.119999999999997</c:v>
                </c:pt>
                <c:pt idx="85">
                  <c:v>39.840000000000003</c:v>
                </c:pt>
                <c:pt idx="86">
                  <c:v>43.19</c:v>
                </c:pt>
                <c:pt idx="87">
                  <c:v>37.46</c:v>
                </c:pt>
                <c:pt idx="88">
                  <c:v>26.64</c:v>
                </c:pt>
                <c:pt idx="89">
                  <c:v>26.17</c:v>
                </c:pt>
                <c:pt idx="90">
                  <c:v>27.5</c:v>
                </c:pt>
                <c:pt idx="91">
                  <c:v>36.130000000000003</c:v>
                </c:pt>
                <c:pt idx="92">
                  <c:v>20.260000000000002</c:v>
                </c:pt>
                <c:pt idx="93">
                  <c:v>47.93</c:v>
                </c:pt>
                <c:pt idx="94">
                  <c:v>18.95</c:v>
                </c:pt>
                <c:pt idx="95">
                  <c:v>41.85</c:v>
                </c:pt>
                <c:pt idx="96">
                  <c:v>22.05</c:v>
                </c:pt>
                <c:pt idx="97">
                  <c:v>40.35</c:v>
                </c:pt>
                <c:pt idx="98">
                  <c:v>26.15</c:v>
                </c:pt>
                <c:pt idx="99">
                  <c:v>51.34</c:v>
                </c:pt>
                <c:pt idx="100">
                  <c:v>38.81</c:v>
                </c:pt>
                <c:pt idx="101">
                  <c:v>32.78</c:v>
                </c:pt>
                <c:pt idx="102">
                  <c:v>32.08</c:v>
                </c:pt>
                <c:pt idx="103">
                  <c:v>54.91</c:v>
                </c:pt>
                <c:pt idx="104">
                  <c:v>45.57</c:v>
                </c:pt>
                <c:pt idx="105">
                  <c:v>47.82</c:v>
                </c:pt>
                <c:pt idx="106">
                  <c:v>53.52</c:v>
                </c:pt>
                <c:pt idx="107">
                  <c:v>43.56</c:v>
                </c:pt>
                <c:pt idx="108">
                  <c:v>45.47</c:v>
                </c:pt>
                <c:pt idx="109">
                  <c:v>39.17</c:v>
                </c:pt>
                <c:pt idx="110">
                  <c:v>33.479999999999997</c:v>
                </c:pt>
                <c:pt idx="111">
                  <c:v>37.659999999999997</c:v>
                </c:pt>
                <c:pt idx="112">
                  <c:v>28.47</c:v>
                </c:pt>
                <c:pt idx="113">
                  <c:v>29.9</c:v>
                </c:pt>
                <c:pt idx="114">
                  <c:v>53.17</c:v>
                </c:pt>
                <c:pt idx="115">
                  <c:v>26.13</c:v>
                </c:pt>
                <c:pt idx="116">
                  <c:v>23.41</c:v>
                </c:pt>
                <c:pt idx="117">
                  <c:v>32.51</c:v>
                </c:pt>
                <c:pt idx="118">
                  <c:v>43.12</c:v>
                </c:pt>
                <c:pt idx="119">
                  <c:v>29.23</c:v>
                </c:pt>
                <c:pt idx="120">
                  <c:v>20.87</c:v>
                </c:pt>
                <c:pt idx="121">
                  <c:v>23.07</c:v>
                </c:pt>
                <c:pt idx="122">
                  <c:v>28.15</c:v>
                </c:pt>
                <c:pt idx="123">
                  <c:v>49.94</c:v>
                </c:pt>
                <c:pt idx="124">
                  <c:v>46.41</c:v>
                </c:pt>
                <c:pt idx="125">
                  <c:v>41.51</c:v>
                </c:pt>
                <c:pt idx="126">
                  <c:v>35.1</c:v>
                </c:pt>
                <c:pt idx="127">
                  <c:v>57.84</c:v>
                </c:pt>
                <c:pt idx="128">
                  <c:v>36.880000000000003</c:v>
                </c:pt>
                <c:pt idx="129">
                  <c:v>35.18</c:v>
                </c:pt>
                <c:pt idx="130">
                  <c:v>34.950000000000003</c:v>
                </c:pt>
                <c:pt idx="131">
                  <c:v>34.93</c:v>
                </c:pt>
                <c:pt idx="132">
                  <c:v>34.36</c:v>
                </c:pt>
                <c:pt idx="133">
                  <c:v>30.66</c:v>
                </c:pt>
                <c:pt idx="134">
                  <c:v>47.21</c:v>
                </c:pt>
                <c:pt idx="135">
                  <c:v>60.95</c:v>
                </c:pt>
                <c:pt idx="136">
                  <c:v>58.3</c:v>
                </c:pt>
                <c:pt idx="137">
                  <c:v>38.74</c:v>
                </c:pt>
                <c:pt idx="138">
                  <c:v>28.88</c:v>
                </c:pt>
                <c:pt idx="139">
                  <c:v>54.32</c:v>
                </c:pt>
                <c:pt idx="140">
                  <c:v>16.829999999999998</c:v>
                </c:pt>
                <c:pt idx="141">
                  <c:v>56.18</c:v>
                </c:pt>
                <c:pt idx="142">
                  <c:v>24.81</c:v>
                </c:pt>
                <c:pt idx="143">
                  <c:v>42.06</c:v>
                </c:pt>
                <c:pt idx="144">
                  <c:v>44.53</c:v>
                </c:pt>
                <c:pt idx="145">
                  <c:v>30.72</c:v>
                </c:pt>
                <c:pt idx="146">
                  <c:v>50.86</c:v>
                </c:pt>
                <c:pt idx="147">
                  <c:v>60.48</c:v>
                </c:pt>
                <c:pt idx="148">
                  <c:v>17.72</c:v>
                </c:pt>
                <c:pt idx="149">
                  <c:v>45.08</c:v>
                </c:pt>
                <c:pt idx="150">
                  <c:v>20.12</c:v>
                </c:pt>
                <c:pt idx="151">
                  <c:v>51.41</c:v>
                </c:pt>
                <c:pt idx="152">
                  <c:v>20.13</c:v>
                </c:pt>
                <c:pt idx="153">
                  <c:v>34.200000000000003</c:v>
                </c:pt>
                <c:pt idx="154">
                  <c:v>27.61</c:v>
                </c:pt>
                <c:pt idx="155">
                  <c:v>43.17</c:v>
                </c:pt>
                <c:pt idx="156">
                  <c:v>41.56</c:v>
                </c:pt>
                <c:pt idx="157">
                  <c:v>31.06</c:v>
                </c:pt>
                <c:pt idx="158">
                  <c:v>15.42</c:v>
                </c:pt>
                <c:pt idx="159">
                  <c:v>40.729999999999997</c:v>
                </c:pt>
                <c:pt idx="160">
                  <c:v>23.58</c:v>
                </c:pt>
                <c:pt idx="161">
                  <c:v>42.05</c:v>
                </c:pt>
                <c:pt idx="162">
                  <c:v>18.350000000000001</c:v>
                </c:pt>
                <c:pt idx="163">
                  <c:v>32.1</c:v>
                </c:pt>
                <c:pt idx="164">
                  <c:v>23.84</c:v>
                </c:pt>
                <c:pt idx="165">
                  <c:v>48.42</c:v>
                </c:pt>
                <c:pt idx="166">
                  <c:v>34.58</c:v>
                </c:pt>
                <c:pt idx="167">
                  <c:v>37.25</c:v>
                </c:pt>
                <c:pt idx="168">
                  <c:v>46.6</c:v>
                </c:pt>
                <c:pt idx="169">
                  <c:v>39.020000000000003</c:v>
                </c:pt>
                <c:pt idx="170">
                  <c:v>49.9</c:v>
                </c:pt>
                <c:pt idx="171">
                  <c:v>32</c:v>
                </c:pt>
                <c:pt idx="172">
                  <c:v>34.94</c:v>
                </c:pt>
                <c:pt idx="173">
                  <c:v>26.67</c:v>
                </c:pt>
                <c:pt idx="174">
                  <c:v>31.19</c:v>
                </c:pt>
                <c:pt idx="175">
                  <c:v>52.88</c:v>
                </c:pt>
                <c:pt idx="176">
                  <c:v>19.25</c:v>
                </c:pt>
                <c:pt idx="177">
                  <c:v>40.11</c:v>
                </c:pt>
                <c:pt idx="178">
                  <c:v>39.51</c:v>
                </c:pt>
                <c:pt idx="179">
                  <c:v>54.24</c:v>
                </c:pt>
                <c:pt idx="180">
                  <c:v>33.5</c:v>
                </c:pt>
                <c:pt idx="181">
                  <c:v>35.06</c:v>
                </c:pt>
                <c:pt idx="182">
                  <c:v>29.09</c:v>
                </c:pt>
                <c:pt idx="183">
                  <c:v>34.94</c:v>
                </c:pt>
                <c:pt idx="184">
                  <c:v>39.15</c:v>
                </c:pt>
                <c:pt idx="185">
                  <c:v>40.04</c:v>
                </c:pt>
                <c:pt idx="186">
                  <c:v>46.38</c:v>
                </c:pt>
                <c:pt idx="187">
                  <c:v>24.72</c:v>
                </c:pt>
                <c:pt idx="188">
                  <c:v>47.64</c:v>
                </c:pt>
                <c:pt idx="189">
                  <c:v>25.82</c:v>
                </c:pt>
                <c:pt idx="190">
                  <c:v>40.85</c:v>
                </c:pt>
                <c:pt idx="191">
                  <c:v>23.45</c:v>
                </c:pt>
                <c:pt idx="192">
                  <c:v>48.82</c:v>
                </c:pt>
                <c:pt idx="193">
                  <c:v>64.56</c:v>
                </c:pt>
                <c:pt idx="194">
                  <c:v>49.99</c:v>
                </c:pt>
                <c:pt idx="195">
                  <c:v>31.4</c:v>
                </c:pt>
                <c:pt idx="196">
                  <c:v>31.1</c:v>
                </c:pt>
                <c:pt idx="197">
                  <c:v>37.51</c:v>
                </c:pt>
                <c:pt idx="198">
                  <c:v>33.07</c:v>
                </c:pt>
                <c:pt idx="199">
                  <c:v>31.83</c:v>
                </c:pt>
                <c:pt idx="200">
                  <c:v>38.83</c:v>
                </c:pt>
                <c:pt idx="201">
                  <c:v>27.1</c:v>
                </c:pt>
                <c:pt idx="202">
                  <c:v>32.74</c:v>
                </c:pt>
                <c:pt idx="203">
                  <c:v>29.37</c:v>
                </c:pt>
                <c:pt idx="204">
                  <c:v>22.79</c:v>
                </c:pt>
                <c:pt idx="205">
                  <c:v>42.38</c:v>
                </c:pt>
                <c:pt idx="206">
                  <c:v>46.23</c:v>
                </c:pt>
                <c:pt idx="207">
                  <c:v>39.28</c:v>
                </c:pt>
                <c:pt idx="208">
                  <c:v>32.54</c:v>
                </c:pt>
                <c:pt idx="209">
                  <c:v>28.26</c:v>
                </c:pt>
                <c:pt idx="210">
                  <c:v>46.66</c:v>
                </c:pt>
                <c:pt idx="211">
                  <c:v>30.48</c:v>
                </c:pt>
                <c:pt idx="212">
                  <c:v>39.159999999999997</c:v>
                </c:pt>
                <c:pt idx="213">
                  <c:v>39.96</c:v>
                </c:pt>
                <c:pt idx="214">
                  <c:v>42.89</c:v>
                </c:pt>
                <c:pt idx="215">
                  <c:v>24.29</c:v>
                </c:pt>
                <c:pt idx="216">
                  <c:v>32.43</c:v>
                </c:pt>
                <c:pt idx="217">
                  <c:v>38.79</c:v>
                </c:pt>
                <c:pt idx="218">
                  <c:v>37.909999999999997</c:v>
                </c:pt>
                <c:pt idx="219">
                  <c:v>44.29</c:v>
                </c:pt>
                <c:pt idx="220">
                  <c:v>25.98</c:v>
                </c:pt>
                <c:pt idx="221">
                  <c:v>50.42</c:v>
                </c:pt>
                <c:pt idx="222">
                  <c:v>22.97</c:v>
                </c:pt>
                <c:pt idx="223">
                  <c:v>44.51</c:v>
                </c:pt>
                <c:pt idx="224">
                  <c:v>30.88</c:v>
                </c:pt>
                <c:pt idx="225">
                  <c:v>50.41</c:v>
                </c:pt>
                <c:pt idx="226">
                  <c:v>27.88</c:v>
                </c:pt>
                <c:pt idx="227">
                  <c:v>28.12</c:v>
                </c:pt>
                <c:pt idx="228">
                  <c:v>32.44</c:v>
                </c:pt>
                <c:pt idx="229">
                  <c:v>42.62</c:v>
                </c:pt>
                <c:pt idx="230">
                  <c:v>35.69</c:v>
                </c:pt>
                <c:pt idx="231">
                  <c:v>35.51</c:v>
                </c:pt>
                <c:pt idx="232">
                  <c:v>48.66</c:v>
                </c:pt>
                <c:pt idx="233">
                  <c:v>32.159999999999997</c:v>
                </c:pt>
                <c:pt idx="234">
                  <c:v>27.65</c:v>
                </c:pt>
                <c:pt idx="235">
                  <c:v>27.05</c:v>
                </c:pt>
                <c:pt idx="236">
                  <c:v>43.15</c:v>
                </c:pt>
                <c:pt idx="237">
                  <c:v>35.79</c:v>
                </c:pt>
                <c:pt idx="238">
                  <c:v>27.87</c:v>
                </c:pt>
                <c:pt idx="239">
                  <c:v>27.55</c:v>
                </c:pt>
                <c:pt idx="240">
                  <c:v>17.72</c:v>
                </c:pt>
                <c:pt idx="241">
                  <c:v>33.619999999999997</c:v>
                </c:pt>
                <c:pt idx="242">
                  <c:v>25.31</c:v>
                </c:pt>
                <c:pt idx="243">
                  <c:v>31.44</c:v>
                </c:pt>
                <c:pt idx="244">
                  <c:v>36.78</c:v>
                </c:pt>
                <c:pt idx="245">
                  <c:v>29.53</c:v>
                </c:pt>
                <c:pt idx="246">
                  <c:v>20.2</c:v>
                </c:pt>
                <c:pt idx="247">
                  <c:v>27.18</c:v>
                </c:pt>
                <c:pt idx="248">
                  <c:v>55.23</c:v>
                </c:pt>
                <c:pt idx="249">
                  <c:v>30.9</c:v>
                </c:pt>
                <c:pt idx="250">
                  <c:v>32.54</c:v>
                </c:pt>
                <c:pt idx="251">
                  <c:v>60.68</c:v>
                </c:pt>
                <c:pt idx="252">
                  <c:v>23.08</c:v>
                </c:pt>
                <c:pt idx="253">
                  <c:v>38.51</c:v>
                </c:pt>
                <c:pt idx="254">
                  <c:v>34.020000000000003</c:v>
                </c:pt>
                <c:pt idx="255">
                  <c:v>32.81</c:v>
                </c:pt>
                <c:pt idx="256">
                  <c:v>36.57</c:v>
                </c:pt>
                <c:pt idx="257">
                  <c:v>31.29</c:v>
                </c:pt>
                <c:pt idx="258">
                  <c:v>36.799999999999997</c:v>
                </c:pt>
                <c:pt idx="259">
                  <c:v>34.770000000000003</c:v>
                </c:pt>
                <c:pt idx="260">
                  <c:v>41.18</c:v>
                </c:pt>
                <c:pt idx="261">
                  <c:v>36.58</c:v>
                </c:pt>
                <c:pt idx="262">
                  <c:v>34.67</c:v>
                </c:pt>
                <c:pt idx="263">
                  <c:v>38.479999999999997</c:v>
                </c:pt>
                <c:pt idx="264">
                  <c:v>41.08</c:v>
                </c:pt>
                <c:pt idx="265">
                  <c:v>36.119999999999997</c:v>
                </c:pt>
                <c:pt idx="266">
                  <c:v>41.61</c:v>
                </c:pt>
                <c:pt idx="267">
                  <c:v>38.21</c:v>
                </c:pt>
                <c:pt idx="268">
                  <c:v>22.84</c:v>
                </c:pt>
                <c:pt idx="269">
                  <c:v>47.04</c:v>
                </c:pt>
                <c:pt idx="270">
                  <c:v>46.4</c:v>
                </c:pt>
                <c:pt idx="271">
                  <c:v>50.17</c:v>
                </c:pt>
                <c:pt idx="272">
                  <c:v>32.520000000000003</c:v>
                </c:pt>
                <c:pt idx="273">
                  <c:v>39.15</c:v>
                </c:pt>
                <c:pt idx="274">
                  <c:v>59.06</c:v>
                </c:pt>
                <c:pt idx="275">
                  <c:v>31.43</c:v>
                </c:pt>
                <c:pt idx="276">
                  <c:v>28.22</c:v>
                </c:pt>
                <c:pt idx="277">
                  <c:v>56.46</c:v>
                </c:pt>
                <c:pt idx="278">
                  <c:v>40.85</c:v>
                </c:pt>
                <c:pt idx="279">
                  <c:v>32.93</c:v>
                </c:pt>
                <c:pt idx="280">
                  <c:v>32.61</c:v>
                </c:pt>
                <c:pt idx="281">
                  <c:v>32.380000000000003</c:v>
                </c:pt>
                <c:pt idx="282">
                  <c:v>27.18</c:v>
                </c:pt>
                <c:pt idx="283">
                  <c:v>28.82</c:v>
                </c:pt>
                <c:pt idx="284">
                  <c:v>39.270000000000003</c:v>
                </c:pt>
                <c:pt idx="285">
                  <c:v>43.06</c:v>
                </c:pt>
                <c:pt idx="286">
                  <c:v>25.94</c:v>
                </c:pt>
                <c:pt idx="287">
                  <c:v>24.73</c:v>
                </c:pt>
                <c:pt idx="288">
                  <c:v>33.99</c:v>
                </c:pt>
                <c:pt idx="289">
                  <c:v>36.299999999999997</c:v>
                </c:pt>
                <c:pt idx="290">
                  <c:v>39.630000000000003</c:v>
                </c:pt>
                <c:pt idx="291">
                  <c:v>51.3</c:v>
                </c:pt>
                <c:pt idx="292">
                  <c:v>25.43</c:v>
                </c:pt>
                <c:pt idx="293">
                  <c:v>49.39</c:v>
                </c:pt>
                <c:pt idx="294">
                  <c:v>61.22</c:v>
                </c:pt>
                <c:pt idx="295">
                  <c:v>53.23</c:v>
                </c:pt>
                <c:pt idx="296">
                  <c:v>31.04</c:v>
                </c:pt>
                <c:pt idx="297">
                  <c:v>45.99</c:v>
                </c:pt>
                <c:pt idx="298">
                  <c:v>39.25</c:v>
                </c:pt>
                <c:pt idx="299">
                  <c:v>44.63</c:v>
                </c:pt>
                <c:pt idx="300">
                  <c:v>32.549999999999997</c:v>
                </c:pt>
                <c:pt idx="301">
                  <c:v>35.94</c:v>
                </c:pt>
                <c:pt idx="302">
                  <c:v>29.06</c:v>
                </c:pt>
                <c:pt idx="303">
                  <c:v>37.119999999999997</c:v>
                </c:pt>
                <c:pt idx="304">
                  <c:v>40.68</c:v>
                </c:pt>
                <c:pt idx="305">
                  <c:v>28.19</c:v>
                </c:pt>
                <c:pt idx="306">
                  <c:v>46.86</c:v>
                </c:pt>
                <c:pt idx="307">
                  <c:v>17.79</c:v>
                </c:pt>
                <c:pt idx="308">
                  <c:v>55.64</c:v>
                </c:pt>
                <c:pt idx="309">
                  <c:v>31.24</c:v>
                </c:pt>
                <c:pt idx="310">
                  <c:v>35</c:v>
                </c:pt>
                <c:pt idx="311">
                  <c:v>49.28</c:v>
                </c:pt>
                <c:pt idx="312">
                  <c:v>54.66</c:v>
                </c:pt>
                <c:pt idx="313">
                  <c:v>32.700000000000003</c:v>
                </c:pt>
                <c:pt idx="314">
                  <c:v>38.78</c:v>
                </c:pt>
                <c:pt idx="315">
                  <c:v>38.28</c:v>
                </c:pt>
                <c:pt idx="316">
                  <c:v>47.61</c:v>
                </c:pt>
                <c:pt idx="317">
                  <c:v>27.06</c:v>
                </c:pt>
                <c:pt idx="318">
                  <c:v>19.940000000000001</c:v>
                </c:pt>
                <c:pt idx="319">
                  <c:v>23.12</c:v>
                </c:pt>
                <c:pt idx="320">
                  <c:v>29.84</c:v>
                </c:pt>
                <c:pt idx="321">
                  <c:v>32.200000000000003</c:v>
                </c:pt>
                <c:pt idx="322">
                  <c:v>28.26</c:v>
                </c:pt>
                <c:pt idx="323">
                  <c:v>33.659999999999997</c:v>
                </c:pt>
                <c:pt idx="324">
                  <c:v>32.369999999999997</c:v>
                </c:pt>
                <c:pt idx="325">
                  <c:v>39.58</c:v>
                </c:pt>
                <c:pt idx="326">
                  <c:v>33.57</c:v>
                </c:pt>
                <c:pt idx="327">
                  <c:v>32.35</c:v>
                </c:pt>
                <c:pt idx="328">
                  <c:v>45.98</c:v>
                </c:pt>
                <c:pt idx="329">
                  <c:v>28.64</c:v>
                </c:pt>
                <c:pt idx="330">
                  <c:v>36.26</c:v>
                </c:pt>
                <c:pt idx="331">
                  <c:v>29.86</c:v>
                </c:pt>
                <c:pt idx="332">
                  <c:v>35.630000000000003</c:v>
                </c:pt>
                <c:pt idx="333">
                  <c:v>23.83</c:v>
                </c:pt>
                <c:pt idx="334">
                  <c:v>35.79</c:v>
                </c:pt>
                <c:pt idx="335">
                  <c:v>28.22</c:v>
                </c:pt>
                <c:pt idx="336">
                  <c:v>34.619999999999997</c:v>
                </c:pt>
                <c:pt idx="337">
                  <c:v>40.69</c:v>
                </c:pt>
                <c:pt idx="338">
                  <c:v>25.91</c:v>
                </c:pt>
                <c:pt idx="339">
                  <c:v>30.36</c:v>
                </c:pt>
                <c:pt idx="340">
                  <c:v>35.93</c:v>
                </c:pt>
                <c:pt idx="341">
                  <c:v>14.45</c:v>
                </c:pt>
                <c:pt idx="342">
                  <c:v>26.77</c:v>
                </c:pt>
                <c:pt idx="343">
                  <c:v>43.29</c:v>
                </c:pt>
                <c:pt idx="344">
                  <c:v>40.25</c:v>
                </c:pt>
                <c:pt idx="345">
                  <c:v>21.25</c:v>
                </c:pt>
                <c:pt idx="346">
                  <c:v>45.09</c:v>
                </c:pt>
                <c:pt idx="347">
                  <c:v>38.659999999999997</c:v>
                </c:pt>
                <c:pt idx="348">
                  <c:v>21.08</c:v>
                </c:pt>
                <c:pt idx="349">
                  <c:v>36</c:v>
                </c:pt>
                <c:pt idx="350">
                  <c:v>42.94</c:v>
                </c:pt>
                <c:pt idx="351">
                  <c:v>22.79</c:v>
                </c:pt>
                <c:pt idx="352">
                  <c:v>39.590000000000003</c:v>
                </c:pt>
                <c:pt idx="353">
                  <c:v>41.58</c:v>
                </c:pt>
                <c:pt idx="354">
                  <c:v>58.27</c:v>
                </c:pt>
                <c:pt idx="355">
                  <c:v>28.02</c:v>
                </c:pt>
                <c:pt idx="356">
                  <c:v>19.440000000000001</c:v>
                </c:pt>
                <c:pt idx="357">
                  <c:v>37.770000000000003</c:v>
                </c:pt>
                <c:pt idx="358">
                  <c:v>34.07</c:v>
                </c:pt>
                <c:pt idx="359">
                  <c:v>25.91</c:v>
                </c:pt>
                <c:pt idx="360">
                  <c:v>41.1</c:v>
                </c:pt>
                <c:pt idx="361">
                  <c:v>27.29</c:v>
                </c:pt>
                <c:pt idx="362">
                  <c:v>22.34</c:v>
                </c:pt>
                <c:pt idx="363">
                  <c:v>20.59</c:v>
                </c:pt>
                <c:pt idx="364">
                  <c:v>34.229999999999997</c:v>
                </c:pt>
                <c:pt idx="365">
                  <c:v>61.49</c:v>
                </c:pt>
                <c:pt idx="366">
                  <c:v>30.57</c:v>
                </c:pt>
                <c:pt idx="367">
                  <c:v>33.07</c:v>
                </c:pt>
                <c:pt idx="368">
                  <c:v>38.86</c:v>
                </c:pt>
                <c:pt idx="369">
                  <c:v>54.54</c:v>
                </c:pt>
                <c:pt idx="370">
                  <c:v>34.520000000000003</c:v>
                </c:pt>
                <c:pt idx="371">
                  <c:v>49.95</c:v>
                </c:pt>
                <c:pt idx="372">
                  <c:v>75.7</c:v>
                </c:pt>
                <c:pt idx="373">
                  <c:v>45.66</c:v>
                </c:pt>
                <c:pt idx="374">
                  <c:v>43.84</c:v>
                </c:pt>
                <c:pt idx="375">
                  <c:v>86.14</c:v>
                </c:pt>
                <c:pt idx="376">
                  <c:v>27.88</c:v>
                </c:pt>
                <c:pt idx="377">
                  <c:v>37.409999999999997</c:v>
                </c:pt>
                <c:pt idx="378">
                  <c:v>29.26</c:v>
                </c:pt>
                <c:pt idx="379">
                  <c:v>27.63</c:v>
                </c:pt>
                <c:pt idx="380">
                  <c:v>35.5</c:v>
                </c:pt>
                <c:pt idx="381">
                  <c:v>28.62</c:v>
                </c:pt>
                <c:pt idx="382">
                  <c:v>42.3</c:v>
                </c:pt>
                <c:pt idx="383">
                  <c:v>59.66</c:v>
                </c:pt>
                <c:pt idx="384">
                  <c:v>27.69</c:v>
                </c:pt>
                <c:pt idx="385">
                  <c:v>52.81</c:v>
                </c:pt>
                <c:pt idx="386">
                  <c:v>37.729999999999997</c:v>
                </c:pt>
                <c:pt idx="387">
                  <c:v>44.87</c:v>
                </c:pt>
                <c:pt idx="388">
                  <c:v>31.89</c:v>
                </c:pt>
                <c:pt idx="389">
                  <c:v>30</c:v>
                </c:pt>
                <c:pt idx="390">
                  <c:v>54.58</c:v>
                </c:pt>
                <c:pt idx="391">
                  <c:v>67.989999999999995</c:v>
                </c:pt>
                <c:pt idx="392">
                  <c:v>29.84</c:v>
                </c:pt>
                <c:pt idx="393">
                  <c:v>35.72</c:v>
                </c:pt>
                <c:pt idx="394">
                  <c:v>61.09</c:v>
                </c:pt>
                <c:pt idx="395">
                  <c:v>21.34</c:v>
                </c:pt>
                <c:pt idx="396">
                  <c:v>34.67</c:v>
                </c:pt>
                <c:pt idx="397">
                  <c:v>25.25</c:v>
                </c:pt>
                <c:pt idx="398">
                  <c:v>24.25</c:v>
                </c:pt>
                <c:pt idx="399">
                  <c:v>36.25</c:v>
                </c:pt>
                <c:pt idx="400">
                  <c:v>33.86</c:v>
                </c:pt>
                <c:pt idx="401">
                  <c:v>15.87</c:v>
                </c:pt>
                <c:pt idx="402">
                  <c:v>34.15</c:v>
                </c:pt>
                <c:pt idx="403">
                  <c:v>57.46</c:v>
                </c:pt>
                <c:pt idx="404">
                  <c:v>24.66</c:v>
                </c:pt>
                <c:pt idx="405">
                  <c:v>30.04</c:v>
                </c:pt>
                <c:pt idx="406">
                  <c:v>58.39</c:v>
                </c:pt>
                <c:pt idx="407">
                  <c:v>24.17</c:v>
                </c:pt>
                <c:pt idx="408">
                  <c:v>49.38</c:v>
                </c:pt>
                <c:pt idx="409">
                  <c:v>24.72</c:v>
                </c:pt>
                <c:pt idx="410">
                  <c:v>60.95</c:v>
                </c:pt>
                <c:pt idx="411">
                  <c:v>28.15</c:v>
                </c:pt>
                <c:pt idx="412">
                  <c:v>40.299999999999997</c:v>
                </c:pt>
                <c:pt idx="413">
                  <c:v>21.38</c:v>
                </c:pt>
                <c:pt idx="414">
                  <c:v>42.54</c:v>
                </c:pt>
                <c:pt idx="415">
                  <c:v>24.21</c:v>
                </c:pt>
                <c:pt idx="416">
                  <c:v>37.799999999999997</c:v>
                </c:pt>
                <c:pt idx="417">
                  <c:v>45.73</c:v>
                </c:pt>
                <c:pt idx="418">
                  <c:v>38.700000000000003</c:v>
                </c:pt>
                <c:pt idx="419">
                  <c:v>30.13</c:v>
                </c:pt>
                <c:pt idx="420">
                  <c:v>24.65</c:v>
                </c:pt>
                <c:pt idx="421">
                  <c:v>23.63</c:v>
                </c:pt>
                <c:pt idx="422">
                  <c:v>48.07</c:v>
                </c:pt>
                <c:pt idx="423">
                  <c:v>44.32</c:v>
                </c:pt>
                <c:pt idx="424">
                  <c:v>29.12</c:v>
                </c:pt>
                <c:pt idx="425">
                  <c:v>45.87</c:v>
                </c:pt>
                <c:pt idx="426">
                  <c:v>29.51</c:v>
                </c:pt>
                <c:pt idx="427">
                  <c:v>41.24</c:v>
                </c:pt>
                <c:pt idx="428">
                  <c:v>18.91</c:v>
                </c:pt>
                <c:pt idx="429">
                  <c:v>18.82</c:v>
                </c:pt>
                <c:pt idx="430">
                  <c:v>24.88</c:v>
                </c:pt>
                <c:pt idx="431">
                  <c:v>52.67</c:v>
                </c:pt>
                <c:pt idx="432">
                  <c:v>44.23</c:v>
                </c:pt>
                <c:pt idx="433">
                  <c:v>39.1</c:v>
                </c:pt>
                <c:pt idx="434">
                  <c:v>35.72</c:v>
                </c:pt>
                <c:pt idx="435">
                  <c:v>29.17</c:v>
                </c:pt>
                <c:pt idx="436">
                  <c:v>34.54</c:v>
                </c:pt>
                <c:pt idx="437">
                  <c:v>44.75</c:v>
                </c:pt>
                <c:pt idx="438">
                  <c:v>46.64</c:v>
                </c:pt>
                <c:pt idx="439">
                  <c:v>36.590000000000003</c:v>
                </c:pt>
                <c:pt idx="440">
                  <c:v>20.309999999999999</c:v>
                </c:pt>
                <c:pt idx="441">
                  <c:v>28.96</c:v>
                </c:pt>
                <c:pt idx="442">
                  <c:v>27.69</c:v>
                </c:pt>
                <c:pt idx="443">
                  <c:v>29.67</c:v>
                </c:pt>
                <c:pt idx="444">
                  <c:v>32.74</c:v>
                </c:pt>
                <c:pt idx="445">
                  <c:v>34.270000000000003</c:v>
                </c:pt>
                <c:pt idx="446">
                  <c:v>45.24</c:v>
                </c:pt>
                <c:pt idx="447">
                  <c:v>43.06</c:v>
                </c:pt>
                <c:pt idx="448">
                  <c:v>54.9</c:v>
                </c:pt>
                <c:pt idx="449">
                  <c:v>77.709999999999994</c:v>
                </c:pt>
                <c:pt idx="450">
                  <c:v>21.22</c:v>
                </c:pt>
                <c:pt idx="451">
                  <c:v>33.700000000000003</c:v>
                </c:pt>
                <c:pt idx="452">
                  <c:v>30.83</c:v>
                </c:pt>
                <c:pt idx="453">
                  <c:v>59.4</c:v>
                </c:pt>
                <c:pt idx="454">
                  <c:v>24.78</c:v>
                </c:pt>
                <c:pt idx="455">
                  <c:v>39.590000000000003</c:v>
                </c:pt>
                <c:pt idx="456">
                  <c:v>29.65</c:v>
                </c:pt>
                <c:pt idx="457">
                  <c:v>36.49</c:v>
                </c:pt>
                <c:pt idx="458">
                  <c:v>31.89</c:v>
                </c:pt>
                <c:pt idx="459">
                  <c:v>25.24</c:v>
                </c:pt>
                <c:pt idx="460">
                  <c:v>33.86</c:v>
                </c:pt>
                <c:pt idx="461">
                  <c:v>34.86</c:v>
                </c:pt>
                <c:pt idx="462">
                  <c:v>40.549999999999997</c:v>
                </c:pt>
                <c:pt idx="463">
                  <c:v>39.619999999999997</c:v>
                </c:pt>
                <c:pt idx="464">
                  <c:v>41.3</c:v>
                </c:pt>
                <c:pt idx="465">
                  <c:v>34.04</c:v>
                </c:pt>
                <c:pt idx="466">
                  <c:v>28.48</c:v>
                </c:pt>
                <c:pt idx="467">
                  <c:v>31.36</c:v>
                </c:pt>
                <c:pt idx="468">
                  <c:v>25.8</c:v>
                </c:pt>
                <c:pt idx="469">
                  <c:v>45.84</c:v>
                </c:pt>
                <c:pt idx="470">
                  <c:v>19.05</c:v>
                </c:pt>
                <c:pt idx="471">
                  <c:v>52.27</c:v>
                </c:pt>
                <c:pt idx="472">
                  <c:v>51.78</c:v>
                </c:pt>
                <c:pt idx="473">
                  <c:v>20.239999999999998</c:v>
                </c:pt>
                <c:pt idx="474">
                  <c:v>58.37</c:v>
                </c:pt>
                <c:pt idx="475">
                  <c:v>27.39</c:v>
                </c:pt>
                <c:pt idx="476">
                  <c:v>34.94</c:v>
                </c:pt>
                <c:pt idx="477">
                  <c:v>21.54</c:v>
                </c:pt>
                <c:pt idx="478">
                  <c:v>49.8</c:v>
                </c:pt>
                <c:pt idx="479">
                  <c:v>37.700000000000003</c:v>
                </c:pt>
                <c:pt idx="480">
                  <c:v>40.31</c:v>
                </c:pt>
                <c:pt idx="481">
                  <c:v>31.92</c:v>
                </c:pt>
                <c:pt idx="482">
                  <c:v>37.5</c:v>
                </c:pt>
                <c:pt idx="483">
                  <c:v>31.73</c:v>
                </c:pt>
                <c:pt idx="484">
                  <c:v>37.29</c:v>
                </c:pt>
                <c:pt idx="485">
                  <c:v>37.200000000000003</c:v>
                </c:pt>
                <c:pt idx="486">
                  <c:v>29.38</c:v>
                </c:pt>
                <c:pt idx="487">
                  <c:v>24.62</c:v>
                </c:pt>
                <c:pt idx="488">
                  <c:v>37.81</c:v>
                </c:pt>
                <c:pt idx="489">
                  <c:v>32.81</c:v>
                </c:pt>
                <c:pt idx="490">
                  <c:v>39.380000000000003</c:v>
                </c:pt>
                <c:pt idx="491">
                  <c:v>38.049999999999997</c:v>
                </c:pt>
                <c:pt idx="492">
                  <c:v>33.92</c:v>
                </c:pt>
                <c:pt idx="493">
                  <c:v>24.47</c:v>
                </c:pt>
                <c:pt idx="494">
                  <c:v>28.76</c:v>
                </c:pt>
                <c:pt idx="495">
                  <c:v>45.08</c:v>
                </c:pt>
                <c:pt idx="496">
                  <c:v>42.2</c:v>
                </c:pt>
                <c:pt idx="497">
                  <c:v>32.159999999999997</c:v>
                </c:pt>
                <c:pt idx="498">
                  <c:v>29.09</c:v>
                </c:pt>
                <c:pt idx="499">
                  <c:v>29.75</c:v>
                </c:pt>
                <c:pt idx="500">
                  <c:v>41.24</c:v>
                </c:pt>
                <c:pt idx="501">
                  <c:v>28.01</c:v>
                </c:pt>
                <c:pt idx="502">
                  <c:v>44.02</c:v>
                </c:pt>
                <c:pt idx="503">
                  <c:v>37.14</c:v>
                </c:pt>
                <c:pt idx="504">
                  <c:v>35.22</c:v>
                </c:pt>
                <c:pt idx="505">
                  <c:v>53.65</c:v>
                </c:pt>
                <c:pt idx="506">
                  <c:v>34.53</c:v>
                </c:pt>
                <c:pt idx="507">
                  <c:v>36.92</c:v>
                </c:pt>
                <c:pt idx="508">
                  <c:v>53.78</c:v>
                </c:pt>
                <c:pt idx="509">
                  <c:v>37.520000000000003</c:v>
                </c:pt>
                <c:pt idx="510">
                  <c:v>56.27</c:v>
                </c:pt>
                <c:pt idx="511">
                  <c:v>39.729999999999997</c:v>
                </c:pt>
                <c:pt idx="512">
                  <c:v>46.91</c:v>
                </c:pt>
                <c:pt idx="513">
                  <c:v>35.75</c:v>
                </c:pt>
                <c:pt idx="514">
                  <c:v>47.99</c:v>
                </c:pt>
                <c:pt idx="515">
                  <c:v>47.47</c:v>
                </c:pt>
                <c:pt idx="516">
                  <c:v>29.8</c:v>
                </c:pt>
                <c:pt idx="517">
                  <c:v>60.42</c:v>
                </c:pt>
                <c:pt idx="518">
                  <c:v>30.11</c:v>
                </c:pt>
                <c:pt idx="519">
                  <c:v>41.68</c:v>
                </c:pt>
                <c:pt idx="520">
                  <c:v>49.55</c:v>
                </c:pt>
                <c:pt idx="521">
                  <c:v>25.12</c:v>
                </c:pt>
                <c:pt idx="522">
                  <c:v>44.97</c:v>
                </c:pt>
                <c:pt idx="523">
                  <c:v>37.700000000000003</c:v>
                </c:pt>
                <c:pt idx="524">
                  <c:v>35.36</c:v>
                </c:pt>
                <c:pt idx="525">
                  <c:v>45.27</c:v>
                </c:pt>
                <c:pt idx="526">
                  <c:v>33.28</c:v>
                </c:pt>
                <c:pt idx="527">
                  <c:v>48.31</c:v>
                </c:pt>
                <c:pt idx="528">
                  <c:v>32.61</c:v>
                </c:pt>
                <c:pt idx="529">
                  <c:v>25.46</c:v>
                </c:pt>
                <c:pt idx="530">
                  <c:v>31.53</c:v>
                </c:pt>
                <c:pt idx="531">
                  <c:v>52.21</c:v>
                </c:pt>
                <c:pt idx="532">
                  <c:v>42.05</c:v>
                </c:pt>
                <c:pt idx="533">
                  <c:v>33.72</c:v>
                </c:pt>
                <c:pt idx="534">
                  <c:v>53.19</c:v>
                </c:pt>
                <c:pt idx="535">
                  <c:v>43.02</c:v>
                </c:pt>
                <c:pt idx="536">
                  <c:v>35.14</c:v>
                </c:pt>
                <c:pt idx="537">
                  <c:v>31.85</c:v>
                </c:pt>
                <c:pt idx="538">
                  <c:v>30.05</c:v>
                </c:pt>
                <c:pt idx="539">
                  <c:v>26.27</c:v>
                </c:pt>
                <c:pt idx="540">
                  <c:v>32.090000000000003</c:v>
                </c:pt>
                <c:pt idx="541">
                  <c:v>19.84</c:v>
                </c:pt>
                <c:pt idx="542">
                  <c:v>25.3</c:v>
                </c:pt>
                <c:pt idx="543">
                  <c:v>36.58</c:v>
                </c:pt>
                <c:pt idx="544">
                  <c:v>27.81</c:v>
                </c:pt>
                <c:pt idx="545">
                  <c:v>66.08</c:v>
                </c:pt>
                <c:pt idx="546">
                  <c:v>26.54</c:v>
                </c:pt>
                <c:pt idx="547">
                  <c:v>36.97</c:v>
                </c:pt>
                <c:pt idx="548">
                  <c:v>38.700000000000003</c:v>
                </c:pt>
                <c:pt idx="549">
                  <c:v>38.340000000000003</c:v>
                </c:pt>
                <c:pt idx="550">
                  <c:v>24.98</c:v>
                </c:pt>
                <c:pt idx="551">
                  <c:v>40.04</c:v>
                </c:pt>
                <c:pt idx="552">
                  <c:v>30.5</c:v>
                </c:pt>
                <c:pt idx="553">
                  <c:v>23.64</c:v>
                </c:pt>
                <c:pt idx="554">
                  <c:v>38.47</c:v>
                </c:pt>
                <c:pt idx="555">
                  <c:v>46.18</c:v>
                </c:pt>
                <c:pt idx="556">
                  <c:v>48.93</c:v>
                </c:pt>
                <c:pt idx="557">
                  <c:v>23.19</c:v>
                </c:pt>
                <c:pt idx="558">
                  <c:v>45.71</c:v>
                </c:pt>
                <c:pt idx="559">
                  <c:v>32.700000000000003</c:v>
                </c:pt>
                <c:pt idx="560">
                  <c:v>46.61</c:v>
                </c:pt>
                <c:pt idx="561">
                  <c:v>16.059999999999999</c:v>
                </c:pt>
                <c:pt idx="562">
                  <c:v>20.079999999999998</c:v>
                </c:pt>
                <c:pt idx="563">
                  <c:v>44.29</c:v>
                </c:pt>
                <c:pt idx="564">
                  <c:v>37.33</c:v>
                </c:pt>
                <c:pt idx="565">
                  <c:v>33.72</c:v>
                </c:pt>
                <c:pt idx="566">
                  <c:v>34.590000000000003</c:v>
                </c:pt>
                <c:pt idx="567">
                  <c:v>34.33</c:v>
                </c:pt>
                <c:pt idx="568">
                  <c:v>65.510000000000005</c:v>
                </c:pt>
                <c:pt idx="569">
                  <c:v>35.75</c:v>
                </c:pt>
                <c:pt idx="570">
                  <c:v>49.27</c:v>
                </c:pt>
                <c:pt idx="571">
                  <c:v>24.65</c:v>
                </c:pt>
                <c:pt idx="572">
                  <c:v>49.49</c:v>
                </c:pt>
                <c:pt idx="573">
                  <c:v>37.06</c:v>
                </c:pt>
                <c:pt idx="574">
                  <c:v>29.67</c:v>
                </c:pt>
                <c:pt idx="575">
                  <c:v>54.73</c:v>
                </c:pt>
                <c:pt idx="576">
                  <c:v>22.43</c:v>
                </c:pt>
                <c:pt idx="577">
                  <c:v>36.729999999999997</c:v>
                </c:pt>
                <c:pt idx="578">
                  <c:v>46.69</c:v>
                </c:pt>
                <c:pt idx="579">
                  <c:v>24.75</c:v>
                </c:pt>
                <c:pt idx="580">
                  <c:v>18.329999999999998</c:v>
                </c:pt>
                <c:pt idx="581">
                  <c:v>38.04</c:v>
                </c:pt>
                <c:pt idx="582">
                  <c:v>31.17</c:v>
                </c:pt>
                <c:pt idx="583">
                  <c:v>44.46</c:v>
                </c:pt>
                <c:pt idx="584">
                  <c:v>19.420000000000002</c:v>
                </c:pt>
                <c:pt idx="585">
                  <c:v>21.91</c:v>
                </c:pt>
                <c:pt idx="586">
                  <c:v>44.51</c:v>
                </c:pt>
                <c:pt idx="587">
                  <c:v>29.37</c:v>
                </c:pt>
                <c:pt idx="588">
                  <c:v>52.65</c:v>
                </c:pt>
                <c:pt idx="589">
                  <c:v>26.11</c:v>
                </c:pt>
                <c:pt idx="590">
                  <c:v>34.950000000000003</c:v>
                </c:pt>
                <c:pt idx="591">
                  <c:v>53.88</c:v>
                </c:pt>
                <c:pt idx="592">
                  <c:v>35.54</c:v>
                </c:pt>
                <c:pt idx="593">
                  <c:v>33.590000000000003</c:v>
                </c:pt>
                <c:pt idx="594">
                  <c:v>38.89</c:v>
                </c:pt>
                <c:pt idx="595">
                  <c:v>20.74</c:v>
                </c:pt>
                <c:pt idx="596">
                  <c:v>32.97</c:v>
                </c:pt>
                <c:pt idx="597">
                  <c:v>56.31</c:v>
                </c:pt>
                <c:pt idx="598">
                  <c:v>49.26</c:v>
                </c:pt>
                <c:pt idx="599">
                  <c:v>49.66</c:v>
                </c:pt>
                <c:pt idx="600">
                  <c:v>31.09</c:v>
                </c:pt>
                <c:pt idx="601">
                  <c:v>59.16</c:v>
                </c:pt>
                <c:pt idx="602">
                  <c:v>65.989999999999995</c:v>
                </c:pt>
                <c:pt idx="603">
                  <c:v>39.409999999999997</c:v>
                </c:pt>
                <c:pt idx="604">
                  <c:v>39.200000000000003</c:v>
                </c:pt>
                <c:pt idx="605">
                  <c:v>30.38</c:v>
                </c:pt>
                <c:pt idx="606">
                  <c:v>28.95</c:v>
                </c:pt>
                <c:pt idx="607">
                  <c:v>53.09</c:v>
                </c:pt>
                <c:pt idx="608">
                  <c:v>30.35</c:v>
                </c:pt>
                <c:pt idx="609">
                  <c:v>29.74</c:v>
                </c:pt>
                <c:pt idx="610">
                  <c:v>40.54</c:v>
                </c:pt>
                <c:pt idx="611">
                  <c:v>18.86</c:v>
                </c:pt>
                <c:pt idx="612">
                  <c:v>47.97</c:v>
                </c:pt>
                <c:pt idx="613">
                  <c:v>49.02</c:v>
                </c:pt>
                <c:pt idx="614">
                  <c:v>43.98</c:v>
                </c:pt>
                <c:pt idx="615">
                  <c:v>24.32</c:v>
                </c:pt>
                <c:pt idx="616">
                  <c:v>46.68</c:v>
                </c:pt>
                <c:pt idx="617">
                  <c:v>37.51</c:v>
                </c:pt>
                <c:pt idx="618">
                  <c:v>34.35</c:v>
                </c:pt>
                <c:pt idx="619">
                  <c:v>51.75</c:v>
                </c:pt>
                <c:pt idx="620">
                  <c:v>35.049999999999997</c:v>
                </c:pt>
                <c:pt idx="621">
                  <c:v>43.49</c:v>
                </c:pt>
                <c:pt idx="622">
                  <c:v>33.96</c:v>
                </c:pt>
                <c:pt idx="623">
                  <c:v>64.400000000000006</c:v>
                </c:pt>
                <c:pt idx="624">
                  <c:v>32.369999999999997</c:v>
                </c:pt>
                <c:pt idx="625">
                  <c:v>54.92</c:v>
                </c:pt>
                <c:pt idx="626">
                  <c:v>45.19</c:v>
                </c:pt>
                <c:pt idx="627">
                  <c:v>31.82</c:v>
                </c:pt>
                <c:pt idx="628">
                  <c:v>23.22</c:v>
                </c:pt>
                <c:pt idx="629">
                  <c:v>32.54</c:v>
                </c:pt>
                <c:pt idx="630">
                  <c:v>35.6</c:v>
                </c:pt>
                <c:pt idx="631">
                  <c:v>26.94</c:v>
                </c:pt>
                <c:pt idx="632">
                  <c:v>41.38</c:v>
                </c:pt>
                <c:pt idx="633">
                  <c:v>29.7</c:v>
                </c:pt>
                <c:pt idx="634">
                  <c:v>44.2</c:v>
                </c:pt>
                <c:pt idx="635">
                  <c:v>28.89</c:v>
                </c:pt>
                <c:pt idx="636">
                  <c:v>54.66</c:v>
                </c:pt>
                <c:pt idx="637">
                  <c:v>42.53</c:v>
                </c:pt>
                <c:pt idx="638">
                  <c:v>37.32</c:v>
                </c:pt>
                <c:pt idx="639">
                  <c:v>57.51</c:v>
                </c:pt>
                <c:pt idx="640">
                  <c:v>31.99</c:v>
                </c:pt>
                <c:pt idx="641">
                  <c:v>51.14</c:v>
                </c:pt>
                <c:pt idx="642">
                  <c:v>45.08</c:v>
                </c:pt>
                <c:pt idx="643">
                  <c:v>34.58</c:v>
                </c:pt>
                <c:pt idx="644">
                  <c:v>46.1</c:v>
                </c:pt>
                <c:pt idx="645">
                  <c:v>27.66</c:v>
                </c:pt>
                <c:pt idx="646">
                  <c:v>41.96</c:v>
                </c:pt>
                <c:pt idx="647">
                  <c:v>50.8</c:v>
                </c:pt>
                <c:pt idx="648">
                  <c:v>60.73</c:v>
                </c:pt>
                <c:pt idx="649">
                  <c:v>48.11</c:v>
                </c:pt>
                <c:pt idx="650">
                  <c:v>35.56</c:v>
                </c:pt>
                <c:pt idx="651">
                  <c:v>39.729999999999997</c:v>
                </c:pt>
                <c:pt idx="652">
                  <c:v>41.88</c:v>
                </c:pt>
                <c:pt idx="653">
                  <c:v>40.200000000000003</c:v>
                </c:pt>
                <c:pt idx="654">
                  <c:v>53.76</c:v>
                </c:pt>
                <c:pt idx="655">
                  <c:v>39.56</c:v>
                </c:pt>
                <c:pt idx="656">
                  <c:v>42.99</c:v>
                </c:pt>
                <c:pt idx="657">
                  <c:v>50.23</c:v>
                </c:pt>
                <c:pt idx="658">
                  <c:v>35.159999999999997</c:v>
                </c:pt>
                <c:pt idx="659">
                  <c:v>44.16</c:v>
                </c:pt>
                <c:pt idx="660">
                  <c:v>20.34</c:v>
                </c:pt>
                <c:pt idx="661">
                  <c:v>27.15</c:v>
                </c:pt>
                <c:pt idx="662">
                  <c:v>33.94</c:v>
                </c:pt>
                <c:pt idx="663">
                  <c:v>40.85</c:v>
                </c:pt>
                <c:pt idx="664">
                  <c:v>27.68</c:v>
                </c:pt>
                <c:pt idx="665">
                  <c:v>34.89</c:v>
                </c:pt>
                <c:pt idx="666">
                  <c:v>52.26</c:v>
                </c:pt>
                <c:pt idx="667">
                  <c:v>28.28</c:v>
                </c:pt>
                <c:pt idx="668">
                  <c:v>32.54</c:v>
                </c:pt>
                <c:pt idx="669">
                  <c:v>55.77</c:v>
                </c:pt>
                <c:pt idx="670">
                  <c:v>38.17</c:v>
                </c:pt>
                <c:pt idx="671">
                  <c:v>38.909999999999997</c:v>
                </c:pt>
                <c:pt idx="672">
                  <c:v>48.8</c:v>
                </c:pt>
                <c:pt idx="673">
                  <c:v>27.12</c:v>
                </c:pt>
                <c:pt idx="674">
                  <c:v>26.79</c:v>
                </c:pt>
                <c:pt idx="675">
                  <c:v>45.84</c:v>
                </c:pt>
                <c:pt idx="676">
                  <c:v>19.7</c:v>
                </c:pt>
                <c:pt idx="677">
                  <c:v>29.54</c:v>
                </c:pt>
                <c:pt idx="678">
                  <c:v>32.450000000000003</c:v>
                </c:pt>
                <c:pt idx="679">
                  <c:v>35.020000000000003</c:v>
                </c:pt>
                <c:pt idx="680">
                  <c:v>34.65</c:v>
                </c:pt>
                <c:pt idx="681">
                  <c:v>34.15</c:v>
                </c:pt>
                <c:pt idx="682">
                  <c:v>29.04</c:v>
                </c:pt>
                <c:pt idx="683">
                  <c:v>55.56</c:v>
                </c:pt>
                <c:pt idx="684">
                  <c:v>58.44</c:v>
                </c:pt>
                <c:pt idx="685">
                  <c:v>51.07</c:v>
                </c:pt>
                <c:pt idx="686">
                  <c:v>32.56</c:v>
                </c:pt>
                <c:pt idx="687">
                  <c:v>45.17</c:v>
                </c:pt>
                <c:pt idx="688">
                  <c:v>35.020000000000003</c:v>
                </c:pt>
                <c:pt idx="689">
                  <c:v>66.5</c:v>
                </c:pt>
                <c:pt idx="690">
                  <c:v>32.1</c:v>
                </c:pt>
                <c:pt idx="691">
                  <c:v>34.78</c:v>
                </c:pt>
                <c:pt idx="692">
                  <c:v>34.19</c:v>
                </c:pt>
                <c:pt idx="693">
                  <c:v>48.87</c:v>
                </c:pt>
                <c:pt idx="694">
                  <c:v>44.29</c:v>
                </c:pt>
                <c:pt idx="695">
                  <c:v>41.54</c:v>
                </c:pt>
                <c:pt idx="696">
                  <c:v>55.55</c:v>
                </c:pt>
                <c:pt idx="697">
                  <c:v>32.83</c:v>
                </c:pt>
                <c:pt idx="698">
                  <c:v>38.380000000000003</c:v>
                </c:pt>
                <c:pt idx="699">
                  <c:v>48.63</c:v>
                </c:pt>
                <c:pt idx="700">
                  <c:v>25.01</c:v>
                </c:pt>
                <c:pt idx="701">
                  <c:v>46.87</c:v>
                </c:pt>
                <c:pt idx="702">
                  <c:v>37.590000000000003</c:v>
                </c:pt>
                <c:pt idx="703">
                  <c:v>58.88</c:v>
                </c:pt>
                <c:pt idx="704">
                  <c:v>31.29</c:v>
                </c:pt>
                <c:pt idx="705">
                  <c:v>37.07</c:v>
                </c:pt>
                <c:pt idx="706">
                  <c:v>35.01</c:v>
                </c:pt>
                <c:pt idx="707">
                  <c:v>50.04</c:v>
                </c:pt>
                <c:pt idx="708">
                  <c:v>29.98</c:v>
                </c:pt>
                <c:pt idx="709">
                  <c:v>24.67</c:v>
                </c:pt>
                <c:pt idx="710">
                  <c:v>35.270000000000003</c:v>
                </c:pt>
                <c:pt idx="711">
                  <c:v>38.380000000000003</c:v>
                </c:pt>
                <c:pt idx="712">
                  <c:v>37.909999999999997</c:v>
                </c:pt>
                <c:pt idx="713">
                  <c:v>34.229999999999997</c:v>
                </c:pt>
                <c:pt idx="714">
                  <c:v>40.619999999999997</c:v>
                </c:pt>
                <c:pt idx="715">
                  <c:v>55.01</c:v>
                </c:pt>
                <c:pt idx="716">
                  <c:v>27.03</c:v>
                </c:pt>
                <c:pt idx="717">
                  <c:v>20.89</c:v>
                </c:pt>
                <c:pt idx="718">
                  <c:v>59.67</c:v>
                </c:pt>
                <c:pt idx="719">
                  <c:v>38.21</c:v>
                </c:pt>
                <c:pt idx="720">
                  <c:v>42.59</c:v>
                </c:pt>
                <c:pt idx="721">
                  <c:v>50.33</c:v>
                </c:pt>
                <c:pt idx="722">
                  <c:v>71.599999999999994</c:v>
                </c:pt>
                <c:pt idx="723">
                  <c:v>29.96</c:v>
                </c:pt>
                <c:pt idx="724">
                  <c:v>65.62</c:v>
                </c:pt>
                <c:pt idx="725">
                  <c:v>70.239999999999995</c:v>
                </c:pt>
                <c:pt idx="726">
                  <c:v>38.96</c:v>
                </c:pt>
                <c:pt idx="727">
                  <c:v>40.31</c:v>
                </c:pt>
                <c:pt idx="728">
                  <c:v>29.47</c:v>
                </c:pt>
                <c:pt idx="729">
                  <c:v>53.89</c:v>
                </c:pt>
                <c:pt idx="730">
                  <c:v>61.7</c:v>
                </c:pt>
                <c:pt idx="731">
                  <c:v>45.75</c:v>
                </c:pt>
                <c:pt idx="732">
                  <c:v>49.87</c:v>
                </c:pt>
                <c:pt idx="733">
                  <c:v>66.59</c:v>
                </c:pt>
                <c:pt idx="734">
                  <c:v>29</c:v>
                </c:pt>
                <c:pt idx="735">
                  <c:v>40.25</c:v>
                </c:pt>
                <c:pt idx="736">
                  <c:v>39.31</c:v>
                </c:pt>
                <c:pt idx="737">
                  <c:v>32.619999999999997</c:v>
                </c:pt>
                <c:pt idx="738">
                  <c:v>36.44</c:v>
                </c:pt>
                <c:pt idx="739">
                  <c:v>60.49</c:v>
                </c:pt>
                <c:pt idx="740">
                  <c:v>37.520000000000003</c:v>
                </c:pt>
                <c:pt idx="741">
                  <c:v>47.51</c:v>
                </c:pt>
                <c:pt idx="742">
                  <c:v>30.5</c:v>
                </c:pt>
                <c:pt idx="743">
                  <c:v>56.81</c:v>
                </c:pt>
                <c:pt idx="744">
                  <c:v>33.130000000000003</c:v>
                </c:pt>
                <c:pt idx="745">
                  <c:v>48.33</c:v>
                </c:pt>
                <c:pt idx="746">
                  <c:v>57.16</c:v>
                </c:pt>
                <c:pt idx="747">
                  <c:v>79.77</c:v>
                </c:pt>
                <c:pt idx="748">
                  <c:v>39.049999999999997</c:v>
                </c:pt>
                <c:pt idx="749">
                  <c:v>45.8</c:v>
                </c:pt>
                <c:pt idx="750">
                  <c:v>77.349999999999994</c:v>
                </c:pt>
                <c:pt idx="751">
                  <c:v>40.35</c:v>
                </c:pt>
                <c:pt idx="752">
                  <c:v>58.83</c:v>
                </c:pt>
                <c:pt idx="753">
                  <c:v>53.5</c:v>
                </c:pt>
                <c:pt idx="754">
                  <c:v>44.57</c:v>
                </c:pt>
                <c:pt idx="755">
                  <c:v>33.65</c:v>
                </c:pt>
                <c:pt idx="756">
                  <c:v>45.24</c:v>
                </c:pt>
                <c:pt idx="757">
                  <c:v>52.49</c:v>
                </c:pt>
                <c:pt idx="758">
                  <c:v>48.48</c:v>
                </c:pt>
                <c:pt idx="759">
                  <c:v>51.97</c:v>
                </c:pt>
                <c:pt idx="760">
                  <c:v>37.08</c:v>
                </c:pt>
                <c:pt idx="761">
                  <c:v>44.81</c:v>
                </c:pt>
                <c:pt idx="762">
                  <c:v>38.49</c:v>
                </c:pt>
                <c:pt idx="763">
                  <c:v>32.19</c:v>
                </c:pt>
                <c:pt idx="764">
                  <c:v>33.11</c:v>
                </c:pt>
                <c:pt idx="765">
                  <c:v>40.67</c:v>
                </c:pt>
                <c:pt idx="766">
                  <c:v>40.299999999999997</c:v>
                </c:pt>
                <c:pt idx="767">
                  <c:v>43.31</c:v>
                </c:pt>
                <c:pt idx="768">
                  <c:v>66.34</c:v>
                </c:pt>
                <c:pt idx="769">
                  <c:v>43.75</c:v>
                </c:pt>
                <c:pt idx="770">
                  <c:v>53.55</c:v>
                </c:pt>
                <c:pt idx="771">
                  <c:v>55.79</c:v>
                </c:pt>
                <c:pt idx="772">
                  <c:v>73.290000000000006</c:v>
                </c:pt>
                <c:pt idx="773">
                  <c:v>49.85</c:v>
                </c:pt>
                <c:pt idx="774">
                  <c:v>36.36</c:v>
                </c:pt>
                <c:pt idx="775">
                  <c:v>54.38</c:v>
                </c:pt>
                <c:pt idx="776">
                  <c:v>34.15</c:v>
                </c:pt>
                <c:pt idx="777">
                  <c:v>71.06</c:v>
                </c:pt>
                <c:pt idx="778">
                  <c:v>46.46</c:v>
                </c:pt>
                <c:pt idx="779">
                  <c:v>39.700000000000003</c:v>
                </c:pt>
                <c:pt idx="780">
                  <c:v>41.87</c:v>
                </c:pt>
                <c:pt idx="781">
                  <c:v>57.75</c:v>
                </c:pt>
                <c:pt idx="782">
                  <c:v>42.49</c:v>
                </c:pt>
                <c:pt idx="783">
                  <c:v>49.36</c:v>
                </c:pt>
                <c:pt idx="784">
                  <c:v>29.35</c:v>
                </c:pt>
                <c:pt idx="785">
                  <c:v>28.74</c:v>
                </c:pt>
                <c:pt idx="786">
                  <c:v>47.35</c:v>
                </c:pt>
                <c:pt idx="787">
                  <c:v>35.99</c:v>
                </c:pt>
                <c:pt idx="788">
                  <c:v>43.74</c:v>
                </c:pt>
                <c:pt idx="789">
                  <c:v>43.65</c:v>
                </c:pt>
                <c:pt idx="790">
                  <c:v>35.380000000000003</c:v>
                </c:pt>
                <c:pt idx="791">
                  <c:v>49.44</c:v>
                </c:pt>
                <c:pt idx="792">
                  <c:v>57.04</c:v>
                </c:pt>
                <c:pt idx="793">
                  <c:v>29.81</c:v>
                </c:pt>
                <c:pt idx="794">
                  <c:v>48.13</c:v>
                </c:pt>
                <c:pt idx="795">
                  <c:v>31.9</c:v>
                </c:pt>
                <c:pt idx="796">
                  <c:v>39.25</c:v>
                </c:pt>
                <c:pt idx="797">
                  <c:v>45.81</c:v>
                </c:pt>
                <c:pt idx="798">
                  <c:v>41</c:v>
                </c:pt>
                <c:pt idx="799">
                  <c:v>47.11</c:v>
                </c:pt>
                <c:pt idx="800">
                  <c:v>39.130000000000003</c:v>
                </c:pt>
                <c:pt idx="801">
                  <c:v>45.37</c:v>
                </c:pt>
                <c:pt idx="802">
                  <c:v>67.37</c:v>
                </c:pt>
                <c:pt idx="803">
                  <c:v>28.1</c:v>
                </c:pt>
                <c:pt idx="804">
                  <c:v>33.229999999999997</c:v>
                </c:pt>
                <c:pt idx="805">
                  <c:v>63.83</c:v>
                </c:pt>
                <c:pt idx="806">
                  <c:v>23.99</c:v>
                </c:pt>
                <c:pt idx="807">
                  <c:v>57.66</c:v>
                </c:pt>
                <c:pt idx="808">
                  <c:v>36.81</c:v>
                </c:pt>
                <c:pt idx="809">
                  <c:v>37.75</c:v>
                </c:pt>
                <c:pt idx="810">
                  <c:v>26.75</c:v>
                </c:pt>
                <c:pt idx="811">
                  <c:v>33.799999999999997</c:v>
                </c:pt>
                <c:pt idx="812">
                  <c:v>44.18</c:v>
                </c:pt>
                <c:pt idx="813">
                  <c:v>74.03</c:v>
                </c:pt>
                <c:pt idx="814">
                  <c:v>28.35</c:v>
                </c:pt>
                <c:pt idx="815">
                  <c:v>39.47</c:v>
                </c:pt>
                <c:pt idx="816">
                  <c:v>47.64</c:v>
                </c:pt>
                <c:pt idx="817">
                  <c:v>38.89</c:v>
                </c:pt>
                <c:pt idx="818">
                  <c:v>50.6</c:v>
                </c:pt>
                <c:pt idx="819">
                  <c:v>34.119999999999997</c:v>
                </c:pt>
                <c:pt idx="820">
                  <c:v>50.86</c:v>
                </c:pt>
                <c:pt idx="821">
                  <c:v>51.99</c:v>
                </c:pt>
                <c:pt idx="822">
                  <c:v>36.43</c:v>
                </c:pt>
                <c:pt idx="823">
                  <c:v>57.58</c:v>
                </c:pt>
                <c:pt idx="824">
                  <c:v>74.81</c:v>
                </c:pt>
                <c:pt idx="825">
                  <c:v>33.04</c:v>
                </c:pt>
                <c:pt idx="826">
                  <c:v>36.04</c:v>
                </c:pt>
                <c:pt idx="827">
                  <c:v>44.8</c:v>
                </c:pt>
                <c:pt idx="828">
                  <c:v>62.34</c:v>
                </c:pt>
                <c:pt idx="829">
                  <c:v>34.85</c:v>
                </c:pt>
                <c:pt idx="830">
                  <c:v>45.55</c:v>
                </c:pt>
                <c:pt idx="831">
                  <c:v>46.26</c:v>
                </c:pt>
                <c:pt idx="832">
                  <c:v>40.22</c:v>
                </c:pt>
                <c:pt idx="833">
                  <c:v>30.29</c:v>
                </c:pt>
                <c:pt idx="834">
                  <c:v>29.82</c:v>
                </c:pt>
                <c:pt idx="835">
                  <c:v>61.45</c:v>
                </c:pt>
                <c:pt idx="836">
                  <c:v>54.29</c:v>
                </c:pt>
                <c:pt idx="837">
                  <c:v>43.28</c:v>
                </c:pt>
                <c:pt idx="838">
                  <c:v>47.04</c:v>
                </c:pt>
                <c:pt idx="839">
                  <c:v>44.5</c:v>
                </c:pt>
                <c:pt idx="840">
                  <c:v>33.75</c:v>
                </c:pt>
                <c:pt idx="841">
                  <c:v>56.32</c:v>
                </c:pt>
                <c:pt idx="842">
                  <c:v>29.68</c:v>
                </c:pt>
                <c:pt idx="843">
                  <c:v>34.17</c:v>
                </c:pt>
                <c:pt idx="844">
                  <c:v>40.770000000000003</c:v>
                </c:pt>
                <c:pt idx="845">
                  <c:v>60.15</c:v>
                </c:pt>
                <c:pt idx="846">
                  <c:v>48.83</c:v>
                </c:pt>
                <c:pt idx="847">
                  <c:v>52.98</c:v>
                </c:pt>
                <c:pt idx="848">
                  <c:v>50.26</c:v>
                </c:pt>
                <c:pt idx="849">
                  <c:v>36.130000000000003</c:v>
                </c:pt>
                <c:pt idx="850">
                  <c:v>32.479999999999997</c:v>
                </c:pt>
                <c:pt idx="851">
                  <c:v>46.53</c:v>
                </c:pt>
                <c:pt idx="852">
                  <c:v>64.61</c:v>
                </c:pt>
                <c:pt idx="853">
                  <c:v>68.25</c:v>
                </c:pt>
                <c:pt idx="854">
                  <c:v>52.06</c:v>
                </c:pt>
                <c:pt idx="855">
                  <c:v>59.94</c:v>
                </c:pt>
                <c:pt idx="856">
                  <c:v>34.64</c:v>
                </c:pt>
                <c:pt idx="857">
                  <c:v>42.41</c:v>
                </c:pt>
                <c:pt idx="858">
                  <c:v>66.05</c:v>
                </c:pt>
                <c:pt idx="859">
                  <c:v>65.11</c:v>
                </c:pt>
                <c:pt idx="860">
                  <c:v>81.569999999999993</c:v>
                </c:pt>
                <c:pt idx="861">
                  <c:v>93.27</c:v>
                </c:pt>
                <c:pt idx="862">
                  <c:v>70.88</c:v>
                </c:pt>
                <c:pt idx="863">
                  <c:v>60.84</c:v>
                </c:pt>
                <c:pt idx="864">
                  <c:v>62.62</c:v>
                </c:pt>
                <c:pt idx="865">
                  <c:v>48.72</c:v>
                </c:pt>
                <c:pt idx="866">
                  <c:v>50.69</c:v>
                </c:pt>
                <c:pt idx="867">
                  <c:v>72.599999999999994</c:v>
                </c:pt>
                <c:pt idx="868">
                  <c:v>53.87</c:v>
                </c:pt>
                <c:pt idx="869">
                  <c:v>37.78</c:v>
                </c:pt>
                <c:pt idx="870">
                  <c:v>57.76</c:v>
                </c:pt>
                <c:pt idx="871">
                  <c:v>40.24</c:v>
                </c:pt>
                <c:pt idx="872">
                  <c:v>52.92</c:v>
                </c:pt>
                <c:pt idx="873">
                  <c:v>40.729999999999997</c:v>
                </c:pt>
                <c:pt idx="874">
                  <c:v>63.95</c:v>
                </c:pt>
                <c:pt idx="875">
                  <c:v>44.51</c:v>
                </c:pt>
                <c:pt idx="876">
                  <c:v>39.5</c:v>
                </c:pt>
                <c:pt idx="877">
                  <c:v>44.8</c:v>
                </c:pt>
                <c:pt idx="878">
                  <c:v>38.729999999999997</c:v>
                </c:pt>
                <c:pt idx="879">
                  <c:v>49.5</c:v>
                </c:pt>
                <c:pt idx="880">
                  <c:v>33.93</c:v>
                </c:pt>
                <c:pt idx="881">
                  <c:v>52.31</c:v>
                </c:pt>
                <c:pt idx="882">
                  <c:v>74.459999999999994</c:v>
                </c:pt>
                <c:pt idx="883">
                  <c:v>79.44</c:v>
                </c:pt>
                <c:pt idx="884">
                  <c:v>53</c:v>
                </c:pt>
                <c:pt idx="885">
                  <c:v>61.53</c:v>
                </c:pt>
                <c:pt idx="886">
                  <c:v>70.67</c:v>
                </c:pt>
                <c:pt idx="887">
                  <c:v>43.14</c:v>
                </c:pt>
                <c:pt idx="888">
                  <c:v>29.48</c:v>
                </c:pt>
                <c:pt idx="889">
                  <c:v>32.81</c:v>
                </c:pt>
                <c:pt idx="890">
                  <c:v>34.68</c:v>
                </c:pt>
                <c:pt idx="891">
                  <c:v>65.03</c:v>
                </c:pt>
                <c:pt idx="892">
                  <c:v>39.33</c:v>
                </c:pt>
                <c:pt idx="893">
                  <c:v>31.1</c:v>
                </c:pt>
                <c:pt idx="894">
                  <c:v>36.950000000000003</c:v>
                </c:pt>
                <c:pt idx="895">
                  <c:v>38.93</c:v>
                </c:pt>
                <c:pt idx="896">
                  <c:v>36.880000000000003</c:v>
                </c:pt>
                <c:pt idx="897">
                  <c:v>39.68</c:v>
                </c:pt>
                <c:pt idx="898">
                  <c:v>39.68</c:v>
                </c:pt>
                <c:pt idx="899">
                  <c:v>74.98</c:v>
                </c:pt>
                <c:pt idx="900">
                  <c:v>62.37</c:v>
                </c:pt>
                <c:pt idx="901">
                  <c:v>46.8</c:v>
                </c:pt>
                <c:pt idx="902">
                  <c:v>72.88</c:v>
                </c:pt>
                <c:pt idx="903">
                  <c:v>40.11</c:v>
                </c:pt>
                <c:pt idx="904">
                  <c:v>45.31</c:v>
                </c:pt>
                <c:pt idx="905">
                  <c:v>57.57</c:v>
                </c:pt>
                <c:pt idx="906">
                  <c:v>63.67</c:v>
                </c:pt>
                <c:pt idx="907">
                  <c:v>69.56</c:v>
                </c:pt>
                <c:pt idx="908">
                  <c:v>36.630000000000003</c:v>
                </c:pt>
                <c:pt idx="909">
                  <c:v>60.83</c:v>
                </c:pt>
                <c:pt idx="910">
                  <c:v>48.84</c:v>
                </c:pt>
                <c:pt idx="911">
                  <c:v>44.04</c:v>
                </c:pt>
                <c:pt idx="912">
                  <c:v>41.8</c:v>
                </c:pt>
                <c:pt idx="913">
                  <c:v>72.16</c:v>
                </c:pt>
                <c:pt idx="914">
                  <c:v>77.98</c:v>
                </c:pt>
                <c:pt idx="915">
                  <c:v>34.83</c:v>
                </c:pt>
                <c:pt idx="916">
                  <c:v>64.87</c:v>
                </c:pt>
                <c:pt idx="917">
                  <c:v>34.9</c:v>
                </c:pt>
                <c:pt idx="918">
                  <c:v>47.41</c:v>
                </c:pt>
                <c:pt idx="919">
                  <c:v>43.86</c:v>
                </c:pt>
                <c:pt idx="920">
                  <c:v>72.11</c:v>
                </c:pt>
                <c:pt idx="921">
                  <c:v>43.52</c:v>
                </c:pt>
                <c:pt idx="922">
                  <c:v>55.17</c:v>
                </c:pt>
                <c:pt idx="923">
                  <c:v>56.35</c:v>
                </c:pt>
                <c:pt idx="924">
                  <c:v>55.97</c:v>
                </c:pt>
                <c:pt idx="925">
                  <c:v>43.07</c:v>
                </c:pt>
                <c:pt idx="926">
                  <c:v>30.62</c:v>
                </c:pt>
                <c:pt idx="927">
                  <c:v>55.91</c:v>
                </c:pt>
                <c:pt idx="928">
                  <c:v>54.01</c:v>
                </c:pt>
                <c:pt idx="929">
                  <c:v>44.71</c:v>
                </c:pt>
                <c:pt idx="930">
                  <c:v>32.93</c:v>
                </c:pt>
                <c:pt idx="931">
                  <c:v>40.49</c:v>
                </c:pt>
                <c:pt idx="932">
                  <c:v>34.69</c:v>
                </c:pt>
                <c:pt idx="933">
                  <c:v>45.68</c:v>
                </c:pt>
                <c:pt idx="934">
                  <c:v>64.739999999999995</c:v>
                </c:pt>
                <c:pt idx="935">
                  <c:v>54.83</c:v>
                </c:pt>
                <c:pt idx="936">
                  <c:v>47.5</c:v>
                </c:pt>
                <c:pt idx="937">
                  <c:v>31.51</c:v>
                </c:pt>
                <c:pt idx="938">
                  <c:v>30.2</c:v>
                </c:pt>
                <c:pt idx="939">
                  <c:v>54.16</c:v>
                </c:pt>
                <c:pt idx="940">
                  <c:v>73.040000000000006</c:v>
                </c:pt>
                <c:pt idx="941">
                  <c:v>65.180000000000007</c:v>
                </c:pt>
                <c:pt idx="942">
                  <c:v>35.020000000000003</c:v>
                </c:pt>
                <c:pt idx="943">
                  <c:v>41.4</c:v>
                </c:pt>
                <c:pt idx="944">
                  <c:v>55.1</c:v>
                </c:pt>
                <c:pt idx="945">
                  <c:v>74.989999999999995</c:v>
                </c:pt>
                <c:pt idx="946">
                  <c:v>74.819999999999993</c:v>
                </c:pt>
                <c:pt idx="947">
                  <c:v>64.709999999999994</c:v>
                </c:pt>
                <c:pt idx="948">
                  <c:v>34.99</c:v>
                </c:pt>
                <c:pt idx="949">
                  <c:v>48.45</c:v>
                </c:pt>
                <c:pt idx="950">
                  <c:v>48.96</c:v>
                </c:pt>
                <c:pt idx="951">
                  <c:v>42.68</c:v>
                </c:pt>
                <c:pt idx="952">
                  <c:v>42.76</c:v>
                </c:pt>
                <c:pt idx="953">
                  <c:v>34.32</c:v>
                </c:pt>
                <c:pt idx="954">
                  <c:v>43.57</c:v>
                </c:pt>
                <c:pt idx="955">
                  <c:v>38.21</c:v>
                </c:pt>
                <c:pt idx="956">
                  <c:v>45.59</c:v>
                </c:pt>
                <c:pt idx="957">
                  <c:v>44.15</c:v>
                </c:pt>
                <c:pt idx="958">
                  <c:v>43.89</c:v>
                </c:pt>
                <c:pt idx="959">
                  <c:v>29.39</c:v>
                </c:pt>
                <c:pt idx="960">
                  <c:v>51.03</c:v>
                </c:pt>
                <c:pt idx="961">
                  <c:v>78.13</c:v>
                </c:pt>
                <c:pt idx="962">
                  <c:v>92.85</c:v>
                </c:pt>
                <c:pt idx="963">
                  <c:v>68.33</c:v>
                </c:pt>
                <c:pt idx="964">
                  <c:v>83.97</c:v>
                </c:pt>
                <c:pt idx="965">
                  <c:v>74.930000000000007</c:v>
                </c:pt>
                <c:pt idx="966">
                  <c:v>80.78</c:v>
                </c:pt>
                <c:pt idx="967">
                  <c:v>84.96</c:v>
                </c:pt>
                <c:pt idx="968">
                  <c:v>70.239999999999995</c:v>
                </c:pt>
                <c:pt idx="969">
                  <c:v>87.59</c:v>
                </c:pt>
                <c:pt idx="970">
                  <c:v>78.19</c:v>
                </c:pt>
                <c:pt idx="971">
                  <c:v>78.59</c:v>
                </c:pt>
                <c:pt idx="972">
                  <c:v>87.8</c:v>
                </c:pt>
                <c:pt idx="973">
                  <c:v>78.83</c:v>
                </c:pt>
                <c:pt idx="974">
                  <c:v>86.88</c:v>
                </c:pt>
                <c:pt idx="975">
                  <c:v>79.010000000000005</c:v>
                </c:pt>
                <c:pt idx="976">
                  <c:v>76.02</c:v>
                </c:pt>
                <c:pt idx="977">
                  <c:v>91.58</c:v>
                </c:pt>
                <c:pt idx="978">
                  <c:v>75.5</c:v>
                </c:pt>
                <c:pt idx="979">
                  <c:v>89.28</c:v>
                </c:pt>
                <c:pt idx="980">
                  <c:v>74.790000000000006</c:v>
                </c:pt>
                <c:pt idx="981">
                  <c:v>78.650000000000006</c:v>
                </c:pt>
                <c:pt idx="982">
                  <c:v>89.48</c:v>
                </c:pt>
                <c:pt idx="983">
                  <c:v>72.59</c:v>
                </c:pt>
                <c:pt idx="984">
                  <c:v>79.62</c:v>
                </c:pt>
                <c:pt idx="985">
                  <c:v>84.62</c:v>
                </c:pt>
                <c:pt idx="986">
                  <c:v>79.91</c:v>
                </c:pt>
                <c:pt idx="987">
                  <c:v>86.86</c:v>
                </c:pt>
                <c:pt idx="988">
                  <c:v>69.790000000000006</c:v>
                </c:pt>
                <c:pt idx="989">
                  <c:v>79.540000000000006</c:v>
                </c:pt>
                <c:pt idx="990">
                  <c:v>90.82</c:v>
                </c:pt>
                <c:pt idx="991">
                  <c:v>72.13</c:v>
                </c:pt>
                <c:pt idx="992">
                  <c:v>73.17</c:v>
                </c:pt>
                <c:pt idx="993">
                  <c:v>76.06</c:v>
                </c:pt>
                <c:pt idx="994">
                  <c:v>77.319999999999993</c:v>
                </c:pt>
                <c:pt idx="995">
                  <c:v>85.31</c:v>
                </c:pt>
                <c:pt idx="996">
                  <c:v>69.16</c:v>
                </c:pt>
                <c:pt idx="997">
                  <c:v>83.23</c:v>
                </c:pt>
                <c:pt idx="998">
                  <c:v>90.94</c:v>
                </c:pt>
                <c:pt idx="999">
                  <c:v>61.63</c:v>
                </c:pt>
                <c:pt idx="1000">
                  <c:v>38.229999999999997</c:v>
                </c:pt>
                <c:pt idx="1001">
                  <c:v>75.75</c:v>
                </c:pt>
                <c:pt idx="1002">
                  <c:v>83.13</c:v>
                </c:pt>
                <c:pt idx="1003">
                  <c:v>83.82</c:v>
                </c:pt>
                <c:pt idx="1004">
                  <c:v>75.64</c:v>
                </c:pt>
                <c:pt idx="1005">
                  <c:v>60.21</c:v>
                </c:pt>
                <c:pt idx="1006">
                  <c:v>33.21</c:v>
                </c:pt>
                <c:pt idx="1007">
                  <c:v>70.33</c:v>
                </c:pt>
                <c:pt idx="1008">
                  <c:v>83.24</c:v>
                </c:pt>
                <c:pt idx="1009">
                  <c:v>90.95</c:v>
                </c:pt>
                <c:pt idx="1010">
                  <c:v>68.22</c:v>
                </c:pt>
                <c:pt idx="1011">
                  <c:v>85.64</c:v>
                </c:pt>
                <c:pt idx="1012">
                  <c:v>88.84</c:v>
                </c:pt>
                <c:pt idx="1013">
                  <c:v>74.44</c:v>
                </c:pt>
                <c:pt idx="1014">
                  <c:v>85.26</c:v>
                </c:pt>
                <c:pt idx="1015">
                  <c:v>73.010000000000005</c:v>
                </c:pt>
                <c:pt idx="1016">
                  <c:v>84.11</c:v>
                </c:pt>
                <c:pt idx="1017">
                  <c:v>76.45</c:v>
                </c:pt>
                <c:pt idx="1018">
                  <c:v>40.840000000000003</c:v>
                </c:pt>
                <c:pt idx="1019">
                  <c:v>42.15</c:v>
                </c:pt>
                <c:pt idx="1020">
                  <c:v>73.790000000000006</c:v>
                </c:pt>
                <c:pt idx="1021">
                  <c:v>73.12</c:v>
                </c:pt>
                <c:pt idx="1022">
                  <c:v>77.17</c:v>
                </c:pt>
                <c:pt idx="1023">
                  <c:v>75.709999999999994</c:v>
                </c:pt>
                <c:pt idx="1024">
                  <c:v>67.2</c:v>
                </c:pt>
                <c:pt idx="1025">
                  <c:v>87.03</c:v>
                </c:pt>
                <c:pt idx="1026">
                  <c:v>79.069999999999993</c:v>
                </c:pt>
                <c:pt idx="1027">
                  <c:v>82.55</c:v>
                </c:pt>
                <c:pt idx="1028">
                  <c:v>90.95</c:v>
                </c:pt>
                <c:pt idx="1029">
                  <c:v>72.58</c:v>
                </c:pt>
                <c:pt idx="1030">
                  <c:v>90.93</c:v>
                </c:pt>
                <c:pt idx="1031">
                  <c:v>78.08</c:v>
                </c:pt>
                <c:pt idx="1032">
                  <c:v>66.83</c:v>
                </c:pt>
                <c:pt idx="1033">
                  <c:v>81.98</c:v>
                </c:pt>
                <c:pt idx="1034">
                  <c:v>81.599999999999994</c:v>
                </c:pt>
                <c:pt idx="1035">
                  <c:v>83.08</c:v>
                </c:pt>
                <c:pt idx="1036">
                  <c:v>77.78</c:v>
                </c:pt>
                <c:pt idx="1037">
                  <c:v>78.33</c:v>
                </c:pt>
                <c:pt idx="1038">
                  <c:v>66.349999999999994</c:v>
                </c:pt>
                <c:pt idx="1039">
                  <c:v>79.19</c:v>
                </c:pt>
                <c:pt idx="1040">
                  <c:v>80.930000000000007</c:v>
                </c:pt>
                <c:pt idx="1041">
                  <c:v>92.57</c:v>
                </c:pt>
                <c:pt idx="1042">
                  <c:v>72.569999999999993</c:v>
                </c:pt>
                <c:pt idx="1043">
                  <c:v>85.59</c:v>
                </c:pt>
                <c:pt idx="1044">
                  <c:v>86.62</c:v>
                </c:pt>
                <c:pt idx="1045">
                  <c:v>76.209999999999994</c:v>
                </c:pt>
                <c:pt idx="1046">
                  <c:v>96.76</c:v>
                </c:pt>
                <c:pt idx="1047">
                  <c:v>79.48</c:v>
                </c:pt>
                <c:pt idx="1048">
                  <c:v>78.25</c:v>
                </c:pt>
                <c:pt idx="1049">
                  <c:v>91.54</c:v>
                </c:pt>
                <c:pt idx="1050">
                  <c:v>76.77</c:v>
                </c:pt>
                <c:pt idx="1051">
                  <c:v>86.67</c:v>
                </c:pt>
                <c:pt idx="1052">
                  <c:v>88.32</c:v>
                </c:pt>
                <c:pt idx="1053">
                  <c:v>69.650000000000006</c:v>
                </c:pt>
                <c:pt idx="1054">
                  <c:v>92.3</c:v>
                </c:pt>
                <c:pt idx="1055">
                  <c:v>81.16</c:v>
                </c:pt>
                <c:pt idx="1056">
                  <c:v>78.209999999999994</c:v>
                </c:pt>
                <c:pt idx="1057">
                  <c:v>93.43</c:v>
                </c:pt>
                <c:pt idx="1058">
                  <c:v>77</c:v>
                </c:pt>
                <c:pt idx="1059">
                  <c:v>87.46</c:v>
                </c:pt>
                <c:pt idx="1060">
                  <c:v>82.58</c:v>
                </c:pt>
                <c:pt idx="1061">
                  <c:v>79.989999999999995</c:v>
                </c:pt>
                <c:pt idx="1062">
                  <c:v>94.81</c:v>
                </c:pt>
                <c:pt idx="1063">
                  <c:v>72.36</c:v>
                </c:pt>
                <c:pt idx="1064">
                  <c:v>88.58</c:v>
                </c:pt>
                <c:pt idx="1065">
                  <c:v>90.07</c:v>
                </c:pt>
                <c:pt idx="1066">
                  <c:v>70.63</c:v>
                </c:pt>
                <c:pt idx="1067">
                  <c:v>90.7</c:v>
                </c:pt>
                <c:pt idx="1068">
                  <c:v>76.42</c:v>
                </c:pt>
                <c:pt idx="1069">
                  <c:v>79.34</c:v>
                </c:pt>
                <c:pt idx="1070">
                  <c:v>91.16</c:v>
                </c:pt>
                <c:pt idx="1071">
                  <c:v>76.94</c:v>
                </c:pt>
                <c:pt idx="1072">
                  <c:v>50.08</c:v>
                </c:pt>
                <c:pt idx="1073">
                  <c:v>47.02</c:v>
                </c:pt>
                <c:pt idx="1074">
                  <c:v>72.239999999999995</c:v>
                </c:pt>
                <c:pt idx="1075">
                  <c:v>86.73</c:v>
                </c:pt>
                <c:pt idx="1076">
                  <c:v>90.56</c:v>
                </c:pt>
                <c:pt idx="1077">
                  <c:v>61.22</c:v>
                </c:pt>
                <c:pt idx="1078">
                  <c:v>28.05</c:v>
                </c:pt>
                <c:pt idx="1079">
                  <c:v>64.75</c:v>
                </c:pt>
                <c:pt idx="1080">
                  <c:v>63.6</c:v>
                </c:pt>
                <c:pt idx="1081">
                  <c:v>84.3</c:v>
                </c:pt>
                <c:pt idx="1082">
                  <c:v>91.73</c:v>
                </c:pt>
                <c:pt idx="1083">
                  <c:v>79.28</c:v>
                </c:pt>
                <c:pt idx="1084">
                  <c:v>86.99</c:v>
                </c:pt>
                <c:pt idx="1085">
                  <c:v>82.86</c:v>
                </c:pt>
                <c:pt idx="1086">
                  <c:v>81.13</c:v>
                </c:pt>
                <c:pt idx="1087">
                  <c:v>90.58</c:v>
                </c:pt>
                <c:pt idx="1088">
                  <c:v>70.400000000000006</c:v>
                </c:pt>
                <c:pt idx="1089">
                  <c:v>84.72</c:v>
                </c:pt>
                <c:pt idx="1090">
                  <c:v>89.48</c:v>
                </c:pt>
                <c:pt idx="1091">
                  <c:v>74.680000000000007</c:v>
                </c:pt>
                <c:pt idx="1092">
                  <c:v>92.23</c:v>
                </c:pt>
                <c:pt idx="1093">
                  <c:v>78.02</c:v>
                </c:pt>
                <c:pt idx="1094">
                  <c:v>78.17</c:v>
                </c:pt>
                <c:pt idx="1095">
                  <c:v>87.46</c:v>
                </c:pt>
                <c:pt idx="1096">
                  <c:v>68.900000000000006</c:v>
                </c:pt>
                <c:pt idx="1097">
                  <c:v>77.23</c:v>
                </c:pt>
                <c:pt idx="1098">
                  <c:v>93.75</c:v>
                </c:pt>
                <c:pt idx="1099">
                  <c:v>72.489999999999995</c:v>
                </c:pt>
                <c:pt idx="1100">
                  <c:v>85.68</c:v>
                </c:pt>
                <c:pt idx="1101">
                  <c:v>86.8</c:v>
                </c:pt>
                <c:pt idx="1102">
                  <c:v>70.38</c:v>
                </c:pt>
                <c:pt idx="1103">
                  <c:v>90.74</c:v>
                </c:pt>
                <c:pt idx="1104">
                  <c:v>80.319999999999993</c:v>
                </c:pt>
                <c:pt idx="1105">
                  <c:v>80.02</c:v>
                </c:pt>
                <c:pt idx="1106">
                  <c:v>93.32</c:v>
                </c:pt>
                <c:pt idx="1107">
                  <c:v>68.099999999999994</c:v>
                </c:pt>
                <c:pt idx="1108">
                  <c:v>84.79</c:v>
                </c:pt>
                <c:pt idx="1109">
                  <c:v>92.09</c:v>
                </c:pt>
                <c:pt idx="1110">
                  <c:v>60.7</c:v>
                </c:pt>
                <c:pt idx="1111">
                  <c:v>83.92</c:v>
                </c:pt>
                <c:pt idx="1112">
                  <c:v>84.6</c:v>
                </c:pt>
                <c:pt idx="1113">
                  <c:v>79.7</c:v>
                </c:pt>
                <c:pt idx="1114">
                  <c:v>90.58</c:v>
                </c:pt>
                <c:pt idx="1115">
                  <c:v>79.19</c:v>
                </c:pt>
                <c:pt idx="1116">
                  <c:v>88.83</c:v>
                </c:pt>
                <c:pt idx="1117">
                  <c:v>82.11</c:v>
                </c:pt>
                <c:pt idx="1118">
                  <c:v>79.63</c:v>
                </c:pt>
                <c:pt idx="1119">
                  <c:v>85</c:v>
                </c:pt>
                <c:pt idx="1120">
                  <c:v>72.61</c:v>
                </c:pt>
                <c:pt idx="1121">
                  <c:v>69.47</c:v>
                </c:pt>
                <c:pt idx="1122">
                  <c:v>73.78</c:v>
                </c:pt>
                <c:pt idx="1123">
                  <c:v>81.69</c:v>
                </c:pt>
                <c:pt idx="1124">
                  <c:v>86.97</c:v>
                </c:pt>
                <c:pt idx="1125">
                  <c:v>78.510000000000005</c:v>
                </c:pt>
                <c:pt idx="1126">
                  <c:v>73.13</c:v>
                </c:pt>
                <c:pt idx="1127">
                  <c:v>85.1</c:v>
                </c:pt>
                <c:pt idx="1128">
                  <c:v>70.86</c:v>
                </c:pt>
                <c:pt idx="1129">
                  <c:v>83.83</c:v>
                </c:pt>
                <c:pt idx="1130">
                  <c:v>88.02</c:v>
                </c:pt>
                <c:pt idx="1131">
                  <c:v>73.58</c:v>
                </c:pt>
                <c:pt idx="1132">
                  <c:v>87.48</c:v>
                </c:pt>
                <c:pt idx="1133">
                  <c:v>78.05</c:v>
                </c:pt>
                <c:pt idx="1134">
                  <c:v>88</c:v>
                </c:pt>
                <c:pt idx="1135">
                  <c:v>93.06</c:v>
                </c:pt>
                <c:pt idx="1136">
                  <c:v>70.12</c:v>
                </c:pt>
                <c:pt idx="1137">
                  <c:v>89.61</c:v>
                </c:pt>
                <c:pt idx="1138">
                  <c:v>84.94</c:v>
                </c:pt>
                <c:pt idx="1139">
                  <c:v>74.290000000000006</c:v>
                </c:pt>
                <c:pt idx="1140">
                  <c:v>90.93</c:v>
                </c:pt>
                <c:pt idx="1141">
                  <c:v>83.17</c:v>
                </c:pt>
                <c:pt idx="1142">
                  <c:v>82.47</c:v>
                </c:pt>
                <c:pt idx="1143">
                  <c:v>91.36</c:v>
                </c:pt>
                <c:pt idx="1144">
                  <c:v>72.69</c:v>
                </c:pt>
                <c:pt idx="1145">
                  <c:v>90.43</c:v>
                </c:pt>
                <c:pt idx="1146">
                  <c:v>74.290000000000006</c:v>
                </c:pt>
                <c:pt idx="1147">
                  <c:v>72.400000000000006</c:v>
                </c:pt>
                <c:pt idx="1148">
                  <c:v>35.54</c:v>
                </c:pt>
                <c:pt idx="1149">
                  <c:v>64.19</c:v>
                </c:pt>
                <c:pt idx="1150">
                  <c:v>78.64</c:v>
                </c:pt>
                <c:pt idx="1151">
                  <c:v>89.59</c:v>
                </c:pt>
                <c:pt idx="1152">
                  <c:v>75.58</c:v>
                </c:pt>
                <c:pt idx="1153">
                  <c:v>83.94</c:v>
                </c:pt>
                <c:pt idx="1154">
                  <c:v>83.45</c:v>
                </c:pt>
                <c:pt idx="1155">
                  <c:v>73.44</c:v>
                </c:pt>
                <c:pt idx="1156">
                  <c:v>80.78</c:v>
                </c:pt>
                <c:pt idx="1157">
                  <c:v>74.09</c:v>
                </c:pt>
                <c:pt idx="1158">
                  <c:v>80.19</c:v>
                </c:pt>
                <c:pt idx="1159">
                  <c:v>92.56</c:v>
                </c:pt>
                <c:pt idx="1160">
                  <c:v>75.69</c:v>
                </c:pt>
                <c:pt idx="1161">
                  <c:v>77.540000000000006</c:v>
                </c:pt>
                <c:pt idx="1162">
                  <c:v>79.290000000000006</c:v>
                </c:pt>
                <c:pt idx="1163">
                  <c:v>93.45</c:v>
                </c:pt>
                <c:pt idx="1164">
                  <c:v>76.67</c:v>
                </c:pt>
                <c:pt idx="1165">
                  <c:v>84.03</c:v>
                </c:pt>
                <c:pt idx="1166">
                  <c:v>82.46</c:v>
                </c:pt>
                <c:pt idx="1167">
                  <c:v>73.83</c:v>
                </c:pt>
                <c:pt idx="1168">
                  <c:v>92.49</c:v>
                </c:pt>
                <c:pt idx="1169">
                  <c:v>81.08</c:v>
                </c:pt>
                <c:pt idx="1170">
                  <c:v>75.099999999999994</c:v>
                </c:pt>
                <c:pt idx="1171">
                  <c:v>93.97</c:v>
                </c:pt>
                <c:pt idx="1172">
                  <c:v>76.41</c:v>
                </c:pt>
                <c:pt idx="1173">
                  <c:v>83.3</c:v>
                </c:pt>
                <c:pt idx="1174">
                  <c:v>94.43</c:v>
                </c:pt>
                <c:pt idx="1175">
                  <c:v>70.349999999999994</c:v>
                </c:pt>
                <c:pt idx="1176">
                  <c:v>86.87</c:v>
                </c:pt>
                <c:pt idx="1177">
                  <c:v>86.95</c:v>
                </c:pt>
                <c:pt idx="1178">
                  <c:v>69.94</c:v>
                </c:pt>
                <c:pt idx="1179">
                  <c:v>91.89</c:v>
                </c:pt>
                <c:pt idx="1180">
                  <c:v>85.2</c:v>
                </c:pt>
                <c:pt idx="1181">
                  <c:v>71.849999999999994</c:v>
                </c:pt>
                <c:pt idx="1182">
                  <c:v>93.82</c:v>
                </c:pt>
                <c:pt idx="1183">
                  <c:v>78.84</c:v>
                </c:pt>
                <c:pt idx="1184">
                  <c:v>79.44</c:v>
                </c:pt>
                <c:pt idx="1185">
                  <c:v>93.18</c:v>
                </c:pt>
                <c:pt idx="1186">
                  <c:v>71.62</c:v>
                </c:pt>
                <c:pt idx="1187">
                  <c:v>87.43</c:v>
                </c:pt>
                <c:pt idx="1188">
                  <c:v>88.01</c:v>
                </c:pt>
                <c:pt idx="1189">
                  <c:v>75.94</c:v>
                </c:pt>
                <c:pt idx="1190">
                  <c:v>79.72</c:v>
                </c:pt>
                <c:pt idx="1191">
                  <c:v>74.17</c:v>
                </c:pt>
                <c:pt idx="1192">
                  <c:v>36.89</c:v>
                </c:pt>
                <c:pt idx="1193">
                  <c:v>73.72</c:v>
                </c:pt>
                <c:pt idx="1194">
                  <c:v>92.04</c:v>
                </c:pt>
                <c:pt idx="1195">
                  <c:v>71.989999999999995</c:v>
                </c:pt>
                <c:pt idx="1196">
                  <c:v>77.56</c:v>
                </c:pt>
                <c:pt idx="1197">
                  <c:v>85.96</c:v>
                </c:pt>
                <c:pt idx="1198">
                  <c:v>70.89</c:v>
                </c:pt>
                <c:pt idx="1199">
                  <c:v>79.84</c:v>
                </c:pt>
                <c:pt idx="1200">
                  <c:v>93.39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DD-486E-BDDE-A943E5020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6583216"/>
        <c:axId val="636578896"/>
      </c:lineChart>
      <c:catAx>
        <c:axId val="636583216"/>
        <c:scaling>
          <c:orientation val="maxMin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636578896"/>
        <c:crosses val="autoZero"/>
        <c:auto val="1"/>
        <c:lblAlgn val="ctr"/>
        <c:lblOffset val="100"/>
        <c:noMultiLvlLbl val="0"/>
      </c:catAx>
      <c:valAx>
        <c:axId val="63657889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636583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ar-S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'Level 3'!$F$1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'Level 3'!$F$2:$F$603</c:f>
              <c:numCache>
                <c:formatCode>General</c:formatCode>
                <c:ptCount val="602"/>
                <c:pt idx="0">
                  <c:v>0</c:v>
                </c:pt>
                <c:pt idx="1">
                  <c:v>116.4</c:v>
                </c:pt>
                <c:pt idx="2">
                  <c:v>99.32</c:v>
                </c:pt>
                <c:pt idx="3">
                  <c:v>50.75</c:v>
                </c:pt>
                <c:pt idx="4">
                  <c:v>52.89</c:v>
                </c:pt>
                <c:pt idx="5">
                  <c:v>61.31</c:v>
                </c:pt>
                <c:pt idx="6">
                  <c:v>58.43</c:v>
                </c:pt>
                <c:pt idx="7">
                  <c:v>52.54</c:v>
                </c:pt>
                <c:pt idx="8">
                  <c:v>53.07</c:v>
                </c:pt>
                <c:pt idx="9">
                  <c:v>64.05</c:v>
                </c:pt>
                <c:pt idx="10">
                  <c:v>57.84</c:v>
                </c:pt>
                <c:pt idx="11">
                  <c:v>47.69</c:v>
                </c:pt>
                <c:pt idx="12">
                  <c:v>67.489999999999995</c:v>
                </c:pt>
                <c:pt idx="13">
                  <c:v>61.38</c:v>
                </c:pt>
                <c:pt idx="14">
                  <c:v>49.81</c:v>
                </c:pt>
                <c:pt idx="15">
                  <c:v>63.17</c:v>
                </c:pt>
                <c:pt idx="16">
                  <c:v>54.54</c:v>
                </c:pt>
                <c:pt idx="17">
                  <c:v>50.17</c:v>
                </c:pt>
                <c:pt idx="18">
                  <c:v>66.650000000000006</c:v>
                </c:pt>
                <c:pt idx="19">
                  <c:v>59.38</c:v>
                </c:pt>
                <c:pt idx="20">
                  <c:v>48.7</c:v>
                </c:pt>
                <c:pt idx="21">
                  <c:v>61.53</c:v>
                </c:pt>
                <c:pt idx="22">
                  <c:v>49.33</c:v>
                </c:pt>
                <c:pt idx="23">
                  <c:v>70.17</c:v>
                </c:pt>
                <c:pt idx="24">
                  <c:v>59.04</c:v>
                </c:pt>
                <c:pt idx="25">
                  <c:v>49.9</c:v>
                </c:pt>
                <c:pt idx="26">
                  <c:v>49.96</c:v>
                </c:pt>
                <c:pt idx="27">
                  <c:v>52.14</c:v>
                </c:pt>
                <c:pt idx="28">
                  <c:v>52.78</c:v>
                </c:pt>
                <c:pt idx="29">
                  <c:v>42.67</c:v>
                </c:pt>
                <c:pt idx="30">
                  <c:v>73.2</c:v>
                </c:pt>
                <c:pt idx="31">
                  <c:v>47.36</c:v>
                </c:pt>
                <c:pt idx="32">
                  <c:v>63.2</c:v>
                </c:pt>
                <c:pt idx="33">
                  <c:v>69.430000000000007</c:v>
                </c:pt>
                <c:pt idx="34">
                  <c:v>33.03</c:v>
                </c:pt>
                <c:pt idx="35">
                  <c:v>55.81</c:v>
                </c:pt>
                <c:pt idx="36">
                  <c:v>43.03</c:v>
                </c:pt>
                <c:pt idx="37">
                  <c:v>78.94</c:v>
                </c:pt>
                <c:pt idx="38">
                  <c:v>56.55</c:v>
                </c:pt>
                <c:pt idx="39">
                  <c:v>55.65</c:v>
                </c:pt>
                <c:pt idx="40">
                  <c:v>68.83</c:v>
                </c:pt>
                <c:pt idx="41">
                  <c:v>48.83</c:v>
                </c:pt>
                <c:pt idx="42">
                  <c:v>59.56</c:v>
                </c:pt>
                <c:pt idx="43">
                  <c:v>52.04</c:v>
                </c:pt>
                <c:pt idx="44">
                  <c:v>58.13</c:v>
                </c:pt>
                <c:pt idx="45">
                  <c:v>64.58</c:v>
                </c:pt>
                <c:pt idx="46">
                  <c:v>49.29</c:v>
                </c:pt>
                <c:pt idx="47">
                  <c:v>48.08</c:v>
                </c:pt>
                <c:pt idx="48">
                  <c:v>50.41</c:v>
                </c:pt>
                <c:pt idx="49">
                  <c:v>59.06</c:v>
                </c:pt>
                <c:pt idx="50">
                  <c:v>51.97</c:v>
                </c:pt>
                <c:pt idx="51">
                  <c:v>56.14</c:v>
                </c:pt>
                <c:pt idx="52">
                  <c:v>53.25</c:v>
                </c:pt>
                <c:pt idx="53">
                  <c:v>51.7</c:v>
                </c:pt>
                <c:pt idx="54">
                  <c:v>31.71</c:v>
                </c:pt>
                <c:pt idx="55">
                  <c:v>43.19</c:v>
                </c:pt>
                <c:pt idx="56">
                  <c:v>53.38</c:v>
                </c:pt>
                <c:pt idx="57">
                  <c:v>43.24</c:v>
                </c:pt>
                <c:pt idx="58">
                  <c:v>56.54</c:v>
                </c:pt>
                <c:pt idx="59">
                  <c:v>46.5</c:v>
                </c:pt>
                <c:pt idx="60">
                  <c:v>56.44</c:v>
                </c:pt>
                <c:pt idx="61">
                  <c:v>73.12</c:v>
                </c:pt>
                <c:pt idx="62">
                  <c:v>60.01</c:v>
                </c:pt>
                <c:pt idx="63">
                  <c:v>61.64</c:v>
                </c:pt>
                <c:pt idx="64">
                  <c:v>54.58</c:v>
                </c:pt>
                <c:pt idx="65">
                  <c:v>47.23</c:v>
                </c:pt>
                <c:pt idx="66">
                  <c:v>63.5</c:v>
                </c:pt>
                <c:pt idx="67">
                  <c:v>57.43</c:v>
                </c:pt>
                <c:pt idx="68">
                  <c:v>52.56</c:v>
                </c:pt>
                <c:pt idx="69">
                  <c:v>66.05</c:v>
                </c:pt>
                <c:pt idx="70">
                  <c:v>58.67</c:v>
                </c:pt>
                <c:pt idx="71">
                  <c:v>51.57</c:v>
                </c:pt>
                <c:pt idx="72">
                  <c:v>58.43</c:v>
                </c:pt>
                <c:pt idx="73">
                  <c:v>61.59</c:v>
                </c:pt>
                <c:pt idx="74">
                  <c:v>45.35</c:v>
                </c:pt>
                <c:pt idx="75">
                  <c:v>50.73</c:v>
                </c:pt>
                <c:pt idx="76">
                  <c:v>57.23</c:v>
                </c:pt>
                <c:pt idx="77">
                  <c:v>44.56</c:v>
                </c:pt>
                <c:pt idx="78">
                  <c:v>71.95</c:v>
                </c:pt>
                <c:pt idx="79">
                  <c:v>63.16</c:v>
                </c:pt>
                <c:pt idx="80">
                  <c:v>69.66</c:v>
                </c:pt>
                <c:pt idx="81">
                  <c:v>56.85</c:v>
                </c:pt>
                <c:pt idx="82">
                  <c:v>46.1</c:v>
                </c:pt>
                <c:pt idx="83">
                  <c:v>55.56</c:v>
                </c:pt>
                <c:pt idx="84">
                  <c:v>46.63</c:v>
                </c:pt>
                <c:pt idx="85">
                  <c:v>62.83</c:v>
                </c:pt>
                <c:pt idx="86">
                  <c:v>50.84</c:v>
                </c:pt>
                <c:pt idx="87">
                  <c:v>56.97</c:v>
                </c:pt>
                <c:pt idx="88">
                  <c:v>52.26</c:v>
                </c:pt>
                <c:pt idx="89">
                  <c:v>56.91</c:v>
                </c:pt>
                <c:pt idx="90">
                  <c:v>50.49</c:v>
                </c:pt>
                <c:pt idx="91">
                  <c:v>51.83</c:v>
                </c:pt>
                <c:pt idx="92">
                  <c:v>44.57</c:v>
                </c:pt>
                <c:pt idx="93">
                  <c:v>41.08</c:v>
                </c:pt>
                <c:pt idx="94">
                  <c:v>67.53</c:v>
                </c:pt>
                <c:pt idx="95">
                  <c:v>59.33</c:v>
                </c:pt>
                <c:pt idx="96">
                  <c:v>52.87</c:v>
                </c:pt>
                <c:pt idx="97">
                  <c:v>58.5</c:v>
                </c:pt>
                <c:pt idx="98">
                  <c:v>38.97</c:v>
                </c:pt>
                <c:pt idx="99">
                  <c:v>58.24</c:v>
                </c:pt>
                <c:pt idx="100">
                  <c:v>55.84</c:v>
                </c:pt>
                <c:pt idx="101">
                  <c:v>64.73</c:v>
                </c:pt>
                <c:pt idx="102">
                  <c:v>77.569999999999993</c:v>
                </c:pt>
                <c:pt idx="103">
                  <c:v>47.13</c:v>
                </c:pt>
                <c:pt idx="104">
                  <c:v>51.39</c:v>
                </c:pt>
                <c:pt idx="105">
                  <c:v>49.85</c:v>
                </c:pt>
                <c:pt idx="106">
                  <c:v>61.89</c:v>
                </c:pt>
                <c:pt idx="107">
                  <c:v>48.63</c:v>
                </c:pt>
                <c:pt idx="108">
                  <c:v>43.11</c:v>
                </c:pt>
                <c:pt idx="109">
                  <c:v>53.84</c:v>
                </c:pt>
                <c:pt idx="110">
                  <c:v>52.77</c:v>
                </c:pt>
                <c:pt idx="111">
                  <c:v>68.91</c:v>
                </c:pt>
                <c:pt idx="112">
                  <c:v>45.57</c:v>
                </c:pt>
                <c:pt idx="113">
                  <c:v>63.99</c:v>
                </c:pt>
                <c:pt idx="114">
                  <c:v>51.88</c:v>
                </c:pt>
                <c:pt idx="115">
                  <c:v>48.53</c:v>
                </c:pt>
                <c:pt idx="116">
                  <c:v>61.4</c:v>
                </c:pt>
                <c:pt idx="117">
                  <c:v>67.08</c:v>
                </c:pt>
                <c:pt idx="118">
                  <c:v>50.87</c:v>
                </c:pt>
                <c:pt idx="119">
                  <c:v>68.39</c:v>
                </c:pt>
                <c:pt idx="120">
                  <c:v>67.180000000000007</c:v>
                </c:pt>
                <c:pt idx="121">
                  <c:v>42.41</c:v>
                </c:pt>
                <c:pt idx="122">
                  <c:v>58.58</c:v>
                </c:pt>
                <c:pt idx="123">
                  <c:v>51.34</c:v>
                </c:pt>
                <c:pt idx="124">
                  <c:v>56.4</c:v>
                </c:pt>
                <c:pt idx="125">
                  <c:v>69.75</c:v>
                </c:pt>
                <c:pt idx="126">
                  <c:v>59.35</c:v>
                </c:pt>
                <c:pt idx="127">
                  <c:v>76.510000000000005</c:v>
                </c:pt>
                <c:pt idx="128">
                  <c:v>74.67</c:v>
                </c:pt>
                <c:pt idx="129">
                  <c:v>66.209999999999994</c:v>
                </c:pt>
                <c:pt idx="130">
                  <c:v>72.400000000000006</c:v>
                </c:pt>
                <c:pt idx="131">
                  <c:v>61.41</c:v>
                </c:pt>
                <c:pt idx="132">
                  <c:v>48.77</c:v>
                </c:pt>
                <c:pt idx="133">
                  <c:v>64.53</c:v>
                </c:pt>
                <c:pt idx="134">
                  <c:v>48.15</c:v>
                </c:pt>
                <c:pt idx="135">
                  <c:v>69.739999999999995</c:v>
                </c:pt>
                <c:pt idx="136">
                  <c:v>52.68</c:v>
                </c:pt>
                <c:pt idx="137">
                  <c:v>62.77</c:v>
                </c:pt>
                <c:pt idx="138">
                  <c:v>71.650000000000006</c:v>
                </c:pt>
                <c:pt idx="139">
                  <c:v>62.41</c:v>
                </c:pt>
                <c:pt idx="140">
                  <c:v>49.95</c:v>
                </c:pt>
                <c:pt idx="141">
                  <c:v>55.71</c:v>
                </c:pt>
                <c:pt idx="142">
                  <c:v>45.62</c:v>
                </c:pt>
                <c:pt idx="143">
                  <c:v>60.52</c:v>
                </c:pt>
                <c:pt idx="144">
                  <c:v>54.85</c:v>
                </c:pt>
                <c:pt idx="145">
                  <c:v>57.52</c:v>
                </c:pt>
                <c:pt idx="146">
                  <c:v>40.31</c:v>
                </c:pt>
                <c:pt idx="147">
                  <c:v>64.959999999999994</c:v>
                </c:pt>
                <c:pt idx="148">
                  <c:v>50.46</c:v>
                </c:pt>
                <c:pt idx="149">
                  <c:v>51.8</c:v>
                </c:pt>
                <c:pt idx="150">
                  <c:v>52.03</c:v>
                </c:pt>
                <c:pt idx="151">
                  <c:v>50.79</c:v>
                </c:pt>
                <c:pt idx="152">
                  <c:v>68.16</c:v>
                </c:pt>
                <c:pt idx="153">
                  <c:v>52.99</c:v>
                </c:pt>
                <c:pt idx="154">
                  <c:v>35.01</c:v>
                </c:pt>
                <c:pt idx="155">
                  <c:v>46.94</c:v>
                </c:pt>
                <c:pt idx="156">
                  <c:v>46.83</c:v>
                </c:pt>
                <c:pt idx="157">
                  <c:v>45.68</c:v>
                </c:pt>
                <c:pt idx="158">
                  <c:v>53.58</c:v>
                </c:pt>
                <c:pt idx="159">
                  <c:v>54.81</c:v>
                </c:pt>
                <c:pt idx="160">
                  <c:v>65.11</c:v>
                </c:pt>
                <c:pt idx="161">
                  <c:v>42.14</c:v>
                </c:pt>
                <c:pt idx="162">
                  <c:v>59.72</c:v>
                </c:pt>
                <c:pt idx="163">
                  <c:v>61.55</c:v>
                </c:pt>
                <c:pt idx="164">
                  <c:v>70.349999999999994</c:v>
                </c:pt>
                <c:pt idx="165">
                  <c:v>74.900000000000006</c:v>
                </c:pt>
                <c:pt idx="166">
                  <c:v>78.66</c:v>
                </c:pt>
                <c:pt idx="167">
                  <c:v>73.61</c:v>
                </c:pt>
                <c:pt idx="168">
                  <c:v>52.32</c:v>
                </c:pt>
                <c:pt idx="169">
                  <c:v>60.86</c:v>
                </c:pt>
                <c:pt idx="170">
                  <c:v>44.49</c:v>
                </c:pt>
                <c:pt idx="171">
                  <c:v>62.37</c:v>
                </c:pt>
                <c:pt idx="172">
                  <c:v>59.04</c:v>
                </c:pt>
                <c:pt idx="173">
                  <c:v>54.81</c:v>
                </c:pt>
                <c:pt idx="174">
                  <c:v>45.11</c:v>
                </c:pt>
                <c:pt idx="175">
                  <c:v>55.88</c:v>
                </c:pt>
                <c:pt idx="176">
                  <c:v>69.75</c:v>
                </c:pt>
                <c:pt idx="177">
                  <c:v>43.64</c:v>
                </c:pt>
                <c:pt idx="178">
                  <c:v>65.69</c:v>
                </c:pt>
                <c:pt idx="179">
                  <c:v>59.28</c:v>
                </c:pt>
                <c:pt idx="180">
                  <c:v>71.06</c:v>
                </c:pt>
                <c:pt idx="181">
                  <c:v>56.29</c:v>
                </c:pt>
                <c:pt idx="182">
                  <c:v>59.07</c:v>
                </c:pt>
                <c:pt idx="183">
                  <c:v>58.24</c:v>
                </c:pt>
                <c:pt idx="184">
                  <c:v>61</c:v>
                </c:pt>
                <c:pt idx="185">
                  <c:v>58.83</c:v>
                </c:pt>
                <c:pt idx="186">
                  <c:v>62.2</c:v>
                </c:pt>
                <c:pt idx="187">
                  <c:v>41.13</c:v>
                </c:pt>
                <c:pt idx="188">
                  <c:v>42.28</c:v>
                </c:pt>
                <c:pt idx="189">
                  <c:v>46.7</c:v>
                </c:pt>
                <c:pt idx="190">
                  <c:v>70.47</c:v>
                </c:pt>
                <c:pt idx="191">
                  <c:v>60.17</c:v>
                </c:pt>
                <c:pt idx="192">
                  <c:v>58.38</c:v>
                </c:pt>
                <c:pt idx="193">
                  <c:v>55.02</c:v>
                </c:pt>
                <c:pt idx="194">
                  <c:v>28.38</c:v>
                </c:pt>
                <c:pt idx="195">
                  <c:v>56.69</c:v>
                </c:pt>
                <c:pt idx="196">
                  <c:v>63.73</c:v>
                </c:pt>
                <c:pt idx="197">
                  <c:v>52.88</c:v>
                </c:pt>
                <c:pt idx="198">
                  <c:v>45.91</c:v>
                </c:pt>
                <c:pt idx="199">
                  <c:v>51.49</c:v>
                </c:pt>
                <c:pt idx="200">
                  <c:v>67.28</c:v>
                </c:pt>
                <c:pt idx="201">
                  <c:v>64.849999999999994</c:v>
                </c:pt>
                <c:pt idx="202">
                  <c:v>56.63</c:v>
                </c:pt>
                <c:pt idx="203">
                  <c:v>60.49</c:v>
                </c:pt>
                <c:pt idx="204">
                  <c:v>62.97</c:v>
                </c:pt>
                <c:pt idx="205">
                  <c:v>63.27</c:v>
                </c:pt>
                <c:pt idx="206">
                  <c:v>60.46</c:v>
                </c:pt>
                <c:pt idx="207">
                  <c:v>55.71</c:v>
                </c:pt>
                <c:pt idx="208">
                  <c:v>78.75</c:v>
                </c:pt>
                <c:pt idx="209">
                  <c:v>70.78</c:v>
                </c:pt>
                <c:pt idx="210">
                  <c:v>64.63</c:v>
                </c:pt>
                <c:pt idx="211">
                  <c:v>49.82</c:v>
                </c:pt>
                <c:pt idx="212">
                  <c:v>69.63</c:v>
                </c:pt>
                <c:pt idx="213">
                  <c:v>55.62</c:v>
                </c:pt>
                <c:pt idx="214">
                  <c:v>57.42</c:v>
                </c:pt>
                <c:pt idx="215">
                  <c:v>59.24</c:v>
                </c:pt>
                <c:pt idx="216">
                  <c:v>69.39</c:v>
                </c:pt>
                <c:pt idx="217">
                  <c:v>60.54</c:v>
                </c:pt>
                <c:pt idx="218">
                  <c:v>64.98</c:v>
                </c:pt>
                <c:pt idx="219">
                  <c:v>66.88</c:v>
                </c:pt>
                <c:pt idx="220">
                  <c:v>69.25</c:v>
                </c:pt>
                <c:pt idx="221">
                  <c:v>60.18</c:v>
                </c:pt>
                <c:pt idx="222">
                  <c:v>46.51</c:v>
                </c:pt>
                <c:pt idx="223">
                  <c:v>56.23</c:v>
                </c:pt>
                <c:pt idx="224">
                  <c:v>67.77</c:v>
                </c:pt>
                <c:pt idx="225">
                  <c:v>65.17</c:v>
                </c:pt>
                <c:pt idx="226">
                  <c:v>29.55</c:v>
                </c:pt>
                <c:pt idx="227">
                  <c:v>59.18</c:v>
                </c:pt>
                <c:pt idx="228">
                  <c:v>57.03</c:v>
                </c:pt>
                <c:pt idx="229">
                  <c:v>61.71</c:v>
                </c:pt>
                <c:pt idx="230">
                  <c:v>60.07</c:v>
                </c:pt>
                <c:pt idx="231">
                  <c:v>58.28</c:v>
                </c:pt>
                <c:pt idx="232">
                  <c:v>41.9</c:v>
                </c:pt>
                <c:pt idx="233">
                  <c:v>71.37</c:v>
                </c:pt>
                <c:pt idx="234">
                  <c:v>47.99</c:v>
                </c:pt>
                <c:pt idx="235">
                  <c:v>45.23</c:v>
                </c:pt>
                <c:pt idx="236">
                  <c:v>59.92</c:v>
                </c:pt>
                <c:pt idx="237">
                  <c:v>57.25</c:v>
                </c:pt>
                <c:pt idx="238">
                  <c:v>60.26</c:v>
                </c:pt>
                <c:pt idx="239">
                  <c:v>44.36</c:v>
                </c:pt>
                <c:pt idx="240">
                  <c:v>67.28</c:v>
                </c:pt>
                <c:pt idx="241">
                  <c:v>64.2</c:v>
                </c:pt>
                <c:pt idx="242">
                  <c:v>84.74</c:v>
                </c:pt>
                <c:pt idx="243">
                  <c:v>62.15</c:v>
                </c:pt>
                <c:pt idx="244">
                  <c:v>41.83</c:v>
                </c:pt>
                <c:pt idx="245">
                  <c:v>52.74</c:v>
                </c:pt>
                <c:pt idx="246">
                  <c:v>79.790000000000006</c:v>
                </c:pt>
                <c:pt idx="247">
                  <c:v>62.6</c:v>
                </c:pt>
                <c:pt idx="248">
                  <c:v>51.63</c:v>
                </c:pt>
                <c:pt idx="249">
                  <c:v>73.86</c:v>
                </c:pt>
                <c:pt idx="250">
                  <c:v>51.11</c:v>
                </c:pt>
                <c:pt idx="251">
                  <c:v>49.87</c:v>
                </c:pt>
                <c:pt idx="252">
                  <c:v>65.56</c:v>
                </c:pt>
                <c:pt idx="253">
                  <c:v>65.430000000000007</c:v>
                </c:pt>
                <c:pt idx="254">
                  <c:v>59.45</c:v>
                </c:pt>
                <c:pt idx="255">
                  <c:v>58.76</c:v>
                </c:pt>
                <c:pt idx="256">
                  <c:v>71.849999999999994</c:v>
                </c:pt>
                <c:pt idx="257">
                  <c:v>49.05</c:v>
                </c:pt>
                <c:pt idx="258">
                  <c:v>58.68</c:v>
                </c:pt>
                <c:pt idx="259">
                  <c:v>73.95</c:v>
                </c:pt>
                <c:pt idx="260">
                  <c:v>72.89</c:v>
                </c:pt>
                <c:pt idx="261">
                  <c:v>52.19</c:v>
                </c:pt>
                <c:pt idx="262">
                  <c:v>59.56</c:v>
                </c:pt>
                <c:pt idx="263">
                  <c:v>55.68</c:v>
                </c:pt>
                <c:pt idx="264">
                  <c:v>51.41</c:v>
                </c:pt>
                <c:pt idx="265">
                  <c:v>60.62</c:v>
                </c:pt>
                <c:pt idx="266">
                  <c:v>48.94</c:v>
                </c:pt>
                <c:pt idx="267">
                  <c:v>59.23</c:v>
                </c:pt>
                <c:pt idx="268">
                  <c:v>60.8</c:v>
                </c:pt>
                <c:pt idx="269">
                  <c:v>55.94</c:v>
                </c:pt>
                <c:pt idx="270">
                  <c:v>60.52</c:v>
                </c:pt>
                <c:pt idx="271">
                  <c:v>52.69</c:v>
                </c:pt>
                <c:pt idx="272">
                  <c:v>66.849999999999994</c:v>
                </c:pt>
                <c:pt idx="273">
                  <c:v>57.92</c:v>
                </c:pt>
                <c:pt idx="274">
                  <c:v>40.369999999999997</c:v>
                </c:pt>
                <c:pt idx="275">
                  <c:v>72.86</c:v>
                </c:pt>
                <c:pt idx="276">
                  <c:v>55.86</c:v>
                </c:pt>
                <c:pt idx="277">
                  <c:v>40.4</c:v>
                </c:pt>
                <c:pt idx="278">
                  <c:v>46.79</c:v>
                </c:pt>
                <c:pt idx="279">
                  <c:v>58.94</c:v>
                </c:pt>
                <c:pt idx="280">
                  <c:v>59.83</c:v>
                </c:pt>
                <c:pt idx="281">
                  <c:v>56.02</c:v>
                </c:pt>
                <c:pt idx="282">
                  <c:v>54.33</c:v>
                </c:pt>
                <c:pt idx="283">
                  <c:v>66.41</c:v>
                </c:pt>
                <c:pt idx="284">
                  <c:v>54.67</c:v>
                </c:pt>
                <c:pt idx="285">
                  <c:v>47.8</c:v>
                </c:pt>
                <c:pt idx="286">
                  <c:v>45.26</c:v>
                </c:pt>
                <c:pt idx="287">
                  <c:v>67.400000000000006</c:v>
                </c:pt>
                <c:pt idx="288">
                  <c:v>62.11</c:v>
                </c:pt>
                <c:pt idx="289">
                  <c:v>64.569999999999993</c:v>
                </c:pt>
                <c:pt idx="290">
                  <c:v>73.37</c:v>
                </c:pt>
                <c:pt idx="291">
                  <c:v>64.17</c:v>
                </c:pt>
                <c:pt idx="292">
                  <c:v>57.46</c:v>
                </c:pt>
                <c:pt idx="293">
                  <c:v>58.67</c:v>
                </c:pt>
                <c:pt idx="294">
                  <c:v>58.09</c:v>
                </c:pt>
                <c:pt idx="295">
                  <c:v>59.54</c:v>
                </c:pt>
                <c:pt idx="296">
                  <c:v>66.83</c:v>
                </c:pt>
                <c:pt idx="297">
                  <c:v>50.26</c:v>
                </c:pt>
                <c:pt idx="298">
                  <c:v>60.16</c:v>
                </c:pt>
                <c:pt idx="299">
                  <c:v>47.75</c:v>
                </c:pt>
                <c:pt idx="300">
                  <c:v>66.33</c:v>
                </c:pt>
                <c:pt idx="301">
                  <c:v>58.84</c:v>
                </c:pt>
                <c:pt idx="302">
                  <c:v>52.89</c:v>
                </c:pt>
                <c:pt idx="303">
                  <c:v>56.87</c:v>
                </c:pt>
                <c:pt idx="304">
                  <c:v>74.41</c:v>
                </c:pt>
                <c:pt idx="305">
                  <c:v>72.39</c:v>
                </c:pt>
                <c:pt idx="306">
                  <c:v>43.74</c:v>
                </c:pt>
                <c:pt idx="307">
                  <c:v>57.17</c:v>
                </c:pt>
                <c:pt idx="308">
                  <c:v>55.28</c:v>
                </c:pt>
                <c:pt idx="309">
                  <c:v>53.14</c:v>
                </c:pt>
                <c:pt idx="310">
                  <c:v>44.59</c:v>
                </c:pt>
                <c:pt idx="311">
                  <c:v>62.63</c:v>
                </c:pt>
                <c:pt idx="312">
                  <c:v>72.59</c:v>
                </c:pt>
                <c:pt idx="313">
                  <c:v>67.25</c:v>
                </c:pt>
                <c:pt idx="314">
                  <c:v>82.22</c:v>
                </c:pt>
                <c:pt idx="315">
                  <c:v>62.2</c:v>
                </c:pt>
                <c:pt idx="316">
                  <c:v>70.959999999999994</c:v>
                </c:pt>
                <c:pt idx="317">
                  <c:v>75.81</c:v>
                </c:pt>
                <c:pt idx="318">
                  <c:v>46.83</c:v>
                </c:pt>
                <c:pt idx="319">
                  <c:v>63.41</c:v>
                </c:pt>
                <c:pt idx="320">
                  <c:v>64.41</c:v>
                </c:pt>
                <c:pt idx="321">
                  <c:v>59.92</c:v>
                </c:pt>
                <c:pt idx="322">
                  <c:v>77.87</c:v>
                </c:pt>
                <c:pt idx="323">
                  <c:v>45.52</c:v>
                </c:pt>
                <c:pt idx="324">
                  <c:v>59.09</c:v>
                </c:pt>
                <c:pt idx="325">
                  <c:v>50.72</c:v>
                </c:pt>
                <c:pt idx="326">
                  <c:v>70.489999999999995</c:v>
                </c:pt>
                <c:pt idx="327">
                  <c:v>47.22</c:v>
                </c:pt>
                <c:pt idx="328">
                  <c:v>68.17</c:v>
                </c:pt>
                <c:pt idx="329">
                  <c:v>67.22</c:v>
                </c:pt>
                <c:pt idx="330">
                  <c:v>83.09</c:v>
                </c:pt>
                <c:pt idx="331">
                  <c:v>42.3</c:v>
                </c:pt>
                <c:pt idx="332">
                  <c:v>53.65</c:v>
                </c:pt>
                <c:pt idx="333">
                  <c:v>58.4</c:v>
                </c:pt>
                <c:pt idx="334">
                  <c:v>65.59</c:v>
                </c:pt>
                <c:pt idx="335">
                  <c:v>58.54</c:v>
                </c:pt>
                <c:pt idx="336">
                  <c:v>66.290000000000006</c:v>
                </c:pt>
                <c:pt idx="337">
                  <c:v>62.64</c:v>
                </c:pt>
                <c:pt idx="338">
                  <c:v>66.05</c:v>
                </c:pt>
                <c:pt idx="339">
                  <c:v>68.84</c:v>
                </c:pt>
                <c:pt idx="340">
                  <c:v>55.62</c:v>
                </c:pt>
                <c:pt idx="341">
                  <c:v>48.37</c:v>
                </c:pt>
                <c:pt idx="342">
                  <c:v>78.91</c:v>
                </c:pt>
                <c:pt idx="343">
                  <c:v>52.81</c:v>
                </c:pt>
                <c:pt idx="344">
                  <c:v>71.91</c:v>
                </c:pt>
                <c:pt idx="345">
                  <c:v>53.44</c:v>
                </c:pt>
                <c:pt idx="346">
                  <c:v>74.16</c:v>
                </c:pt>
                <c:pt idx="347">
                  <c:v>64.83</c:v>
                </c:pt>
                <c:pt idx="348">
                  <c:v>69.89</c:v>
                </c:pt>
                <c:pt idx="349">
                  <c:v>43.05</c:v>
                </c:pt>
                <c:pt idx="350">
                  <c:v>75.13</c:v>
                </c:pt>
                <c:pt idx="351">
                  <c:v>61.69</c:v>
                </c:pt>
                <c:pt idx="352">
                  <c:v>54.93</c:v>
                </c:pt>
                <c:pt idx="353">
                  <c:v>59.55</c:v>
                </c:pt>
                <c:pt idx="354">
                  <c:v>63.2</c:v>
                </c:pt>
                <c:pt idx="355">
                  <c:v>66.41</c:v>
                </c:pt>
                <c:pt idx="356">
                  <c:v>75.63</c:v>
                </c:pt>
                <c:pt idx="357">
                  <c:v>52.7</c:v>
                </c:pt>
                <c:pt idx="358">
                  <c:v>53.07</c:v>
                </c:pt>
                <c:pt idx="359">
                  <c:v>79.930000000000007</c:v>
                </c:pt>
                <c:pt idx="360">
                  <c:v>59.74</c:v>
                </c:pt>
                <c:pt idx="361">
                  <c:v>47.07</c:v>
                </c:pt>
                <c:pt idx="362">
                  <c:v>69.37</c:v>
                </c:pt>
                <c:pt idx="363">
                  <c:v>76.31</c:v>
                </c:pt>
                <c:pt idx="364">
                  <c:v>62.49</c:v>
                </c:pt>
                <c:pt idx="365">
                  <c:v>48.03</c:v>
                </c:pt>
                <c:pt idx="366">
                  <c:v>48.14</c:v>
                </c:pt>
                <c:pt idx="367">
                  <c:v>78.62</c:v>
                </c:pt>
                <c:pt idx="368">
                  <c:v>64.28</c:v>
                </c:pt>
                <c:pt idx="369">
                  <c:v>63.66</c:v>
                </c:pt>
                <c:pt idx="370">
                  <c:v>71.42</c:v>
                </c:pt>
                <c:pt idx="371">
                  <c:v>61</c:v>
                </c:pt>
                <c:pt idx="372">
                  <c:v>71.98</c:v>
                </c:pt>
                <c:pt idx="373">
                  <c:v>69.849999999999994</c:v>
                </c:pt>
                <c:pt idx="374">
                  <c:v>60.76</c:v>
                </c:pt>
                <c:pt idx="375">
                  <c:v>72.66</c:v>
                </c:pt>
                <c:pt idx="376">
                  <c:v>68.959999999999994</c:v>
                </c:pt>
                <c:pt idx="377">
                  <c:v>79.08</c:v>
                </c:pt>
                <c:pt idx="378">
                  <c:v>54.73</c:v>
                </c:pt>
                <c:pt idx="379">
                  <c:v>65.790000000000006</c:v>
                </c:pt>
                <c:pt idx="380">
                  <c:v>67.37</c:v>
                </c:pt>
                <c:pt idx="381">
                  <c:v>47.21</c:v>
                </c:pt>
                <c:pt idx="382">
                  <c:v>67.08</c:v>
                </c:pt>
                <c:pt idx="383">
                  <c:v>73.5</c:v>
                </c:pt>
                <c:pt idx="384">
                  <c:v>74.81</c:v>
                </c:pt>
                <c:pt idx="385">
                  <c:v>72.709999999999994</c:v>
                </c:pt>
                <c:pt idx="386">
                  <c:v>78.02</c:v>
                </c:pt>
                <c:pt idx="387">
                  <c:v>77.75</c:v>
                </c:pt>
                <c:pt idx="388">
                  <c:v>72.16</c:v>
                </c:pt>
                <c:pt idx="389">
                  <c:v>47.32</c:v>
                </c:pt>
                <c:pt idx="390">
                  <c:v>43.08</c:v>
                </c:pt>
                <c:pt idx="391">
                  <c:v>54.65</c:v>
                </c:pt>
                <c:pt idx="392">
                  <c:v>52.6</c:v>
                </c:pt>
                <c:pt idx="393">
                  <c:v>53.25</c:v>
                </c:pt>
                <c:pt idx="394">
                  <c:v>58.65</c:v>
                </c:pt>
                <c:pt idx="395">
                  <c:v>64.55</c:v>
                </c:pt>
                <c:pt idx="396">
                  <c:v>62.8</c:v>
                </c:pt>
                <c:pt idx="397">
                  <c:v>68.83</c:v>
                </c:pt>
                <c:pt idx="398">
                  <c:v>46.02</c:v>
                </c:pt>
                <c:pt idx="399">
                  <c:v>67.09</c:v>
                </c:pt>
                <c:pt idx="400">
                  <c:v>67.430000000000007</c:v>
                </c:pt>
                <c:pt idx="401">
                  <c:v>84.06</c:v>
                </c:pt>
                <c:pt idx="402">
                  <c:v>71.92</c:v>
                </c:pt>
                <c:pt idx="403">
                  <c:v>47.98</c:v>
                </c:pt>
                <c:pt idx="404">
                  <c:v>67.48</c:v>
                </c:pt>
                <c:pt idx="405">
                  <c:v>46.46</c:v>
                </c:pt>
                <c:pt idx="406">
                  <c:v>80.97</c:v>
                </c:pt>
                <c:pt idx="407">
                  <c:v>46.78</c:v>
                </c:pt>
                <c:pt idx="408">
                  <c:v>54.36</c:v>
                </c:pt>
                <c:pt idx="409">
                  <c:v>54.71</c:v>
                </c:pt>
                <c:pt idx="410">
                  <c:v>67.28</c:v>
                </c:pt>
                <c:pt idx="411">
                  <c:v>64.66</c:v>
                </c:pt>
                <c:pt idx="412">
                  <c:v>44.82</c:v>
                </c:pt>
                <c:pt idx="413">
                  <c:v>44.19</c:v>
                </c:pt>
                <c:pt idx="414">
                  <c:v>44.59</c:v>
                </c:pt>
                <c:pt idx="415">
                  <c:v>81.48</c:v>
                </c:pt>
                <c:pt idx="416">
                  <c:v>69.84</c:v>
                </c:pt>
                <c:pt idx="417">
                  <c:v>72.66</c:v>
                </c:pt>
                <c:pt idx="418">
                  <c:v>78.52</c:v>
                </c:pt>
                <c:pt idx="419">
                  <c:v>83.38</c:v>
                </c:pt>
                <c:pt idx="420">
                  <c:v>70.56</c:v>
                </c:pt>
                <c:pt idx="421">
                  <c:v>42.41</c:v>
                </c:pt>
                <c:pt idx="422">
                  <c:v>80.5</c:v>
                </c:pt>
                <c:pt idx="423">
                  <c:v>77.63</c:v>
                </c:pt>
                <c:pt idx="424">
                  <c:v>50.35</c:v>
                </c:pt>
                <c:pt idx="425">
                  <c:v>82.93</c:v>
                </c:pt>
                <c:pt idx="426">
                  <c:v>64.83</c:v>
                </c:pt>
                <c:pt idx="427">
                  <c:v>76.34</c:v>
                </c:pt>
                <c:pt idx="428">
                  <c:v>64.22</c:v>
                </c:pt>
                <c:pt idx="429">
                  <c:v>67.13</c:v>
                </c:pt>
                <c:pt idx="430">
                  <c:v>79.3</c:v>
                </c:pt>
                <c:pt idx="431">
                  <c:v>56.47</c:v>
                </c:pt>
                <c:pt idx="432">
                  <c:v>83.98</c:v>
                </c:pt>
                <c:pt idx="433">
                  <c:v>74.05</c:v>
                </c:pt>
                <c:pt idx="434">
                  <c:v>76.040000000000006</c:v>
                </c:pt>
                <c:pt idx="435">
                  <c:v>77.400000000000006</c:v>
                </c:pt>
                <c:pt idx="436">
                  <c:v>82.35</c:v>
                </c:pt>
                <c:pt idx="437">
                  <c:v>59.88</c:v>
                </c:pt>
                <c:pt idx="438">
                  <c:v>60.96</c:v>
                </c:pt>
                <c:pt idx="439">
                  <c:v>68.58</c:v>
                </c:pt>
                <c:pt idx="440">
                  <c:v>81.55</c:v>
                </c:pt>
                <c:pt idx="441">
                  <c:v>81.94</c:v>
                </c:pt>
                <c:pt idx="442">
                  <c:v>52.4</c:v>
                </c:pt>
                <c:pt idx="443">
                  <c:v>77.319999999999993</c:v>
                </c:pt>
                <c:pt idx="444">
                  <c:v>47.43</c:v>
                </c:pt>
                <c:pt idx="445">
                  <c:v>62.11</c:v>
                </c:pt>
                <c:pt idx="446">
                  <c:v>62.93</c:v>
                </c:pt>
                <c:pt idx="447">
                  <c:v>66.040000000000006</c:v>
                </c:pt>
                <c:pt idx="448">
                  <c:v>70.319999999999993</c:v>
                </c:pt>
                <c:pt idx="449">
                  <c:v>69.260000000000005</c:v>
                </c:pt>
                <c:pt idx="450">
                  <c:v>73.95</c:v>
                </c:pt>
                <c:pt idx="451">
                  <c:v>74.98</c:v>
                </c:pt>
                <c:pt idx="452">
                  <c:v>83.18</c:v>
                </c:pt>
                <c:pt idx="453">
                  <c:v>83.89</c:v>
                </c:pt>
                <c:pt idx="454">
                  <c:v>70.489999999999995</c:v>
                </c:pt>
                <c:pt idx="455">
                  <c:v>65.73</c:v>
                </c:pt>
                <c:pt idx="456">
                  <c:v>70.180000000000007</c:v>
                </c:pt>
                <c:pt idx="457">
                  <c:v>77.319999999999993</c:v>
                </c:pt>
                <c:pt idx="458">
                  <c:v>73.13</c:v>
                </c:pt>
                <c:pt idx="459">
                  <c:v>78.61</c:v>
                </c:pt>
                <c:pt idx="460">
                  <c:v>81.14</c:v>
                </c:pt>
                <c:pt idx="461">
                  <c:v>81.84</c:v>
                </c:pt>
                <c:pt idx="462">
                  <c:v>70.97</c:v>
                </c:pt>
                <c:pt idx="463">
                  <c:v>69.260000000000005</c:v>
                </c:pt>
                <c:pt idx="464">
                  <c:v>84.04</c:v>
                </c:pt>
                <c:pt idx="465">
                  <c:v>57.88</c:v>
                </c:pt>
                <c:pt idx="466">
                  <c:v>69.599999999999994</c:v>
                </c:pt>
                <c:pt idx="467">
                  <c:v>80.12</c:v>
                </c:pt>
                <c:pt idx="468">
                  <c:v>82.82</c:v>
                </c:pt>
                <c:pt idx="469">
                  <c:v>69.91</c:v>
                </c:pt>
                <c:pt idx="470">
                  <c:v>64.010000000000005</c:v>
                </c:pt>
                <c:pt idx="471">
                  <c:v>62.46</c:v>
                </c:pt>
                <c:pt idx="472">
                  <c:v>70.64</c:v>
                </c:pt>
                <c:pt idx="473">
                  <c:v>46.36</c:v>
                </c:pt>
                <c:pt idx="474">
                  <c:v>64.400000000000006</c:v>
                </c:pt>
                <c:pt idx="475">
                  <c:v>52.07</c:v>
                </c:pt>
                <c:pt idx="476">
                  <c:v>82.57</c:v>
                </c:pt>
                <c:pt idx="477">
                  <c:v>80.84</c:v>
                </c:pt>
                <c:pt idx="478">
                  <c:v>71.010000000000005</c:v>
                </c:pt>
                <c:pt idx="479">
                  <c:v>78.59</c:v>
                </c:pt>
                <c:pt idx="480">
                  <c:v>85.22</c:v>
                </c:pt>
                <c:pt idx="481">
                  <c:v>68.77</c:v>
                </c:pt>
                <c:pt idx="482">
                  <c:v>74.430000000000007</c:v>
                </c:pt>
                <c:pt idx="483">
                  <c:v>81.099999999999994</c:v>
                </c:pt>
                <c:pt idx="484">
                  <c:v>82.44</c:v>
                </c:pt>
                <c:pt idx="485">
                  <c:v>76.77</c:v>
                </c:pt>
                <c:pt idx="486">
                  <c:v>70.44</c:v>
                </c:pt>
                <c:pt idx="487">
                  <c:v>53.37</c:v>
                </c:pt>
                <c:pt idx="488">
                  <c:v>54.88</c:v>
                </c:pt>
                <c:pt idx="489">
                  <c:v>67.680000000000007</c:v>
                </c:pt>
                <c:pt idx="490">
                  <c:v>76.849999999999994</c:v>
                </c:pt>
                <c:pt idx="491">
                  <c:v>80.7</c:v>
                </c:pt>
                <c:pt idx="492">
                  <c:v>78.38</c:v>
                </c:pt>
                <c:pt idx="493">
                  <c:v>75.69</c:v>
                </c:pt>
                <c:pt idx="494">
                  <c:v>72.41</c:v>
                </c:pt>
                <c:pt idx="495">
                  <c:v>78.5</c:v>
                </c:pt>
                <c:pt idx="496">
                  <c:v>71.36</c:v>
                </c:pt>
                <c:pt idx="497">
                  <c:v>74.62</c:v>
                </c:pt>
                <c:pt idx="498">
                  <c:v>72</c:v>
                </c:pt>
                <c:pt idx="499">
                  <c:v>54.12</c:v>
                </c:pt>
                <c:pt idx="500">
                  <c:v>72.53</c:v>
                </c:pt>
                <c:pt idx="501">
                  <c:v>78.84</c:v>
                </c:pt>
                <c:pt idx="502">
                  <c:v>48.36</c:v>
                </c:pt>
                <c:pt idx="503">
                  <c:v>83</c:v>
                </c:pt>
                <c:pt idx="504">
                  <c:v>74.12</c:v>
                </c:pt>
                <c:pt idx="505">
                  <c:v>60.61</c:v>
                </c:pt>
                <c:pt idx="506">
                  <c:v>76.209999999999994</c:v>
                </c:pt>
                <c:pt idx="507">
                  <c:v>78.489999999999995</c:v>
                </c:pt>
                <c:pt idx="508">
                  <c:v>68.13</c:v>
                </c:pt>
                <c:pt idx="509">
                  <c:v>65.98</c:v>
                </c:pt>
                <c:pt idx="510">
                  <c:v>77.34</c:v>
                </c:pt>
                <c:pt idx="511">
                  <c:v>61.94</c:v>
                </c:pt>
                <c:pt idx="512">
                  <c:v>58.14</c:v>
                </c:pt>
                <c:pt idx="513">
                  <c:v>48.57</c:v>
                </c:pt>
                <c:pt idx="514">
                  <c:v>68.680000000000007</c:v>
                </c:pt>
                <c:pt idx="515">
                  <c:v>66.150000000000006</c:v>
                </c:pt>
                <c:pt idx="516">
                  <c:v>67.569999999999993</c:v>
                </c:pt>
                <c:pt idx="517">
                  <c:v>55.39</c:v>
                </c:pt>
                <c:pt idx="518">
                  <c:v>83.44</c:v>
                </c:pt>
                <c:pt idx="519">
                  <c:v>50.85</c:v>
                </c:pt>
                <c:pt idx="520">
                  <c:v>64.59</c:v>
                </c:pt>
                <c:pt idx="521">
                  <c:v>81.12</c:v>
                </c:pt>
                <c:pt idx="522">
                  <c:v>58.14</c:v>
                </c:pt>
                <c:pt idx="523">
                  <c:v>66.25</c:v>
                </c:pt>
                <c:pt idx="524">
                  <c:v>75.760000000000005</c:v>
                </c:pt>
                <c:pt idx="525">
                  <c:v>79.48</c:v>
                </c:pt>
                <c:pt idx="526">
                  <c:v>68.64</c:v>
                </c:pt>
                <c:pt idx="527">
                  <c:v>60.05</c:v>
                </c:pt>
                <c:pt idx="528">
                  <c:v>71.8</c:v>
                </c:pt>
                <c:pt idx="529">
                  <c:v>49.42</c:v>
                </c:pt>
                <c:pt idx="530">
                  <c:v>54.53</c:v>
                </c:pt>
                <c:pt idx="531">
                  <c:v>79.55</c:v>
                </c:pt>
                <c:pt idx="532">
                  <c:v>40.409999999999997</c:v>
                </c:pt>
                <c:pt idx="533">
                  <c:v>78.27</c:v>
                </c:pt>
                <c:pt idx="534">
                  <c:v>73.3</c:v>
                </c:pt>
                <c:pt idx="535">
                  <c:v>59.1</c:v>
                </c:pt>
                <c:pt idx="536">
                  <c:v>51.04</c:v>
                </c:pt>
                <c:pt idx="537">
                  <c:v>60.19</c:v>
                </c:pt>
                <c:pt idx="538">
                  <c:v>74.290000000000006</c:v>
                </c:pt>
                <c:pt idx="539">
                  <c:v>70.319999999999993</c:v>
                </c:pt>
                <c:pt idx="540">
                  <c:v>79.02</c:v>
                </c:pt>
                <c:pt idx="541">
                  <c:v>76.83</c:v>
                </c:pt>
                <c:pt idx="542">
                  <c:v>81.41</c:v>
                </c:pt>
                <c:pt idx="543">
                  <c:v>68.239999999999995</c:v>
                </c:pt>
                <c:pt idx="544">
                  <c:v>81.8</c:v>
                </c:pt>
                <c:pt idx="545">
                  <c:v>52.84</c:v>
                </c:pt>
                <c:pt idx="546">
                  <c:v>64.650000000000006</c:v>
                </c:pt>
                <c:pt idx="547">
                  <c:v>80.790000000000006</c:v>
                </c:pt>
                <c:pt idx="548">
                  <c:v>67.38</c:v>
                </c:pt>
                <c:pt idx="549">
                  <c:v>55.32</c:v>
                </c:pt>
                <c:pt idx="550">
                  <c:v>71.92</c:v>
                </c:pt>
                <c:pt idx="551">
                  <c:v>65.97</c:v>
                </c:pt>
                <c:pt idx="552">
                  <c:v>67.81</c:v>
                </c:pt>
                <c:pt idx="553">
                  <c:v>77.989999999999995</c:v>
                </c:pt>
                <c:pt idx="554">
                  <c:v>66.260000000000005</c:v>
                </c:pt>
                <c:pt idx="555">
                  <c:v>70.55</c:v>
                </c:pt>
                <c:pt idx="556">
                  <c:v>69.849999999999994</c:v>
                </c:pt>
                <c:pt idx="557">
                  <c:v>53</c:v>
                </c:pt>
                <c:pt idx="558">
                  <c:v>74.73</c:v>
                </c:pt>
                <c:pt idx="559">
                  <c:v>77.67</c:v>
                </c:pt>
                <c:pt idx="560">
                  <c:v>80.540000000000006</c:v>
                </c:pt>
                <c:pt idx="561">
                  <c:v>80.53</c:v>
                </c:pt>
                <c:pt idx="562">
                  <c:v>72.599999999999994</c:v>
                </c:pt>
                <c:pt idx="563">
                  <c:v>77.260000000000005</c:v>
                </c:pt>
                <c:pt idx="564">
                  <c:v>78.09</c:v>
                </c:pt>
                <c:pt idx="565">
                  <c:v>75.22</c:v>
                </c:pt>
                <c:pt idx="566">
                  <c:v>79.14</c:v>
                </c:pt>
                <c:pt idx="567">
                  <c:v>71.489999999999995</c:v>
                </c:pt>
                <c:pt idx="568">
                  <c:v>82.91</c:v>
                </c:pt>
                <c:pt idx="569">
                  <c:v>62.83</c:v>
                </c:pt>
                <c:pt idx="570">
                  <c:v>73.98</c:v>
                </c:pt>
                <c:pt idx="571">
                  <c:v>75.709999999999994</c:v>
                </c:pt>
                <c:pt idx="572">
                  <c:v>82.8</c:v>
                </c:pt>
                <c:pt idx="573">
                  <c:v>79.349999999999994</c:v>
                </c:pt>
                <c:pt idx="574">
                  <c:v>66.95</c:v>
                </c:pt>
                <c:pt idx="575">
                  <c:v>75.31</c:v>
                </c:pt>
                <c:pt idx="576">
                  <c:v>61.01</c:v>
                </c:pt>
                <c:pt idx="577">
                  <c:v>60.24</c:v>
                </c:pt>
                <c:pt idx="578">
                  <c:v>75.709999999999994</c:v>
                </c:pt>
                <c:pt idx="579">
                  <c:v>79.98</c:v>
                </c:pt>
                <c:pt idx="580">
                  <c:v>75.34</c:v>
                </c:pt>
                <c:pt idx="581">
                  <c:v>52.8</c:v>
                </c:pt>
                <c:pt idx="582">
                  <c:v>72.78</c:v>
                </c:pt>
                <c:pt idx="583">
                  <c:v>72.81</c:v>
                </c:pt>
                <c:pt idx="584">
                  <c:v>56.62</c:v>
                </c:pt>
                <c:pt idx="585">
                  <c:v>77.02</c:v>
                </c:pt>
                <c:pt idx="586">
                  <c:v>70.88</c:v>
                </c:pt>
                <c:pt idx="587">
                  <c:v>79.56</c:v>
                </c:pt>
                <c:pt idx="588">
                  <c:v>80.349999999999994</c:v>
                </c:pt>
                <c:pt idx="589">
                  <c:v>72.459999999999994</c:v>
                </c:pt>
                <c:pt idx="590">
                  <c:v>71.92</c:v>
                </c:pt>
                <c:pt idx="591">
                  <c:v>79.61</c:v>
                </c:pt>
                <c:pt idx="592">
                  <c:v>80.56</c:v>
                </c:pt>
                <c:pt idx="593">
                  <c:v>74.61</c:v>
                </c:pt>
                <c:pt idx="594">
                  <c:v>49.59</c:v>
                </c:pt>
                <c:pt idx="595">
                  <c:v>76.12</c:v>
                </c:pt>
                <c:pt idx="596">
                  <c:v>54.4</c:v>
                </c:pt>
                <c:pt idx="597">
                  <c:v>82.98</c:v>
                </c:pt>
                <c:pt idx="598">
                  <c:v>56.91</c:v>
                </c:pt>
                <c:pt idx="599">
                  <c:v>69.06</c:v>
                </c:pt>
                <c:pt idx="600">
                  <c:v>80.81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10-4070-8F4B-85836CD23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8021216"/>
        <c:axId val="858022296"/>
      </c:lineChart>
      <c:catAx>
        <c:axId val="858021216"/>
        <c:scaling>
          <c:orientation val="maxMin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858022296"/>
        <c:crosses val="autoZero"/>
        <c:auto val="1"/>
        <c:lblAlgn val="ctr"/>
        <c:lblOffset val="100"/>
        <c:noMultiLvlLbl val="0"/>
      </c:catAx>
      <c:valAx>
        <c:axId val="85802229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85802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ar-S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plotArea>
      <c:layout>
        <c:manualLayout>
          <c:layoutTarget val="inner"/>
          <c:xMode val="edge"/>
          <c:yMode val="edge"/>
          <c:x val="9.1984231274638631E-3"/>
          <c:y val="0.1096"/>
          <c:w val="0.94635467215743896"/>
          <c:h val="0.83489805774278214"/>
        </c:manualLayout>
      </c:layout>
      <c:lineChart>
        <c:grouping val="standard"/>
        <c:varyColors val="0"/>
        <c:ser>
          <c:idx val="0"/>
          <c:order val="0"/>
          <c:tx>
            <c:strRef>
              <c:f>'Level 4'!$F$1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'Level 4'!$F$2:$F$603</c:f>
              <c:numCache>
                <c:formatCode>General</c:formatCode>
                <c:ptCount val="602"/>
                <c:pt idx="0">
                  <c:v>0</c:v>
                </c:pt>
                <c:pt idx="1">
                  <c:v>116.61</c:v>
                </c:pt>
                <c:pt idx="2">
                  <c:v>114.56</c:v>
                </c:pt>
                <c:pt idx="3">
                  <c:v>89.39</c:v>
                </c:pt>
                <c:pt idx="4">
                  <c:v>80.790000000000006</c:v>
                </c:pt>
                <c:pt idx="5">
                  <c:v>89.22</c:v>
                </c:pt>
                <c:pt idx="6">
                  <c:v>112.91</c:v>
                </c:pt>
                <c:pt idx="7">
                  <c:v>93.14</c:v>
                </c:pt>
                <c:pt idx="8">
                  <c:v>103.13</c:v>
                </c:pt>
                <c:pt idx="9">
                  <c:v>104.68</c:v>
                </c:pt>
                <c:pt idx="10">
                  <c:v>105.09</c:v>
                </c:pt>
                <c:pt idx="11">
                  <c:v>75.849999999999994</c:v>
                </c:pt>
                <c:pt idx="12">
                  <c:v>54.32</c:v>
                </c:pt>
                <c:pt idx="13">
                  <c:v>41.51</c:v>
                </c:pt>
                <c:pt idx="14">
                  <c:v>57.13</c:v>
                </c:pt>
                <c:pt idx="15">
                  <c:v>40.85</c:v>
                </c:pt>
                <c:pt idx="16">
                  <c:v>52.29</c:v>
                </c:pt>
                <c:pt idx="17">
                  <c:v>61.57</c:v>
                </c:pt>
                <c:pt idx="18">
                  <c:v>74.040000000000006</c:v>
                </c:pt>
                <c:pt idx="19">
                  <c:v>46.15</c:v>
                </c:pt>
                <c:pt idx="20">
                  <c:v>56.55</c:v>
                </c:pt>
                <c:pt idx="21">
                  <c:v>50.34</c:v>
                </c:pt>
                <c:pt idx="22">
                  <c:v>67.650000000000006</c:v>
                </c:pt>
                <c:pt idx="23">
                  <c:v>50.95</c:v>
                </c:pt>
                <c:pt idx="24">
                  <c:v>67.98</c:v>
                </c:pt>
                <c:pt idx="25">
                  <c:v>98.32</c:v>
                </c:pt>
                <c:pt idx="26">
                  <c:v>68</c:v>
                </c:pt>
                <c:pt idx="27">
                  <c:v>77.400000000000006</c:v>
                </c:pt>
                <c:pt idx="28">
                  <c:v>44.2</c:v>
                </c:pt>
                <c:pt idx="29">
                  <c:v>54.22</c:v>
                </c:pt>
                <c:pt idx="30">
                  <c:v>48.69</c:v>
                </c:pt>
                <c:pt idx="31">
                  <c:v>43.9</c:v>
                </c:pt>
                <c:pt idx="32">
                  <c:v>40.69</c:v>
                </c:pt>
                <c:pt idx="33">
                  <c:v>45.61</c:v>
                </c:pt>
                <c:pt idx="34">
                  <c:v>58.62</c:v>
                </c:pt>
                <c:pt idx="35">
                  <c:v>50.98</c:v>
                </c:pt>
                <c:pt idx="36">
                  <c:v>63.41</c:v>
                </c:pt>
                <c:pt idx="37">
                  <c:v>87.21</c:v>
                </c:pt>
                <c:pt idx="38">
                  <c:v>116.18</c:v>
                </c:pt>
                <c:pt idx="39">
                  <c:v>113.48</c:v>
                </c:pt>
                <c:pt idx="40">
                  <c:v>85.19</c:v>
                </c:pt>
                <c:pt idx="41">
                  <c:v>83.01</c:v>
                </c:pt>
                <c:pt idx="42">
                  <c:v>60.46</c:v>
                </c:pt>
                <c:pt idx="43">
                  <c:v>47.73</c:v>
                </c:pt>
                <c:pt idx="44">
                  <c:v>49.17</c:v>
                </c:pt>
                <c:pt idx="45">
                  <c:v>56.12</c:v>
                </c:pt>
                <c:pt idx="46">
                  <c:v>37.32</c:v>
                </c:pt>
                <c:pt idx="47">
                  <c:v>54.87</c:v>
                </c:pt>
                <c:pt idx="48">
                  <c:v>58.39</c:v>
                </c:pt>
                <c:pt idx="49">
                  <c:v>65.75</c:v>
                </c:pt>
                <c:pt idx="50">
                  <c:v>78.03</c:v>
                </c:pt>
                <c:pt idx="51">
                  <c:v>35.130000000000003</c:v>
                </c:pt>
                <c:pt idx="52">
                  <c:v>60.25</c:v>
                </c:pt>
                <c:pt idx="53">
                  <c:v>44.53</c:v>
                </c:pt>
                <c:pt idx="54">
                  <c:v>53.62</c:v>
                </c:pt>
                <c:pt idx="55">
                  <c:v>58.75</c:v>
                </c:pt>
                <c:pt idx="56">
                  <c:v>61.21</c:v>
                </c:pt>
                <c:pt idx="57">
                  <c:v>52.27</c:v>
                </c:pt>
                <c:pt idx="58">
                  <c:v>50.87</c:v>
                </c:pt>
                <c:pt idx="59">
                  <c:v>53.34</c:v>
                </c:pt>
                <c:pt idx="60">
                  <c:v>53.91</c:v>
                </c:pt>
                <c:pt idx="61">
                  <c:v>40.81</c:v>
                </c:pt>
                <c:pt idx="62">
                  <c:v>57.65</c:v>
                </c:pt>
                <c:pt idx="63">
                  <c:v>62.44</c:v>
                </c:pt>
                <c:pt idx="64">
                  <c:v>55.05</c:v>
                </c:pt>
                <c:pt idx="65">
                  <c:v>56.24</c:v>
                </c:pt>
                <c:pt idx="66">
                  <c:v>64.430000000000007</c:v>
                </c:pt>
                <c:pt idx="67">
                  <c:v>42.9</c:v>
                </c:pt>
                <c:pt idx="68">
                  <c:v>58.79</c:v>
                </c:pt>
                <c:pt idx="69">
                  <c:v>48.82</c:v>
                </c:pt>
                <c:pt idx="70">
                  <c:v>66.16</c:v>
                </c:pt>
                <c:pt idx="71">
                  <c:v>46.6</c:v>
                </c:pt>
                <c:pt idx="72">
                  <c:v>43.93</c:v>
                </c:pt>
                <c:pt idx="73">
                  <c:v>60.09</c:v>
                </c:pt>
                <c:pt idx="74">
                  <c:v>61.5</c:v>
                </c:pt>
                <c:pt idx="75">
                  <c:v>67.099999999999994</c:v>
                </c:pt>
                <c:pt idx="76">
                  <c:v>88.65</c:v>
                </c:pt>
                <c:pt idx="77">
                  <c:v>106.83</c:v>
                </c:pt>
                <c:pt idx="78">
                  <c:v>85.73</c:v>
                </c:pt>
                <c:pt idx="79">
                  <c:v>110.3</c:v>
                </c:pt>
                <c:pt idx="80">
                  <c:v>88.29</c:v>
                </c:pt>
                <c:pt idx="81">
                  <c:v>50.94</c:v>
                </c:pt>
                <c:pt idx="82">
                  <c:v>47.93</c:v>
                </c:pt>
                <c:pt idx="83">
                  <c:v>55.62</c:v>
                </c:pt>
                <c:pt idx="84">
                  <c:v>75.3</c:v>
                </c:pt>
                <c:pt idx="85">
                  <c:v>111.17</c:v>
                </c:pt>
                <c:pt idx="86">
                  <c:v>120.06</c:v>
                </c:pt>
                <c:pt idx="87">
                  <c:v>115.24</c:v>
                </c:pt>
                <c:pt idx="88">
                  <c:v>121.59</c:v>
                </c:pt>
                <c:pt idx="89">
                  <c:v>113.76</c:v>
                </c:pt>
                <c:pt idx="90">
                  <c:v>112.52</c:v>
                </c:pt>
                <c:pt idx="91">
                  <c:v>117.4</c:v>
                </c:pt>
                <c:pt idx="92">
                  <c:v>117.69</c:v>
                </c:pt>
                <c:pt idx="93">
                  <c:v>116.34</c:v>
                </c:pt>
                <c:pt idx="94">
                  <c:v>120.05</c:v>
                </c:pt>
                <c:pt idx="95">
                  <c:v>118.06</c:v>
                </c:pt>
                <c:pt idx="96">
                  <c:v>119.78</c:v>
                </c:pt>
                <c:pt idx="97">
                  <c:v>120.73</c:v>
                </c:pt>
                <c:pt idx="98">
                  <c:v>114.23</c:v>
                </c:pt>
                <c:pt idx="99">
                  <c:v>114.13</c:v>
                </c:pt>
                <c:pt idx="100">
                  <c:v>112.92</c:v>
                </c:pt>
                <c:pt idx="101">
                  <c:v>92.88</c:v>
                </c:pt>
                <c:pt idx="102">
                  <c:v>40.380000000000003</c:v>
                </c:pt>
                <c:pt idx="103">
                  <c:v>61</c:v>
                </c:pt>
                <c:pt idx="104">
                  <c:v>46.32</c:v>
                </c:pt>
                <c:pt idx="105">
                  <c:v>62.92</c:v>
                </c:pt>
                <c:pt idx="106">
                  <c:v>46.29</c:v>
                </c:pt>
                <c:pt idx="107">
                  <c:v>56.37</c:v>
                </c:pt>
                <c:pt idx="108">
                  <c:v>60.22</c:v>
                </c:pt>
                <c:pt idx="109">
                  <c:v>57.23</c:v>
                </c:pt>
                <c:pt idx="110">
                  <c:v>43.49</c:v>
                </c:pt>
                <c:pt idx="111">
                  <c:v>52.11</c:v>
                </c:pt>
                <c:pt idx="112">
                  <c:v>44.86</c:v>
                </c:pt>
                <c:pt idx="113">
                  <c:v>58.26</c:v>
                </c:pt>
                <c:pt idx="114">
                  <c:v>41.54</c:v>
                </c:pt>
                <c:pt idx="115">
                  <c:v>74.55</c:v>
                </c:pt>
                <c:pt idx="116">
                  <c:v>50.99</c:v>
                </c:pt>
                <c:pt idx="117">
                  <c:v>68.650000000000006</c:v>
                </c:pt>
                <c:pt idx="118">
                  <c:v>92.43</c:v>
                </c:pt>
                <c:pt idx="119">
                  <c:v>89.33</c:v>
                </c:pt>
                <c:pt idx="120">
                  <c:v>95.25</c:v>
                </c:pt>
                <c:pt idx="121">
                  <c:v>79.91</c:v>
                </c:pt>
                <c:pt idx="122">
                  <c:v>73.42</c:v>
                </c:pt>
                <c:pt idx="123">
                  <c:v>43.32</c:v>
                </c:pt>
                <c:pt idx="124">
                  <c:v>65.09</c:v>
                </c:pt>
                <c:pt idx="125">
                  <c:v>62.77</c:v>
                </c:pt>
                <c:pt idx="126">
                  <c:v>59.19</c:v>
                </c:pt>
                <c:pt idx="127">
                  <c:v>61.8</c:v>
                </c:pt>
                <c:pt idx="128">
                  <c:v>46.51</c:v>
                </c:pt>
                <c:pt idx="129">
                  <c:v>69.19</c:v>
                </c:pt>
                <c:pt idx="130">
                  <c:v>42.16</c:v>
                </c:pt>
                <c:pt idx="131">
                  <c:v>57.53</c:v>
                </c:pt>
                <c:pt idx="132">
                  <c:v>65.44</c:v>
                </c:pt>
                <c:pt idx="133">
                  <c:v>61.7</c:v>
                </c:pt>
                <c:pt idx="134">
                  <c:v>53.64</c:v>
                </c:pt>
                <c:pt idx="135">
                  <c:v>48.84</c:v>
                </c:pt>
                <c:pt idx="136">
                  <c:v>46.47</c:v>
                </c:pt>
                <c:pt idx="137">
                  <c:v>54.32</c:v>
                </c:pt>
                <c:pt idx="138">
                  <c:v>106.41</c:v>
                </c:pt>
                <c:pt idx="139">
                  <c:v>122.23</c:v>
                </c:pt>
                <c:pt idx="140">
                  <c:v>120.02</c:v>
                </c:pt>
                <c:pt idx="141">
                  <c:v>118.83</c:v>
                </c:pt>
                <c:pt idx="142">
                  <c:v>120.05</c:v>
                </c:pt>
                <c:pt idx="143">
                  <c:v>116.2</c:v>
                </c:pt>
                <c:pt idx="144">
                  <c:v>115.63</c:v>
                </c:pt>
                <c:pt idx="145">
                  <c:v>121.61</c:v>
                </c:pt>
                <c:pt idx="146">
                  <c:v>116.59</c:v>
                </c:pt>
                <c:pt idx="147">
                  <c:v>115.82</c:v>
                </c:pt>
                <c:pt idx="148">
                  <c:v>118.29</c:v>
                </c:pt>
                <c:pt idx="149">
                  <c:v>117.78</c:v>
                </c:pt>
                <c:pt idx="150">
                  <c:v>119.58</c:v>
                </c:pt>
                <c:pt idx="151">
                  <c:v>113.8</c:v>
                </c:pt>
                <c:pt idx="152">
                  <c:v>117.14</c:v>
                </c:pt>
                <c:pt idx="153">
                  <c:v>119.77</c:v>
                </c:pt>
                <c:pt idx="154">
                  <c:v>117.99</c:v>
                </c:pt>
                <c:pt idx="155">
                  <c:v>122.02</c:v>
                </c:pt>
                <c:pt idx="156">
                  <c:v>119.22</c:v>
                </c:pt>
                <c:pt idx="157">
                  <c:v>113.14</c:v>
                </c:pt>
                <c:pt idx="158">
                  <c:v>120.5</c:v>
                </c:pt>
                <c:pt idx="159">
                  <c:v>117.18</c:v>
                </c:pt>
                <c:pt idx="160">
                  <c:v>119.32</c:v>
                </c:pt>
                <c:pt idx="161">
                  <c:v>118.49</c:v>
                </c:pt>
                <c:pt idx="162">
                  <c:v>113.15</c:v>
                </c:pt>
                <c:pt idx="163">
                  <c:v>113.56</c:v>
                </c:pt>
                <c:pt idx="164">
                  <c:v>118.18</c:v>
                </c:pt>
                <c:pt idx="165">
                  <c:v>116.19</c:v>
                </c:pt>
                <c:pt idx="166">
                  <c:v>115.99</c:v>
                </c:pt>
                <c:pt idx="167">
                  <c:v>120.16</c:v>
                </c:pt>
                <c:pt idx="168">
                  <c:v>121.18</c:v>
                </c:pt>
                <c:pt idx="169">
                  <c:v>121.98</c:v>
                </c:pt>
                <c:pt idx="170">
                  <c:v>115.19</c:v>
                </c:pt>
                <c:pt idx="171">
                  <c:v>120.39</c:v>
                </c:pt>
                <c:pt idx="172">
                  <c:v>116.21</c:v>
                </c:pt>
                <c:pt idx="173">
                  <c:v>105.54</c:v>
                </c:pt>
                <c:pt idx="174">
                  <c:v>113.6</c:v>
                </c:pt>
                <c:pt idx="175">
                  <c:v>111.56</c:v>
                </c:pt>
                <c:pt idx="176">
                  <c:v>121.37</c:v>
                </c:pt>
                <c:pt idx="177">
                  <c:v>118.37</c:v>
                </c:pt>
                <c:pt idx="178">
                  <c:v>114.97</c:v>
                </c:pt>
                <c:pt idx="179">
                  <c:v>117.89</c:v>
                </c:pt>
                <c:pt idx="180">
                  <c:v>119.82</c:v>
                </c:pt>
                <c:pt idx="181">
                  <c:v>115.05</c:v>
                </c:pt>
                <c:pt idx="182">
                  <c:v>120.6</c:v>
                </c:pt>
                <c:pt idx="183">
                  <c:v>123.53</c:v>
                </c:pt>
                <c:pt idx="184">
                  <c:v>119.27</c:v>
                </c:pt>
                <c:pt idx="185">
                  <c:v>122.38</c:v>
                </c:pt>
                <c:pt idx="186">
                  <c:v>117.25</c:v>
                </c:pt>
                <c:pt idx="187">
                  <c:v>117.12</c:v>
                </c:pt>
                <c:pt idx="188">
                  <c:v>119.54</c:v>
                </c:pt>
                <c:pt idx="189">
                  <c:v>121.49</c:v>
                </c:pt>
                <c:pt idx="190">
                  <c:v>121.96</c:v>
                </c:pt>
                <c:pt idx="191">
                  <c:v>121.9</c:v>
                </c:pt>
                <c:pt idx="192">
                  <c:v>120.27</c:v>
                </c:pt>
                <c:pt idx="193">
                  <c:v>121.03</c:v>
                </c:pt>
                <c:pt idx="194">
                  <c:v>114.96</c:v>
                </c:pt>
                <c:pt idx="195">
                  <c:v>116.81</c:v>
                </c:pt>
                <c:pt idx="196">
                  <c:v>114.79</c:v>
                </c:pt>
                <c:pt idx="197">
                  <c:v>122.76</c:v>
                </c:pt>
                <c:pt idx="198">
                  <c:v>113.1</c:v>
                </c:pt>
                <c:pt idx="199">
                  <c:v>116.34</c:v>
                </c:pt>
                <c:pt idx="200">
                  <c:v>123.58</c:v>
                </c:pt>
                <c:pt idx="201">
                  <c:v>122.48</c:v>
                </c:pt>
                <c:pt idx="202">
                  <c:v>118.29</c:v>
                </c:pt>
                <c:pt idx="203">
                  <c:v>120.11</c:v>
                </c:pt>
                <c:pt idx="204">
                  <c:v>118.73</c:v>
                </c:pt>
                <c:pt idx="205">
                  <c:v>117.45</c:v>
                </c:pt>
                <c:pt idx="206">
                  <c:v>117.25</c:v>
                </c:pt>
                <c:pt idx="207">
                  <c:v>116.17</c:v>
                </c:pt>
                <c:pt idx="208">
                  <c:v>118.84</c:v>
                </c:pt>
                <c:pt idx="209">
                  <c:v>122.62</c:v>
                </c:pt>
                <c:pt idx="210">
                  <c:v>119.77</c:v>
                </c:pt>
                <c:pt idx="211">
                  <c:v>120.09</c:v>
                </c:pt>
                <c:pt idx="212">
                  <c:v>117.69</c:v>
                </c:pt>
                <c:pt idx="213">
                  <c:v>121.56</c:v>
                </c:pt>
                <c:pt idx="214">
                  <c:v>119.09</c:v>
                </c:pt>
                <c:pt idx="215">
                  <c:v>119.01</c:v>
                </c:pt>
                <c:pt idx="216">
                  <c:v>124.79</c:v>
                </c:pt>
                <c:pt idx="217">
                  <c:v>111.91</c:v>
                </c:pt>
                <c:pt idx="218">
                  <c:v>121.77</c:v>
                </c:pt>
                <c:pt idx="219">
                  <c:v>112.91</c:v>
                </c:pt>
                <c:pt idx="220">
                  <c:v>119.91</c:v>
                </c:pt>
                <c:pt idx="221">
                  <c:v>119.98</c:v>
                </c:pt>
                <c:pt idx="222">
                  <c:v>117.43</c:v>
                </c:pt>
                <c:pt idx="223">
                  <c:v>117.79</c:v>
                </c:pt>
                <c:pt idx="224">
                  <c:v>119.15</c:v>
                </c:pt>
                <c:pt idx="225">
                  <c:v>118.34</c:v>
                </c:pt>
                <c:pt idx="226">
                  <c:v>113.61</c:v>
                </c:pt>
                <c:pt idx="227">
                  <c:v>119.92</c:v>
                </c:pt>
                <c:pt idx="228">
                  <c:v>116.14</c:v>
                </c:pt>
                <c:pt idx="229">
                  <c:v>117.38</c:v>
                </c:pt>
                <c:pt idx="230">
                  <c:v>120.73</c:v>
                </c:pt>
                <c:pt idx="231">
                  <c:v>114.49</c:v>
                </c:pt>
                <c:pt idx="232">
                  <c:v>118.94</c:v>
                </c:pt>
                <c:pt idx="233">
                  <c:v>120.79</c:v>
                </c:pt>
                <c:pt idx="234">
                  <c:v>118.98</c:v>
                </c:pt>
                <c:pt idx="235">
                  <c:v>115.19</c:v>
                </c:pt>
                <c:pt idx="236">
                  <c:v>121.11</c:v>
                </c:pt>
                <c:pt idx="237">
                  <c:v>112.39</c:v>
                </c:pt>
                <c:pt idx="238">
                  <c:v>122.2</c:v>
                </c:pt>
                <c:pt idx="239">
                  <c:v>120.05</c:v>
                </c:pt>
                <c:pt idx="240">
                  <c:v>113.86</c:v>
                </c:pt>
                <c:pt idx="241">
                  <c:v>116.67</c:v>
                </c:pt>
                <c:pt idx="242">
                  <c:v>119.07</c:v>
                </c:pt>
                <c:pt idx="243">
                  <c:v>118.4</c:v>
                </c:pt>
                <c:pt idx="244">
                  <c:v>118.41</c:v>
                </c:pt>
                <c:pt idx="245">
                  <c:v>120.41</c:v>
                </c:pt>
                <c:pt idx="246">
                  <c:v>116.41</c:v>
                </c:pt>
                <c:pt idx="247">
                  <c:v>116.37</c:v>
                </c:pt>
                <c:pt idx="248">
                  <c:v>118.54</c:v>
                </c:pt>
                <c:pt idx="249">
                  <c:v>120.3</c:v>
                </c:pt>
                <c:pt idx="250">
                  <c:v>122.8</c:v>
                </c:pt>
                <c:pt idx="251">
                  <c:v>119.26</c:v>
                </c:pt>
                <c:pt idx="252">
                  <c:v>118.93</c:v>
                </c:pt>
                <c:pt idx="253">
                  <c:v>117.88</c:v>
                </c:pt>
                <c:pt idx="254">
                  <c:v>116.89</c:v>
                </c:pt>
                <c:pt idx="255">
                  <c:v>121.36</c:v>
                </c:pt>
                <c:pt idx="256">
                  <c:v>120.05</c:v>
                </c:pt>
                <c:pt idx="257">
                  <c:v>118</c:v>
                </c:pt>
                <c:pt idx="258">
                  <c:v>118.01</c:v>
                </c:pt>
                <c:pt idx="259">
                  <c:v>124.95</c:v>
                </c:pt>
                <c:pt idx="260">
                  <c:v>120.04</c:v>
                </c:pt>
                <c:pt idx="261">
                  <c:v>119.19</c:v>
                </c:pt>
                <c:pt idx="262">
                  <c:v>107.75</c:v>
                </c:pt>
                <c:pt idx="263">
                  <c:v>118.25</c:v>
                </c:pt>
                <c:pt idx="264">
                  <c:v>118.45</c:v>
                </c:pt>
                <c:pt idx="265">
                  <c:v>121.44</c:v>
                </c:pt>
                <c:pt idx="266">
                  <c:v>121.56</c:v>
                </c:pt>
                <c:pt idx="267">
                  <c:v>122.7</c:v>
                </c:pt>
                <c:pt idx="268">
                  <c:v>119.96</c:v>
                </c:pt>
                <c:pt idx="269">
                  <c:v>121.63</c:v>
                </c:pt>
                <c:pt idx="270">
                  <c:v>108.28</c:v>
                </c:pt>
                <c:pt idx="271">
                  <c:v>117.06</c:v>
                </c:pt>
                <c:pt idx="272">
                  <c:v>116.9</c:v>
                </c:pt>
                <c:pt idx="273">
                  <c:v>122.9</c:v>
                </c:pt>
                <c:pt idx="274">
                  <c:v>121.13</c:v>
                </c:pt>
                <c:pt idx="275">
                  <c:v>113.86</c:v>
                </c:pt>
                <c:pt idx="276">
                  <c:v>115.95</c:v>
                </c:pt>
                <c:pt idx="277">
                  <c:v>119.58</c:v>
                </c:pt>
                <c:pt idx="278">
                  <c:v>115.3</c:v>
                </c:pt>
                <c:pt idx="279">
                  <c:v>119.22</c:v>
                </c:pt>
                <c:pt idx="280">
                  <c:v>121.89</c:v>
                </c:pt>
                <c:pt idx="281">
                  <c:v>115.53</c:v>
                </c:pt>
                <c:pt idx="282">
                  <c:v>120.19</c:v>
                </c:pt>
                <c:pt idx="283">
                  <c:v>120.14</c:v>
                </c:pt>
                <c:pt idx="284">
                  <c:v>119.14</c:v>
                </c:pt>
                <c:pt idx="285">
                  <c:v>116</c:v>
                </c:pt>
                <c:pt idx="286">
                  <c:v>118.13</c:v>
                </c:pt>
                <c:pt idx="287">
                  <c:v>118.69</c:v>
                </c:pt>
                <c:pt idx="288">
                  <c:v>119.15</c:v>
                </c:pt>
                <c:pt idx="289">
                  <c:v>121.96</c:v>
                </c:pt>
                <c:pt idx="290">
                  <c:v>118.65</c:v>
                </c:pt>
                <c:pt idx="291">
                  <c:v>116.37</c:v>
                </c:pt>
                <c:pt idx="292">
                  <c:v>117.41</c:v>
                </c:pt>
                <c:pt idx="293">
                  <c:v>122.61</c:v>
                </c:pt>
                <c:pt idx="294">
                  <c:v>125.13</c:v>
                </c:pt>
                <c:pt idx="295">
                  <c:v>120.02</c:v>
                </c:pt>
                <c:pt idx="296">
                  <c:v>118.18</c:v>
                </c:pt>
                <c:pt idx="297">
                  <c:v>117.81</c:v>
                </c:pt>
                <c:pt idx="298">
                  <c:v>119.91</c:v>
                </c:pt>
                <c:pt idx="299">
                  <c:v>113.81</c:v>
                </c:pt>
                <c:pt idx="300">
                  <c:v>120.37</c:v>
                </c:pt>
                <c:pt idx="301">
                  <c:v>114.88</c:v>
                </c:pt>
                <c:pt idx="302">
                  <c:v>125.98</c:v>
                </c:pt>
                <c:pt idx="303">
                  <c:v>122.45</c:v>
                </c:pt>
                <c:pt idx="304">
                  <c:v>116.59</c:v>
                </c:pt>
                <c:pt idx="305">
                  <c:v>120.45</c:v>
                </c:pt>
                <c:pt idx="306">
                  <c:v>116.68</c:v>
                </c:pt>
                <c:pt idx="307">
                  <c:v>116.34</c:v>
                </c:pt>
                <c:pt idx="308">
                  <c:v>115.3</c:v>
                </c:pt>
                <c:pt idx="309">
                  <c:v>120.79</c:v>
                </c:pt>
                <c:pt idx="310">
                  <c:v>120.77</c:v>
                </c:pt>
                <c:pt idx="311">
                  <c:v>118.52</c:v>
                </c:pt>
                <c:pt idx="312">
                  <c:v>118.98</c:v>
                </c:pt>
                <c:pt idx="313">
                  <c:v>115.09</c:v>
                </c:pt>
                <c:pt idx="314">
                  <c:v>120.46</c:v>
                </c:pt>
                <c:pt idx="315">
                  <c:v>121.74</c:v>
                </c:pt>
                <c:pt idx="316">
                  <c:v>121.16</c:v>
                </c:pt>
                <c:pt idx="317">
                  <c:v>122.64</c:v>
                </c:pt>
                <c:pt idx="318">
                  <c:v>116.61</c:v>
                </c:pt>
                <c:pt idx="319">
                  <c:v>116.35</c:v>
                </c:pt>
                <c:pt idx="320">
                  <c:v>117.83</c:v>
                </c:pt>
                <c:pt idx="321">
                  <c:v>115.25</c:v>
                </c:pt>
                <c:pt idx="322">
                  <c:v>116.98</c:v>
                </c:pt>
                <c:pt idx="323">
                  <c:v>119.46</c:v>
                </c:pt>
                <c:pt idx="324">
                  <c:v>115.89</c:v>
                </c:pt>
                <c:pt idx="325">
                  <c:v>114.99</c:v>
                </c:pt>
                <c:pt idx="326">
                  <c:v>120.86</c:v>
                </c:pt>
                <c:pt idx="327">
                  <c:v>123.95</c:v>
                </c:pt>
                <c:pt idx="328">
                  <c:v>122.59</c:v>
                </c:pt>
                <c:pt idx="329">
                  <c:v>117.07</c:v>
                </c:pt>
                <c:pt idx="330">
                  <c:v>125.42</c:v>
                </c:pt>
                <c:pt idx="331">
                  <c:v>123.41</c:v>
                </c:pt>
                <c:pt idx="332">
                  <c:v>116.11</c:v>
                </c:pt>
                <c:pt idx="333">
                  <c:v>119.34</c:v>
                </c:pt>
                <c:pt idx="334">
                  <c:v>118.08</c:v>
                </c:pt>
                <c:pt idx="335">
                  <c:v>120.02</c:v>
                </c:pt>
                <c:pt idx="336">
                  <c:v>117.12</c:v>
                </c:pt>
                <c:pt idx="337">
                  <c:v>117.2</c:v>
                </c:pt>
                <c:pt idx="338">
                  <c:v>115.23</c:v>
                </c:pt>
                <c:pt idx="339">
                  <c:v>115.81</c:v>
                </c:pt>
                <c:pt idx="340">
                  <c:v>114.59</c:v>
                </c:pt>
                <c:pt idx="341">
                  <c:v>120.56</c:v>
                </c:pt>
                <c:pt idx="342">
                  <c:v>119.72</c:v>
                </c:pt>
                <c:pt idx="343">
                  <c:v>115.86</c:v>
                </c:pt>
                <c:pt idx="344">
                  <c:v>122.29</c:v>
                </c:pt>
                <c:pt idx="345">
                  <c:v>119.9</c:v>
                </c:pt>
                <c:pt idx="346">
                  <c:v>116.96</c:v>
                </c:pt>
                <c:pt idx="347">
                  <c:v>120.19</c:v>
                </c:pt>
                <c:pt idx="348">
                  <c:v>118.23</c:v>
                </c:pt>
                <c:pt idx="349">
                  <c:v>118.28</c:v>
                </c:pt>
                <c:pt idx="350">
                  <c:v>118.64</c:v>
                </c:pt>
                <c:pt idx="351">
                  <c:v>114.25</c:v>
                </c:pt>
                <c:pt idx="352">
                  <c:v>119.9</c:v>
                </c:pt>
                <c:pt idx="353">
                  <c:v>118.49</c:v>
                </c:pt>
                <c:pt idx="354">
                  <c:v>117.13</c:v>
                </c:pt>
                <c:pt idx="355">
                  <c:v>118.64</c:v>
                </c:pt>
                <c:pt idx="356">
                  <c:v>115.58</c:v>
                </c:pt>
                <c:pt idx="357">
                  <c:v>115.13</c:v>
                </c:pt>
                <c:pt idx="358">
                  <c:v>120.03</c:v>
                </c:pt>
                <c:pt idx="359">
                  <c:v>114.78</c:v>
                </c:pt>
                <c:pt idx="360">
                  <c:v>118.15</c:v>
                </c:pt>
                <c:pt idx="361">
                  <c:v>118.18</c:v>
                </c:pt>
                <c:pt idx="362">
                  <c:v>121.51</c:v>
                </c:pt>
                <c:pt idx="363">
                  <c:v>113.32</c:v>
                </c:pt>
                <c:pt idx="364">
                  <c:v>118.98</c:v>
                </c:pt>
                <c:pt idx="365">
                  <c:v>123</c:v>
                </c:pt>
                <c:pt idx="366">
                  <c:v>117.23</c:v>
                </c:pt>
                <c:pt idx="367">
                  <c:v>118.47</c:v>
                </c:pt>
                <c:pt idx="368">
                  <c:v>121.36</c:v>
                </c:pt>
                <c:pt idx="369">
                  <c:v>114.74</c:v>
                </c:pt>
                <c:pt idx="370">
                  <c:v>119.72</c:v>
                </c:pt>
                <c:pt idx="371">
                  <c:v>117.27</c:v>
                </c:pt>
                <c:pt idx="372">
                  <c:v>119.03</c:v>
                </c:pt>
                <c:pt idx="373">
                  <c:v>120.82</c:v>
                </c:pt>
                <c:pt idx="374">
                  <c:v>119.7</c:v>
                </c:pt>
                <c:pt idx="375">
                  <c:v>116.49</c:v>
                </c:pt>
                <c:pt idx="376">
                  <c:v>116.99</c:v>
                </c:pt>
                <c:pt idx="377">
                  <c:v>112.58</c:v>
                </c:pt>
                <c:pt idx="378">
                  <c:v>113.94</c:v>
                </c:pt>
                <c:pt idx="379">
                  <c:v>117.76</c:v>
                </c:pt>
                <c:pt idx="380">
                  <c:v>120.56</c:v>
                </c:pt>
                <c:pt idx="381">
                  <c:v>119.3</c:v>
                </c:pt>
                <c:pt idx="382">
                  <c:v>117.57</c:v>
                </c:pt>
                <c:pt idx="383">
                  <c:v>117.5</c:v>
                </c:pt>
                <c:pt idx="384">
                  <c:v>113.56</c:v>
                </c:pt>
                <c:pt idx="385">
                  <c:v>121.17</c:v>
                </c:pt>
                <c:pt idx="386">
                  <c:v>118.92</c:v>
                </c:pt>
                <c:pt idx="387">
                  <c:v>119.79</c:v>
                </c:pt>
                <c:pt idx="388">
                  <c:v>124.32</c:v>
                </c:pt>
                <c:pt idx="389">
                  <c:v>123.28</c:v>
                </c:pt>
                <c:pt idx="390">
                  <c:v>117.07</c:v>
                </c:pt>
                <c:pt idx="391">
                  <c:v>118.81</c:v>
                </c:pt>
                <c:pt idx="392">
                  <c:v>117.35</c:v>
                </c:pt>
                <c:pt idx="393">
                  <c:v>121.17</c:v>
                </c:pt>
                <c:pt idx="394">
                  <c:v>112.71</c:v>
                </c:pt>
                <c:pt idx="395">
                  <c:v>115.2</c:v>
                </c:pt>
                <c:pt idx="396">
                  <c:v>117.14</c:v>
                </c:pt>
                <c:pt idx="397">
                  <c:v>117.06</c:v>
                </c:pt>
                <c:pt idx="398">
                  <c:v>116.09</c:v>
                </c:pt>
                <c:pt idx="399">
                  <c:v>116.51</c:v>
                </c:pt>
                <c:pt idx="400">
                  <c:v>123.35</c:v>
                </c:pt>
                <c:pt idx="401">
                  <c:v>118.95</c:v>
                </c:pt>
                <c:pt idx="402">
                  <c:v>120.1</c:v>
                </c:pt>
                <c:pt idx="403">
                  <c:v>115.88</c:v>
                </c:pt>
                <c:pt idx="404">
                  <c:v>121.19</c:v>
                </c:pt>
                <c:pt idx="405">
                  <c:v>119.5</c:v>
                </c:pt>
                <c:pt idx="406">
                  <c:v>118.9</c:v>
                </c:pt>
                <c:pt idx="407">
                  <c:v>118.23</c:v>
                </c:pt>
                <c:pt idx="408">
                  <c:v>117.36</c:v>
                </c:pt>
                <c:pt idx="409">
                  <c:v>120.76</c:v>
                </c:pt>
                <c:pt idx="410">
                  <c:v>119.94</c:v>
                </c:pt>
                <c:pt idx="411">
                  <c:v>116.5</c:v>
                </c:pt>
                <c:pt idx="412">
                  <c:v>120.3</c:v>
                </c:pt>
                <c:pt idx="413">
                  <c:v>119.34</c:v>
                </c:pt>
                <c:pt idx="414">
                  <c:v>118.61</c:v>
                </c:pt>
                <c:pt idx="415">
                  <c:v>115.88</c:v>
                </c:pt>
                <c:pt idx="416">
                  <c:v>120.32</c:v>
                </c:pt>
                <c:pt idx="417">
                  <c:v>115.49</c:v>
                </c:pt>
                <c:pt idx="418">
                  <c:v>114.86</c:v>
                </c:pt>
                <c:pt idx="419">
                  <c:v>115.52</c:v>
                </c:pt>
                <c:pt idx="420">
                  <c:v>123.21</c:v>
                </c:pt>
                <c:pt idx="421">
                  <c:v>118.14</c:v>
                </c:pt>
                <c:pt idx="422">
                  <c:v>117.02</c:v>
                </c:pt>
                <c:pt idx="423">
                  <c:v>115.52</c:v>
                </c:pt>
                <c:pt idx="424">
                  <c:v>117.35</c:v>
                </c:pt>
                <c:pt idx="425">
                  <c:v>120.81</c:v>
                </c:pt>
                <c:pt idx="426">
                  <c:v>118.42</c:v>
                </c:pt>
                <c:pt idx="427">
                  <c:v>117.04</c:v>
                </c:pt>
                <c:pt idx="428">
                  <c:v>114.8</c:v>
                </c:pt>
                <c:pt idx="429">
                  <c:v>122.26</c:v>
                </c:pt>
                <c:pt idx="430">
                  <c:v>115.13</c:v>
                </c:pt>
                <c:pt idx="431">
                  <c:v>117.95</c:v>
                </c:pt>
                <c:pt idx="432">
                  <c:v>118.83</c:v>
                </c:pt>
                <c:pt idx="433">
                  <c:v>116.27</c:v>
                </c:pt>
                <c:pt idx="434">
                  <c:v>121.64</c:v>
                </c:pt>
                <c:pt idx="435">
                  <c:v>119.53</c:v>
                </c:pt>
                <c:pt idx="436">
                  <c:v>117.33</c:v>
                </c:pt>
                <c:pt idx="437">
                  <c:v>118.64</c:v>
                </c:pt>
                <c:pt idx="438">
                  <c:v>118.89</c:v>
                </c:pt>
                <c:pt idx="439">
                  <c:v>117.76</c:v>
                </c:pt>
                <c:pt idx="440">
                  <c:v>121.15</c:v>
                </c:pt>
                <c:pt idx="441">
                  <c:v>117.09</c:v>
                </c:pt>
                <c:pt idx="442">
                  <c:v>122.62</c:v>
                </c:pt>
                <c:pt idx="443">
                  <c:v>117.24</c:v>
                </c:pt>
                <c:pt idx="444">
                  <c:v>120.71</c:v>
                </c:pt>
                <c:pt idx="445">
                  <c:v>120.55</c:v>
                </c:pt>
                <c:pt idx="446">
                  <c:v>119.68</c:v>
                </c:pt>
                <c:pt idx="447">
                  <c:v>121.47</c:v>
                </c:pt>
                <c:pt idx="448">
                  <c:v>119.27</c:v>
                </c:pt>
                <c:pt idx="449">
                  <c:v>120.13</c:v>
                </c:pt>
                <c:pt idx="450">
                  <c:v>123.1</c:v>
                </c:pt>
                <c:pt idx="451">
                  <c:v>118.14</c:v>
                </c:pt>
                <c:pt idx="452">
                  <c:v>117.92</c:v>
                </c:pt>
                <c:pt idx="453">
                  <c:v>116.82</c:v>
                </c:pt>
                <c:pt idx="454">
                  <c:v>120.24</c:v>
                </c:pt>
                <c:pt idx="455">
                  <c:v>119.52</c:v>
                </c:pt>
                <c:pt idx="456">
                  <c:v>118.98</c:v>
                </c:pt>
                <c:pt idx="457">
                  <c:v>119.64</c:v>
                </c:pt>
                <c:pt idx="458">
                  <c:v>121.64</c:v>
                </c:pt>
                <c:pt idx="459">
                  <c:v>115.65</c:v>
                </c:pt>
                <c:pt idx="460">
                  <c:v>121.47</c:v>
                </c:pt>
                <c:pt idx="461">
                  <c:v>118.91</c:v>
                </c:pt>
                <c:pt idx="462">
                  <c:v>119</c:v>
                </c:pt>
                <c:pt idx="463">
                  <c:v>115.4</c:v>
                </c:pt>
                <c:pt idx="464">
                  <c:v>119.4</c:v>
                </c:pt>
                <c:pt idx="465">
                  <c:v>118.23</c:v>
                </c:pt>
                <c:pt idx="466">
                  <c:v>118.42</c:v>
                </c:pt>
                <c:pt idx="467">
                  <c:v>119.98</c:v>
                </c:pt>
                <c:pt idx="468">
                  <c:v>116.26</c:v>
                </c:pt>
                <c:pt idx="469">
                  <c:v>118.39</c:v>
                </c:pt>
                <c:pt idx="470">
                  <c:v>118.29</c:v>
                </c:pt>
                <c:pt idx="471">
                  <c:v>120.1</c:v>
                </c:pt>
                <c:pt idx="472">
                  <c:v>119.22</c:v>
                </c:pt>
                <c:pt idx="473">
                  <c:v>118.29</c:v>
                </c:pt>
                <c:pt idx="474">
                  <c:v>118.11</c:v>
                </c:pt>
                <c:pt idx="475">
                  <c:v>120.17</c:v>
                </c:pt>
                <c:pt idx="476">
                  <c:v>116.54</c:v>
                </c:pt>
                <c:pt idx="477">
                  <c:v>117.6</c:v>
                </c:pt>
                <c:pt idx="478">
                  <c:v>114.39</c:v>
                </c:pt>
                <c:pt idx="479">
                  <c:v>119.41</c:v>
                </c:pt>
                <c:pt idx="480">
                  <c:v>118.02</c:v>
                </c:pt>
                <c:pt idx="481">
                  <c:v>117.77</c:v>
                </c:pt>
                <c:pt idx="482">
                  <c:v>119.47</c:v>
                </c:pt>
                <c:pt idx="483">
                  <c:v>119.69</c:v>
                </c:pt>
                <c:pt idx="484">
                  <c:v>112.09</c:v>
                </c:pt>
                <c:pt idx="485">
                  <c:v>121.08</c:v>
                </c:pt>
                <c:pt idx="486">
                  <c:v>118.52</c:v>
                </c:pt>
                <c:pt idx="487">
                  <c:v>117.35</c:v>
                </c:pt>
                <c:pt idx="488">
                  <c:v>115.27</c:v>
                </c:pt>
                <c:pt idx="489">
                  <c:v>114.71</c:v>
                </c:pt>
                <c:pt idx="490">
                  <c:v>120.32</c:v>
                </c:pt>
                <c:pt idx="491">
                  <c:v>123.4</c:v>
                </c:pt>
                <c:pt idx="492">
                  <c:v>122.59</c:v>
                </c:pt>
                <c:pt idx="493">
                  <c:v>120.39</c:v>
                </c:pt>
                <c:pt idx="494">
                  <c:v>118.29</c:v>
                </c:pt>
                <c:pt idx="495">
                  <c:v>121.73</c:v>
                </c:pt>
                <c:pt idx="496">
                  <c:v>120.83</c:v>
                </c:pt>
                <c:pt idx="497">
                  <c:v>117.33</c:v>
                </c:pt>
                <c:pt idx="498">
                  <c:v>116.23</c:v>
                </c:pt>
                <c:pt idx="499">
                  <c:v>116.21</c:v>
                </c:pt>
                <c:pt idx="500">
                  <c:v>122.27</c:v>
                </c:pt>
                <c:pt idx="501">
                  <c:v>118.29</c:v>
                </c:pt>
                <c:pt idx="502">
                  <c:v>118.04</c:v>
                </c:pt>
                <c:pt idx="503">
                  <c:v>113.82</c:v>
                </c:pt>
                <c:pt idx="504">
                  <c:v>116.77</c:v>
                </c:pt>
                <c:pt idx="505">
                  <c:v>118.37</c:v>
                </c:pt>
                <c:pt idx="506">
                  <c:v>113.99</c:v>
                </c:pt>
                <c:pt idx="507">
                  <c:v>117.53</c:v>
                </c:pt>
                <c:pt idx="508">
                  <c:v>117.88</c:v>
                </c:pt>
                <c:pt idx="509">
                  <c:v>119.5</c:v>
                </c:pt>
                <c:pt idx="510">
                  <c:v>120.23</c:v>
                </c:pt>
                <c:pt idx="511">
                  <c:v>117.23</c:v>
                </c:pt>
                <c:pt idx="512">
                  <c:v>119.18</c:v>
                </c:pt>
                <c:pt idx="513">
                  <c:v>117.32</c:v>
                </c:pt>
                <c:pt idx="514">
                  <c:v>118.82</c:v>
                </c:pt>
                <c:pt idx="515">
                  <c:v>118.45</c:v>
                </c:pt>
                <c:pt idx="516">
                  <c:v>118.58</c:v>
                </c:pt>
                <c:pt idx="517">
                  <c:v>118.04</c:v>
                </c:pt>
                <c:pt idx="518">
                  <c:v>117.43</c:v>
                </c:pt>
                <c:pt idx="519">
                  <c:v>122.82</c:v>
                </c:pt>
                <c:pt idx="520">
                  <c:v>117.39</c:v>
                </c:pt>
                <c:pt idx="521">
                  <c:v>118.78</c:v>
                </c:pt>
                <c:pt idx="522">
                  <c:v>117.46</c:v>
                </c:pt>
                <c:pt idx="523">
                  <c:v>120.53</c:v>
                </c:pt>
                <c:pt idx="524">
                  <c:v>118.28</c:v>
                </c:pt>
                <c:pt idx="525">
                  <c:v>119.3</c:v>
                </c:pt>
                <c:pt idx="526">
                  <c:v>119.42</c:v>
                </c:pt>
                <c:pt idx="527">
                  <c:v>117.6</c:v>
                </c:pt>
                <c:pt idx="528">
                  <c:v>118.02</c:v>
                </c:pt>
                <c:pt idx="529">
                  <c:v>112.34</c:v>
                </c:pt>
                <c:pt idx="530">
                  <c:v>116.83</c:v>
                </c:pt>
                <c:pt idx="531">
                  <c:v>118.32</c:v>
                </c:pt>
                <c:pt idx="532">
                  <c:v>119.2</c:v>
                </c:pt>
                <c:pt idx="533">
                  <c:v>122.15</c:v>
                </c:pt>
                <c:pt idx="534">
                  <c:v>120.78</c:v>
                </c:pt>
                <c:pt idx="535">
                  <c:v>119.8</c:v>
                </c:pt>
                <c:pt idx="536">
                  <c:v>120.24</c:v>
                </c:pt>
                <c:pt idx="537">
                  <c:v>118.97</c:v>
                </c:pt>
                <c:pt idx="538">
                  <c:v>118.77</c:v>
                </c:pt>
                <c:pt idx="539">
                  <c:v>118.59</c:v>
                </c:pt>
                <c:pt idx="540">
                  <c:v>119.6</c:v>
                </c:pt>
                <c:pt idx="541">
                  <c:v>121.41</c:v>
                </c:pt>
                <c:pt idx="542">
                  <c:v>117.17</c:v>
                </c:pt>
                <c:pt idx="543">
                  <c:v>118.84</c:v>
                </c:pt>
                <c:pt idx="544">
                  <c:v>116.6</c:v>
                </c:pt>
                <c:pt idx="545">
                  <c:v>118.94</c:v>
                </c:pt>
                <c:pt idx="546">
                  <c:v>119.1</c:v>
                </c:pt>
                <c:pt idx="547">
                  <c:v>119.66</c:v>
                </c:pt>
                <c:pt idx="548">
                  <c:v>123.55</c:v>
                </c:pt>
                <c:pt idx="549">
                  <c:v>117.34</c:v>
                </c:pt>
                <c:pt idx="550">
                  <c:v>115.83</c:v>
                </c:pt>
                <c:pt idx="551">
                  <c:v>118.13</c:v>
                </c:pt>
                <c:pt idx="552">
                  <c:v>114.79</c:v>
                </c:pt>
                <c:pt idx="553">
                  <c:v>116.22</c:v>
                </c:pt>
                <c:pt idx="554">
                  <c:v>121.77</c:v>
                </c:pt>
                <c:pt idx="555">
                  <c:v>119.73</c:v>
                </c:pt>
                <c:pt idx="556">
                  <c:v>123.16</c:v>
                </c:pt>
                <c:pt idx="557">
                  <c:v>118.54</c:v>
                </c:pt>
                <c:pt idx="558">
                  <c:v>115.13</c:v>
                </c:pt>
                <c:pt idx="559">
                  <c:v>120.19</c:v>
                </c:pt>
                <c:pt idx="560">
                  <c:v>116.7</c:v>
                </c:pt>
                <c:pt idx="561">
                  <c:v>117.21</c:v>
                </c:pt>
                <c:pt idx="562">
                  <c:v>120.78</c:v>
                </c:pt>
                <c:pt idx="563">
                  <c:v>119.67</c:v>
                </c:pt>
                <c:pt idx="564">
                  <c:v>120.7</c:v>
                </c:pt>
                <c:pt idx="565">
                  <c:v>119.38</c:v>
                </c:pt>
                <c:pt idx="566">
                  <c:v>117.54</c:v>
                </c:pt>
                <c:pt idx="567">
                  <c:v>114.27</c:v>
                </c:pt>
                <c:pt idx="568">
                  <c:v>120.37</c:v>
                </c:pt>
                <c:pt idx="569">
                  <c:v>120.56</c:v>
                </c:pt>
                <c:pt idx="570">
                  <c:v>119.49</c:v>
                </c:pt>
                <c:pt idx="571">
                  <c:v>115.39</c:v>
                </c:pt>
                <c:pt idx="572">
                  <c:v>123.03</c:v>
                </c:pt>
                <c:pt idx="573">
                  <c:v>118.91</c:v>
                </c:pt>
                <c:pt idx="574">
                  <c:v>121.13</c:v>
                </c:pt>
                <c:pt idx="575">
                  <c:v>116.9</c:v>
                </c:pt>
                <c:pt idx="576">
                  <c:v>120.89</c:v>
                </c:pt>
                <c:pt idx="577">
                  <c:v>120.88</c:v>
                </c:pt>
                <c:pt idx="578">
                  <c:v>118.41</c:v>
                </c:pt>
                <c:pt idx="579">
                  <c:v>116.38</c:v>
                </c:pt>
                <c:pt idx="580">
                  <c:v>120.34</c:v>
                </c:pt>
                <c:pt idx="581">
                  <c:v>122.46</c:v>
                </c:pt>
                <c:pt idx="582">
                  <c:v>118.67</c:v>
                </c:pt>
                <c:pt idx="583">
                  <c:v>116.65</c:v>
                </c:pt>
                <c:pt idx="584">
                  <c:v>117.67</c:v>
                </c:pt>
                <c:pt idx="585">
                  <c:v>113.12</c:v>
                </c:pt>
                <c:pt idx="586">
                  <c:v>116.31</c:v>
                </c:pt>
                <c:pt idx="587">
                  <c:v>117.62</c:v>
                </c:pt>
                <c:pt idx="588">
                  <c:v>119.99</c:v>
                </c:pt>
                <c:pt idx="589">
                  <c:v>122.07</c:v>
                </c:pt>
                <c:pt idx="590">
                  <c:v>120.38</c:v>
                </c:pt>
                <c:pt idx="591">
                  <c:v>119.98</c:v>
                </c:pt>
                <c:pt idx="592">
                  <c:v>110.82</c:v>
                </c:pt>
                <c:pt idx="593">
                  <c:v>124.17</c:v>
                </c:pt>
                <c:pt idx="594">
                  <c:v>118.77</c:v>
                </c:pt>
                <c:pt idx="595">
                  <c:v>120.26</c:v>
                </c:pt>
                <c:pt idx="596">
                  <c:v>118.01</c:v>
                </c:pt>
                <c:pt idx="597">
                  <c:v>119.16</c:v>
                </c:pt>
                <c:pt idx="598">
                  <c:v>120.2</c:v>
                </c:pt>
                <c:pt idx="599">
                  <c:v>114.75</c:v>
                </c:pt>
                <c:pt idx="600">
                  <c:v>118.48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55-46E5-A08E-053F20A2A2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3314904"/>
        <c:axId val="703315264"/>
      </c:lineChart>
      <c:catAx>
        <c:axId val="703314904"/>
        <c:scaling>
          <c:orientation val="maxMin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703315264"/>
        <c:crosses val="autoZero"/>
        <c:auto val="1"/>
        <c:lblAlgn val="ctr"/>
        <c:lblOffset val="100"/>
        <c:noMultiLvlLbl val="0"/>
      </c:catAx>
      <c:valAx>
        <c:axId val="70331526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703314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ar-S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'Level 5'!$F$1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'Level 5'!$F$2:$F$602</c:f>
              <c:numCache>
                <c:formatCode>General</c:formatCode>
                <c:ptCount val="601"/>
                <c:pt idx="0">
                  <c:v>0</c:v>
                </c:pt>
                <c:pt idx="1">
                  <c:v>116.03</c:v>
                </c:pt>
                <c:pt idx="2">
                  <c:v>113.7</c:v>
                </c:pt>
                <c:pt idx="3">
                  <c:v>114.27</c:v>
                </c:pt>
                <c:pt idx="4">
                  <c:v>111.29</c:v>
                </c:pt>
                <c:pt idx="5">
                  <c:v>95.02</c:v>
                </c:pt>
                <c:pt idx="6">
                  <c:v>94.29</c:v>
                </c:pt>
                <c:pt idx="7">
                  <c:v>86.85</c:v>
                </c:pt>
                <c:pt idx="8">
                  <c:v>103.5</c:v>
                </c:pt>
                <c:pt idx="9">
                  <c:v>119.41</c:v>
                </c:pt>
                <c:pt idx="10">
                  <c:v>114.16</c:v>
                </c:pt>
                <c:pt idx="11">
                  <c:v>115.2</c:v>
                </c:pt>
                <c:pt idx="12">
                  <c:v>102.55</c:v>
                </c:pt>
                <c:pt idx="13">
                  <c:v>103.77</c:v>
                </c:pt>
                <c:pt idx="14">
                  <c:v>118.82</c:v>
                </c:pt>
                <c:pt idx="15">
                  <c:v>120.49</c:v>
                </c:pt>
                <c:pt idx="16">
                  <c:v>114.36</c:v>
                </c:pt>
                <c:pt idx="17">
                  <c:v>119.27</c:v>
                </c:pt>
                <c:pt idx="18">
                  <c:v>115.89</c:v>
                </c:pt>
                <c:pt idx="19">
                  <c:v>117.36</c:v>
                </c:pt>
                <c:pt idx="20">
                  <c:v>108.87</c:v>
                </c:pt>
                <c:pt idx="21">
                  <c:v>92.96</c:v>
                </c:pt>
                <c:pt idx="22">
                  <c:v>103.49</c:v>
                </c:pt>
                <c:pt idx="23">
                  <c:v>93.56</c:v>
                </c:pt>
                <c:pt idx="24">
                  <c:v>100.57</c:v>
                </c:pt>
                <c:pt idx="25">
                  <c:v>116.62</c:v>
                </c:pt>
                <c:pt idx="26">
                  <c:v>116.8</c:v>
                </c:pt>
                <c:pt idx="27">
                  <c:v>113.1</c:v>
                </c:pt>
                <c:pt idx="28">
                  <c:v>111.39</c:v>
                </c:pt>
                <c:pt idx="29">
                  <c:v>94.13</c:v>
                </c:pt>
                <c:pt idx="30">
                  <c:v>71.099999999999994</c:v>
                </c:pt>
                <c:pt idx="31">
                  <c:v>71.28</c:v>
                </c:pt>
                <c:pt idx="32">
                  <c:v>54.57</c:v>
                </c:pt>
                <c:pt idx="33">
                  <c:v>79.67</c:v>
                </c:pt>
                <c:pt idx="34">
                  <c:v>86.84</c:v>
                </c:pt>
                <c:pt idx="35">
                  <c:v>96.39</c:v>
                </c:pt>
                <c:pt idx="36">
                  <c:v>69.28</c:v>
                </c:pt>
                <c:pt idx="37">
                  <c:v>66.400000000000006</c:v>
                </c:pt>
                <c:pt idx="38">
                  <c:v>88.22</c:v>
                </c:pt>
                <c:pt idx="39">
                  <c:v>115.16</c:v>
                </c:pt>
                <c:pt idx="40">
                  <c:v>118.63</c:v>
                </c:pt>
                <c:pt idx="41">
                  <c:v>55.95</c:v>
                </c:pt>
                <c:pt idx="42">
                  <c:v>51.83</c:v>
                </c:pt>
                <c:pt idx="43">
                  <c:v>58.48</c:v>
                </c:pt>
                <c:pt idx="44">
                  <c:v>86.98</c:v>
                </c:pt>
                <c:pt idx="45">
                  <c:v>88.25</c:v>
                </c:pt>
                <c:pt idx="46">
                  <c:v>85.63</c:v>
                </c:pt>
                <c:pt idx="47">
                  <c:v>84.43</c:v>
                </c:pt>
                <c:pt idx="48">
                  <c:v>66.08</c:v>
                </c:pt>
                <c:pt idx="49">
                  <c:v>72.760000000000005</c:v>
                </c:pt>
                <c:pt idx="50">
                  <c:v>95.12</c:v>
                </c:pt>
                <c:pt idx="51">
                  <c:v>75.89</c:v>
                </c:pt>
                <c:pt idx="52">
                  <c:v>77.099999999999994</c:v>
                </c:pt>
                <c:pt idx="53">
                  <c:v>38.56</c:v>
                </c:pt>
                <c:pt idx="54">
                  <c:v>52.88</c:v>
                </c:pt>
                <c:pt idx="55">
                  <c:v>56.52</c:v>
                </c:pt>
                <c:pt idx="56">
                  <c:v>58.92</c:v>
                </c:pt>
                <c:pt idx="57">
                  <c:v>54.72</c:v>
                </c:pt>
                <c:pt idx="58">
                  <c:v>50.72</c:v>
                </c:pt>
                <c:pt idx="59">
                  <c:v>46.41</c:v>
                </c:pt>
                <c:pt idx="60">
                  <c:v>51.77</c:v>
                </c:pt>
                <c:pt idx="61">
                  <c:v>63.4</c:v>
                </c:pt>
                <c:pt idx="62">
                  <c:v>49.02</c:v>
                </c:pt>
                <c:pt idx="63">
                  <c:v>41.34</c:v>
                </c:pt>
                <c:pt idx="64">
                  <c:v>61.17</c:v>
                </c:pt>
                <c:pt idx="65">
                  <c:v>55.64</c:v>
                </c:pt>
                <c:pt idx="66">
                  <c:v>48.61</c:v>
                </c:pt>
                <c:pt idx="67">
                  <c:v>59.21</c:v>
                </c:pt>
                <c:pt idx="68">
                  <c:v>81.83</c:v>
                </c:pt>
                <c:pt idx="69">
                  <c:v>47.82</c:v>
                </c:pt>
                <c:pt idx="70">
                  <c:v>70.209999999999994</c:v>
                </c:pt>
                <c:pt idx="71">
                  <c:v>94.12</c:v>
                </c:pt>
                <c:pt idx="72">
                  <c:v>66.17</c:v>
                </c:pt>
                <c:pt idx="73">
                  <c:v>54.09</c:v>
                </c:pt>
                <c:pt idx="74">
                  <c:v>38.53</c:v>
                </c:pt>
                <c:pt idx="75">
                  <c:v>52.49</c:v>
                </c:pt>
                <c:pt idx="76">
                  <c:v>75.62</c:v>
                </c:pt>
                <c:pt idx="77">
                  <c:v>83.36</c:v>
                </c:pt>
                <c:pt idx="78">
                  <c:v>91.75</c:v>
                </c:pt>
                <c:pt idx="79">
                  <c:v>106.4</c:v>
                </c:pt>
                <c:pt idx="80">
                  <c:v>90.94</c:v>
                </c:pt>
                <c:pt idx="81">
                  <c:v>120.43</c:v>
                </c:pt>
                <c:pt idx="82">
                  <c:v>114.94</c:v>
                </c:pt>
                <c:pt idx="83">
                  <c:v>98.47</c:v>
                </c:pt>
                <c:pt idx="84">
                  <c:v>91.74</c:v>
                </c:pt>
                <c:pt idx="85">
                  <c:v>90.99</c:v>
                </c:pt>
                <c:pt idx="86">
                  <c:v>86.73</c:v>
                </c:pt>
                <c:pt idx="87">
                  <c:v>121.86</c:v>
                </c:pt>
                <c:pt idx="88">
                  <c:v>117.34</c:v>
                </c:pt>
                <c:pt idx="89">
                  <c:v>116.99</c:v>
                </c:pt>
                <c:pt idx="90">
                  <c:v>112.16</c:v>
                </c:pt>
                <c:pt idx="91">
                  <c:v>114.32</c:v>
                </c:pt>
                <c:pt idx="92">
                  <c:v>118.04</c:v>
                </c:pt>
                <c:pt idx="93">
                  <c:v>109.06</c:v>
                </c:pt>
                <c:pt idx="94">
                  <c:v>105.14</c:v>
                </c:pt>
                <c:pt idx="95">
                  <c:v>109.11</c:v>
                </c:pt>
                <c:pt idx="96">
                  <c:v>115.61</c:v>
                </c:pt>
                <c:pt idx="97">
                  <c:v>94.82</c:v>
                </c:pt>
                <c:pt idx="98">
                  <c:v>100.53</c:v>
                </c:pt>
                <c:pt idx="99">
                  <c:v>84.13</c:v>
                </c:pt>
                <c:pt idx="100">
                  <c:v>101.52</c:v>
                </c:pt>
                <c:pt idx="101">
                  <c:v>71.67</c:v>
                </c:pt>
                <c:pt idx="102">
                  <c:v>68.349999999999994</c:v>
                </c:pt>
                <c:pt idx="103">
                  <c:v>56.98</c:v>
                </c:pt>
                <c:pt idx="104">
                  <c:v>48.87</c:v>
                </c:pt>
                <c:pt idx="105">
                  <c:v>58.43</c:v>
                </c:pt>
                <c:pt idx="106">
                  <c:v>36.32</c:v>
                </c:pt>
                <c:pt idx="107">
                  <c:v>46.15</c:v>
                </c:pt>
                <c:pt idx="108">
                  <c:v>37.08</c:v>
                </c:pt>
                <c:pt idx="109">
                  <c:v>52</c:v>
                </c:pt>
                <c:pt idx="110">
                  <c:v>44.8</c:v>
                </c:pt>
                <c:pt idx="111">
                  <c:v>60.7</c:v>
                </c:pt>
                <c:pt idx="112">
                  <c:v>51.61</c:v>
                </c:pt>
                <c:pt idx="113">
                  <c:v>54.9</c:v>
                </c:pt>
                <c:pt idx="114">
                  <c:v>86.05</c:v>
                </c:pt>
                <c:pt idx="115">
                  <c:v>48.05</c:v>
                </c:pt>
                <c:pt idx="116">
                  <c:v>57.12</c:v>
                </c:pt>
                <c:pt idx="117">
                  <c:v>69.099999999999994</c:v>
                </c:pt>
                <c:pt idx="118">
                  <c:v>47.8</c:v>
                </c:pt>
                <c:pt idx="119">
                  <c:v>59.76</c:v>
                </c:pt>
                <c:pt idx="120">
                  <c:v>75.709999999999994</c:v>
                </c:pt>
                <c:pt idx="121">
                  <c:v>95.07</c:v>
                </c:pt>
                <c:pt idx="122">
                  <c:v>112.75</c:v>
                </c:pt>
                <c:pt idx="123">
                  <c:v>115.72</c:v>
                </c:pt>
                <c:pt idx="124">
                  <c:v>118.63</c:v>
                </c:pt>
                <c:pt idx="125">
                  <c:v>119.32</c:v>
                </c:pt>
                <c:pt idx="126">
                  <c:v>116.73</c:v>
                </c:pt>
                <c:pt idx="127">
                  <c:v>115.87</c:v>
                </c:pt>
                <c:pt idx="128">
                  <c:v>76.22</c:v>
                </c:pt>
                <c:pt idx="129">
                  <c:v>58.41</c:v>
                </c:pt>
                <c:pt idx="130">
                  <c:v>57.78</c:v>
                </c:pt>
                <c:pt idx="131">
                  <c:v>63.8</c:v>
                </c:pt>
                <c:pt idx="132">
                  <c:v>82.5</c:v>
                </c:pt>
                <c:pt idx="133">
                  <c:v>110.94</c:v>
                </c:pt>
                <c:pt idx="134">
                  <c:v>117.73</c:v>
                </c:pt>
                <c:pt idx="135">
                  <c:v>118.73</c:v>
                </c:pt>
                <c:pt idx="136">
                  <c:v>115.25</c:v>
                </c:pt>
                <c:pt idx="137">
                  <c:v>115.52</c:v>
                </c:pt>
                <c:pt idx="138">
                  <c:v>114.67</c:v>
                </c:pt>
                <c:pt idx="139">
                  <c:v>114.62</c:v>
                </c:pt>
                <c:pt idx="140">
                  <c:v>115.35</c:v>
                </c:pt>
                <c:pt idx="141">
                  <c:v>116.87</c:v>
                </c:pt>
                <c:pt idx="142">
                  <c:v>114.48</c:v>
                </c:pt>
                <c:pt idx="143">
                  <c:v>121.23</c:v>
                </c:pt>
                <c:pt idx="144">
                  <c:v>119.44</c:v>
                </c:pt>
                <c:pt idx="145">
                  <c:v>118.87</c:v>
                </c:pt>
                <c:pt idx="146">
                  <c:v>116.43</c:v>
                </c:pt>
                <c:pt idx="147">
                  <c:v>114.15</c:v>
                </c:pt>
                <c:pt idx="148">
                  <c:v>114.21</c:v>
                </c:pt>
                <c:pt idx="149">
                  <c:v>97.79</c:v>
                </c:pt>
                <c:pt idx="150">
                  <c:v>115.29</c:v>
                </c:pt>
                <c:pt idx="151">
                  <c:v>113.44</c:v>
                </c:pt>
                <c:pt idx="152">
                  <c:v>106.15</c:v>
                </c:pt>
                <c:pt idx="153">
                  <c:v>89.33</c:v>
                </c:pt>
                <c:pt idx="154">
                  <c:v>98.85</c:v>
                </c:pt>
                <c:pt idx="155">
                  <c:v>107.9</c:v>
                </c:pt>
                <c:pt idx="156">
                  <c:v>115.65</c:v>
                </c:pt>
                <c:pt idx="157">
                  <c:v>117.94</c:v>
                </c:pt>
                <c:pt idx="158">
                  <c:v>120.79</c:v>
                </c:pt>
                <c:pt idx="159">
                  <c:v>117.8</c:v>
                </c:pt>
                <c:pt idx="160">
                  <c:v>117.65</c:v>
                </c:pt>
                <c:pt idx="161">
                  <c:v>116.8</c:v>
                </c:pt>
                <c:pt idx="162">
                  <c:v>117.81</c:v>
                </c:pt>
                <c:pt idx="163">
                  <c:v>113.04</c:v>
                </c:pt>
                <c:pt idx="164">
                  <c:v>112.04</c:v>
                </c:pt>
                <c:pt idx="165">
                  <c:v>111.66</c:v>
                </c:pt>
                <c:pt idx="166">
                  <c:v>112.41</c:v>
                </c:pt>
                <c:pt idx="167">
                  <c:v>111.49</c:v>
                </c:pt>
                <c:pt idx="168">
                  <c:v>119.08</c:v>
                </c:pt>
                <c:pt idx="169">
                  <c:v>114.77</c:v>
                </c:pt>
                <c:pt idx="170">
                  <c:v>114.48</c:v>
                </c:pt>
                <c:pt idx="171">
                  <c:v>118.26</c:v>
                </c:pt>
                <c:pt idx="172">
                  <c:v>118.69</c:v>
                </c:pt>
                <c:pt idx="173">
                  <c:v>118.06</c:v>
                </c:pt>
                <c:pt idx="174">
                  <c:v>118.87</c:v>
                </c:pt>
                <c:pt idx="175">
                  <c:v>120.75</c:v>
                </c:pt>
                <c:pt idx="176">
                  <c:v>119.92</c:v>
                </c:pt>
                <c:pt idx="177">
                  <c:v>116.73</c:v>
                </c:pt>
                <c:pt idx="178">
                  <c:v>104.95</c:v>
                </c:pt>
                <c:pt idx="179">
                  <c:v>115.02</c:v>
                </c:pt>
                <c:pt idx="180">
                  <c:v>117.01</c:v>
                </c:pt>
                <c:pt idx="181">
                  <c:v>118.99</c:v>
                </c:pt>
                <c:pt idx="182">
                  <c:v>114.31</c:v>
                </c:pt>
                <c:pt idx="183">
                  <c:v>118.7</c:v>
                </c:pt>
                <c:pt idx="184">
                  <c:v>118.31</c:v>
                </c:pt>
                <c:pt idx="185">
                  <c:v>109.48</c:v>
                </c:pt>
                <c:pt idx="186">
                  <c:v>109.68</c:v>
                </c:pt>
                <c:pt idx="187">
                  <c:v>116.01</c:v>
                </c:pt>
                <c:pt idx="188">
                  <c:v>120.93</c:v>
                </c:pt>
                <c:pt idx="189">
                  <c:v>119.73</c:v>
                </c:pt>
                <c:pt idx="190">
                  <c:v>121.04</c:v>
                </c:pt>
                <c:pt idx="191">
                  <c:v>112.79</c:v>
                </c:pt>
                <c:pt idx="192">
                  <c:v>118.14</c:v>
                </c:pt>
                <c:pt idx="193">
                  <c:v>119.91</c:v>
                </c:pt>
                <c:pt idx="194">
                  <c:v>118.13</c:v>
                </c:pt>
                <c:pt idx="195">
                  <c:v>115.59</c:v>
                </c:pt>
                <c:pt idx="196">
                  <c:v>120.36</c:v>
                </c:pt>
                <c:pt idx="197">
                  <c:v>121.69</c:v>
                </c:pt>
                <c:pt idx="198">
                  <c:v>119.36</c:v>
                </c:pt>
                <c:pt idx="199">
                  <c:v>114.8</c:v>
                </c:pt>
                <c:pt idx="200">
                  <c:v>119.23</c:v>
                </c:pt>
                <c:pt idx="201">
                  <c:v>117.96</c:v>
                </c:pt>
                <c:pt idx="202">
                  <c:v>114.8</c:v>
                </c:pt>
                <c:pt idx="203">
                  <c:v>115.4</c:v>
                </c:pt>
                <c:pt idx="204">
                  <c:v>119.17</c:v>
                </c:pt>
                <c:pt idx="205">
                  <c:v>118.19</c:v>
                </c:pt>
                <c:pt idx="206">
                  <c:v>115.23</c:v>
                </c:pt>
                <c:pt idx="207">
                  <c:v>120.49</c:v>
                </c:pt>
                <c:pt idx="208">
                  <c:v>115.25</c:v>
                </c:pt>
                <c:pt idx="209">
                  <c:v>114.8</c:v>
                </c:pt>
                <c:pt idx="210">
                  <c:v>120.27</c:v>
                </c:pt>
                <c:pt idx="211">
                  <c:v>115.89</c:v>
                </c:pt>
                <c:pt idx="212">
                  <c:v>116.6</c:v>
                </c:pt>
                <c:pt idx="213">
                  <c:v>115.91</c:v>
                </c:pt>
                <c:pt idx="214">
                  <c:v>122.37</c:v>
                </c:pt>
                <c:pt idx="215">
                  <c:v>115.64</c:v>
                </c:pt>
                <c:pt idx="216">
                  <c:v>119.88</c:v>
                </c:pt>
                <c:pt idx="217">
                  <c:v>116.62</c:v>
                </c:pt>
                <c:pt idx="218">
                  <c:v>118.09</c:v>
                </c:pt>
                <c:pt idx="219">
                  <c:v>115.82</c:v>
                </c:pt>
                <c:pt idx="220">
                  <c:v>120.27</c:v>
                </c:pt>
                <c:pt idx="221">
                  <c:v>121.19</c:v>
                </c:pt>
                <c:pt idx="222">
                  <c:v>117.97</c:v>
                </c:pt>
                <c:pt idx="223">
                  <c:v>119.58</c:v>
                </c:pt>
                <c:pt idx="224">
                  <c:v>116.56</c:v>
                </c:pt>
                <c:pt idx="225">
                  <c:v>110.88</c:v>
                </c:pt>
                <c:pt idx="226">
                  <c:v>121.38</c:v>
                </c:pt>
                <c:pt idx="227">
                  <c:v>116.15</c:v>
                </c:pt>
                <c:pt idx="228">
                  <c:v>119.03</c:v>
                </c:pt>
                <c:pt idx="229">
                  <c:v>115.8</c:v>
                </c:pt>
                <c:pt idx="230">
                  <c:v>117.04</c:v>
                </c:pt>
                <c:pt idx="231">
                  <c:v>117.11</c:v>
                </c:pt>
                <c:pt idx="232">
                  <c:v>113.65</c:v>
                </c:pt>
                <c:pt idx="233">
                  <c:v>119.94</c:v>
                </c:pt>
                <c:pt idx="234">
                  <c:v>118.8</c:v>
                </c:pt>
                <c:pt idx="235">
                  <c:v>115.55</c:v>
                </c:pt>
                <c:pt idx="236">
                  <c:v>112.76</c:v>
                </c:pt>
                <c:pt idx="237">
                  <c:v>116.18</c:v>
                </c:pt>
                <c:pt idx="238">
                  <c:v>120.16</c:v>
                </c:pt>
                <c:pt idx="239">
                  <c:v>119.7</c:v>
                </c:pt>
                <c:pt idx="240">
                  <c:v>117.96</c:v>
                </c:pt>
                <c:pt idx="241">
                  <c:v>117.08</c:v>
                </c:pt>
                <c:pt idx="242">
                  <c:v>118.99</c:v>
                </c:pt>
                <c:pt idx="243">
                  <c:v>116.53</c:v>
                </c:pt>
                <c:pt idx="244">
                  <c:v>120.17</c:v>
                </c:pt>
                <c:pt idx="245">
                  <c:v>114.71</c:v>
                </c:pt>
                <c:pt idx="246">
                  <c:v>112.85</c:v>
                </c:pt>
                <c:pt idx="247">
                  <c:v>118.25</c:v>
                </c:pt>
                <c:pt idx="248">
                  <c:v>117.02</c:v>
                </c:pt>
                <c:pt idx="249">
                  <c:v>115.76</c:v>
                </c:pt>
                <c:pt idx="250">
                  <c:v>123.96</c:v>
                </c:pt>
                <c:pt idx="251">
                  <c:v>118.47</c:v>
                </c:pt>
                <c:pt idx="252">
                  <c:v>116.37</c:v>
                </c:pt>
                <c:pt idx="253">
                  <c:v>118.66</c:v>
                </c:pt>
                <c:pt idx="254">
                  <c:v>118.03</c:v>
                </c:pt>
                <c:pt idx="255">
                  <c:v>117.74</c:v>
                </c:pt>
                <c:pt idx="256">
                  <c:v>117.17</c:v>
                </c:pt>
                <c:pt idx="257">
                  <c:v>120.11</c:v>
                </c:pt>
                <c:pt idx="258">
                  <c:v>118.26</c:v>
                </c:pt>
                <c:pt idx="259">
                  <c:v>118.74</c:v>
                </c:pt>
                <c:pt idx="260">
                  <c:v>118.35</c:v>
                </c:pt>
                <c:pt idx="261">
                  <c:v>112.51</c:v>
                </c:pt>
                <c:pt idx="262">
                  <c:v>117.51</c:v>
                </c:pt>
                <c:pt idx="263">
                  <c:v>122.56</c:v>
                </c:pt>
                <c:pt idx="264">
                  <c:v>120.95</c:v>
                </c:pt>
                <c:pt idx="265">
                  <c:v>119.05</c:v>
                </c:pt>
                <c:pt idx="266">
                  <c:v>117.85</c:v>
                </c:pt>
                <c:pt idx="267">
                  <c:v>118.25</c:v>
                </c:pt>
                <c:pt idx="268">
                  <c:v>115.85</c:v>
                </c:pt>
                <c:pt idx="269">
                  <c:v>114.96</c:v>
                </c:pt>
                <c:pt idx="270">
                  <c:v>116.63</c:v>
                </c:pt>
                <c:pt idx="271">
                  <c:v>116.77</c:v>
                </c:pt>
                <c:pt idx="272">
                  <c:v>121.64</c:v>
                </c:pt>
                <c:pt idx="273">
                  <c:v>117.89</c:v>
                </c:pt>
                <c:pt idx="274">
                  <c:v>113.19</c:v>
                </c:pt>
                <c:pt idx="275">
                  <c:v>114.66</c:v>
                </c:pt>
                <c:pt idx="276">
                  <c:v>117.95</c:v>
                </c:pt>
                <c:pt idx="277">
                  <c:v>114.04</c:v>
                </c:pt>
                <c:pt idx="278">
                  <c:v>116.27</c:v>
                </c:pt>
                <c:pt idx="279">
                  <c:v>117.8</c:v>
                </c:pt>
                <c:pt idx="280">
                  <c:v>116.32</c:v>
                </c:pt>
                <c:pt idx="281">
                  <c:v>117.12</c:v>
                </c:pt>
                <c:pt idx="282">
                  <c:v>114.83</c:v>
                </c:pt>
                <c:pt idx="283">
                  <c:v>116.24</c:v>
                </c:pt>
                <c:pt idx="284">
                  <c:v>117.41</c:v>
                </c:pt>
                <c:pt idx="285">
                  <c:v>120.24</c:v>
                </c:pt>
                <c:pt idx="286">
                  <c:v>113.66</c:v>
                </c:pt>
                <c:pt idx="287">
                  <c:v>117.66</c:v>
                </c:pt>
                <c:pt idx="288">
                  <c:v>117.42</c:v>
                </c:pt>
                <c:pt idx="289">
                  <c:v>120.39</c:v>
                </c:pt>
                <c:pt idx="290">
                  <c:v>123.5</c:v>
                </c:pt>
                <c:pt idx="291">
                  <c:v>120.01</c:v>
                </c:pt>
                <c:pt idx="292">
                  <c:v>114.74</c:v>
                </c:pt>
                <c:pt idx="293">
                  <c:v>121.88</c:v>
                </c:pt>
                <c:pt idx="294">
                  <c:v>113.28</c:v>
                </c:pt>
                <c:pt idx="295">
                  <c:v>116.53</c:v>
                </c:pt>
                <c:pt idx="296">
                  <c:v>118.04</c:v>
                </c:pt>
                <c:pt idx="297">
                  <c:v>116.91</c:v>
                </c:pt>
                <c:pt idx="298">
                  <c:v>118.97</c:v>
                </c:pt>
                <c:pt idx="299">
                  <c:v>117.23</c:v>
                </c:pt>
                <c:pt idx="300">
                  <c:v>117.55</c:v>
                </c:pt>
                <c:pt idx="301">
                  <c:v>117.07</c:v>
                </c:pt>
                <c:pt idx="302">
                  <c:v>122.54</c:v>
                </c:pt>
                <c:pt idx="303">
                  <c:v>116.74</c:v>
                </c:pt>
                <c:pt idx="304">
                  <c:v>120.56</c:v>
                </c:pt>
                <c:pt idx="305">
                  <c:v>121.42</c:v>
                </c:pt>
                <c:pt idx="306">
                  <c:v>119.71</c:v>
                </c:pt>
                <c:pt idx="307">
                  <c:v>118.32</c:v>
                </c:pt>
                <c:pt idx="308">
                  <c:v>120.23</c:v>
                </c:pt>
                <c:pt idx="309">
                  <c:v>114.21</c:v>
                </c:pt>
                <c:pt idx="310">
                  <c:v>123.29</c:v>
                </c:pt>
                <c:pt idx="311">
                  <c:v>118.9</c:v>
                </c:pt>
                <c:pt idx="312">
                  <c:v>117.55</c:v>
                </c:pt>
                <c:pt idx="313">
                  <c:v>120.11</c:v>
                </c:pt>
                <c:pt idx="314">
                  <c:v>119.45</c:v>
                </c:pt>
                <c:pt idx="315">
                  <c:v>115.34</c:v>
                </c:pt>
                <c:pt idx="316">
                  <c:v>122</c:v>
                </c:pt>
                <c:pt idx="317">
                  <c:v>119.65</c:v>
                </c:pt>
                <c:pt idx="318">
                  <c:v>121.99</c:v>
                </c:pt>
                <c:pt idx="319">
                  <c:v>116.84</c:v>
                </c:pt>
                <c:pt idx="320">
                  <c:v>119.84</c:v>
                </c:pt>
                <c:pt idx="321">
                  <c:v>117.37</c:v>
                </c:pt>
                <c:pt idx="322">
                  <c:v>122.45</c:v>
                </c:pt>
                <c:pt idx="323">
                  <c:v>114.86</c:v>
                </c:pt>
                <c:pt idx="324">
                  <c:v>118.61</c:v>
                </c:pt>
                <c:pt idx="325">
                  <c:v>119.91</c:v>
                </c:pt>
                <c:pt idx="326">
                  <c:v>115.16</c:v>
                </c:pt>
                <c:pt idx="327">
                  <c:v>115.37</c:v>
                </c:pt>
                <c:pt idx="328">
                  <c:v>118.16</c:v>
                </c:pt>
                <c:pt idx="329">
                  <c:v>116.85</c:v>
                </c:pt>
                <c:pt idx="330">
                  <c:v>122.84</c:v>
                </c:pt>
                <c:pt idx="331">
                  <c:v>118.13</c:v>
                </c:pt>
                <c:pt idx="332">
                  <c:v>119.21</c:v>
                </c:pt>
                <c:pt idx="333">
                  <c:v>117.2</c:v>
                </c:pt>
                <c:pt idx="334">
                  <c:v>122.53</c:v>
                </c:pt>
                <c:pt idx="335">
                  <c:v>116.12</c:v>
                </c:pt>
                <c:pt idx="336">
                  <c:v>121.2</c:v>
                </c:pt>
                <c:pt idx="337">
                  <c:v>115.89</c:v>
                </c:pt>
                <c:pt idx="338">
                  <c:v>115.86</c:v>
                </c:pt>
                <c:pt idx="339">
                  <c:v>121.69</c:v>
                </c:pt>
                <c:pt idx="340">
                  <c:v>117.65</c:v>
                </c:pt>
                <c:pt idx="341">
                  <c:v>121.87</c:v>
                </c:pt>
                <c:pt idx="342">
                  <c:v>118.33</c:v>
                </c:pt>
                <c:pt idx="343">
                  <c:v>119.96</c:v>
                </c:pt>
                <c:pt idx="344">
                  <c:v>118.64</c:v>
                </c:pt>
                <c:pt idx="345">
                  <c:v>119.2</c:v>
                </c:pt>
                <c:pt idx="346">
                  <c:v>118.45</c:v>
                </c:pt>
                <c:pt idx="347">
                  <c:v>112.42</c:v>
                </c:pt>
                <c:pt idx="348">
                  <c:v>114.47</c:v>
                </c:pt>
                <c:pt idx="349">
                  <c:v>116.23</c:v>
                </c:pt>
                <c:pt idx="350">
                  <c:v>116.84</c:v>
                </c:pt>
                <c:pt idx="351">
                  <c:v>117.84</c:v>
                </c:pt>
                <c:pt idx="352">
                  <c:v>116.01</c:v>
                </c:pt>
                <c:pt idx="353">
                  <c:v>123.16</c:v>
                </c:pt>
                <c:pt idx="354">
                  <c:v>121.84</c:v>
                </c:pt>
                <c:pt idx="355">
                  <c:v>115.32</c:v>
                </c:pt>
                <c:pt idx="356">
                  <c:v>117.62</c:v>
                </c:pt>
                <c:pt idx="357">
                  <c:v>114.23</c:v>
                </c:pt>
                <c:pt idx="358">
                  <c:v>119.3</c:v>
                </c:pt>
                <c:pt idx="359">
                  <c:v>115.63</c:v>
                </c:pt>
                <c:pt idx="360">
                  <c:v>115.41</c:v>
                </c:pt>
                <c:pt idx="361">
                  <c:v>122.2</c:v>
                </c:pt>
                <c:pt idx="362">
                  <c:v>118.01</c:v>
                </c:pt>
                <c:pt idx="363">
                  <c:v>115.02</c:v>
                </c:pt>
                <c:pt idx="364">
                  <c:v>116.25</c:v>
                </c:pt>
                <c:pt idx="365">
                  <c:v>116</c:v>
                </c:pt>
                <c:pt idx="366">
                  <c:v>119.28</c:v>
                </c:pt>
                <c:pt idx="367">
                  <c:v>116.52</c:v>
                </c:pt>
                <c:pt idx="368">
                  <c:v>113.33</c:v>
                </c:pt>
                <c:pt idx="369">
                  <c:v>118.46</c:v>
                </c:pt>
                <c:pt idx="370">
                  <c:v>119</c:v>
                </c:pt>
                <c:pt idx="371">
                  <c:v>117.24</c:v>
                </c:pt>
                <c:pt idx="372">
                  <c:v>113.34</c:v>
                </c:pt>
                <c:pt idx="373">
                  <c:v>120.73</c:v>
                </c:pt>
                <c:pt idx="374">
                  <c:v>120.83</c:v>
                </c:pt>
                <c:pt idx="375">
                  <c:v>116.98</c:v>
                </c:pt>
                <c:pt idx="376">
                  <c:v>119.04</c:v>
                </c:pt>
                <c:pt idx="377">
                  <c:v>118.49</c:v>
                </c:pt>
                <c:pt idx="378">
                  <c:v>116.89</c:v>
                </c:pt>
                <c:pt idx="379">
                  <c:v>115.55</c:v>
                </c:pt>
                <c:pt idx="380">
                  <c:v>117.5</c:v>
                </c:pt>
                <c:pt idx="381">
                  <c:v>116.99</c:v>
                </c:pt>
                <c:pt idx="382">
                  <c:v>115.85</c:v>
                </c:pt>
                <c:pt idx="383">
                  <c:v>118.55</c:v>
                </c:pt>
                <c:pt idx="384">
                  <c:v>121.7</c:v>
                </c:pt>
                <c:pt idx="385">
                  <c:v>116.51</c:v>
                </c:pt>
                <c:pt idx="386">
                  <c:v>119.36</c:v>
                </c:pt>
                <c:pt idx="387">
                  <c:v>111.08</c:v>
                </c:pt>
                <c:pt idx="388">
                  <c:v>117.45</c:v>
                </c:pt>
                <c:pt idx="389">
                  <c:v>113.29</c:v>
                </c:pt>
                <c:pt idx="390">
                  <c:v>116.76</c:v>
                </c:pt>
                <c:pt idx="391">
                  <c:v>117.6</c:v>
                </c:pt>
                <c:pt idx="392">
                  <c:v>115.52</c:v>
                </c:pt>
                <c:pt idx="393">
                  <c:v>117.45</c:v>
                </c:pt>
                <c:pt idx="394">
                  <c:v>114.56</c:v>
                </c:pt>
                <c:pt idx="395">
                  <c:v>119.93</c:v>
                </c:pt>
                <c:pt idx="396">
                  <c:v>121.47</c:v>
                </c:pt>
                <c:pt idx="397">
                  <c:v>119.75</c:v>
                </c:pt>
                <c:pt idx="398">
                  <c:v>118.15</c:v>
                </c:pt>
                <c:pt idx="399">
                  <c:v>123.49</c:v>
                </c:pt>
                <c:pt idx="400">
                  <c:v>118.53</c:v>
                </c:pt>
                <c:pt idx="401">
                  <c:v>117.12</c:v>
                </c:pt>
                <c:pt idx="402">
                  <c:v>118.97</c:v>
                </c:pt>
                <c:pt idx="403">
                  <c:v>121.36</c:v>
                </c:pt>
                <c:pt idx="404">
                  <c:v>116.22</c:v>
                </c:pt>
                <c:pt idx="405">
                  <c:v>115.52</c:v>
                </c:pt>
                <c:pt idx="406">
                  <c:v>115.39</c:v>
                </c:pt>
                <c:pt idx="407">
                  <c:v>116.79</c:v>
                </c:pt>
                <c:pt idx="408">
                  <c:v>115.09</c:v>
                </c:pt>
                <c:pt idx="409">
                  <c:v>122.98</c:v>
                </c:pt>
                <c:pt idx="410">
                  <c:v>113.86</c:v>
                </c:pt>
                <c:pt idx="411">
                  <c:v>109.33</c:v>
                </c:pt>
                <c:pt idx="412">
                  <c:v>116.51</c:v>
                </c:pt>
                <c:pt idx="413">
                  <c:v>119.91</c:v>
                </c:pt>
                <c:pt idx="414">
                  <c:v>113.66</c:v>
                </c:pt>
                <c:pt idx="415">
                  <c:v>119.03</c:v>
                </c:pt>
                <c:pt idx="416">
                  <c:v>115.97</c:v>
                </c:pt>
                <c:pt idx="417">
                  <c:v>122.68</c:v>
                </c:pt>
                <c:pt idx="418">
                  <c:v>121.55</c:v>
                </c:pt>
                <c:pt idx="419">
                  <c:v>118.47</c:v>
                </c:pt>
                <c:pt idx="420">
                  <c:v>118.04</c:v>
                </c:pt>
                <c:pt idx="421">
                  <c:v>116.18</c:v>
                </c:pt>
                <c:pt idx="422">
                  <c:v>118.59</c:v>
                </c:pt>
                <c:pt idx="423">
                  <c:v>119.57</c:v>
                </c:pt>
                <c:pt idx="424">
                  <c:v>118.75</c:v>
                </c:pt>
                <c:pt idx="425">
                  <c:v>117.83</c:v>
                </c:pt>
                <c:pt idx="426">
                  <c:v>117.32</c:v>
                </c:pt>
                <c:pt idx="427">
                  <c:v>116.39</c:v>
                </c:pt>
                <c:pt idx="428">
                  <c:v>116.67</c:v>
                </c:pt>
                <c:pt idx="429">
                  <c:v>114.93</c:v>
                </c:pt>
                <c:pt idx="430">
                  <c:v>118.17</c:v>
                </c:pt>
                <c:pt idx="431">
                  <c:v>118.16</c:v>
                </c:pt>
                <c:pt idx="432">
                  <c:v>113.51</c:v>
                </c:pt>
                <c:pt idx="433">
                  <c:v>117.95</c:v>
                </c:pt>
                <c:pt idx="434">
                  <c:v>114.78</c:v>
                </c:pt>
                <c:pt idx="435">
                  <c:v>117.18</c:v>
                </c:pt>
                <c:pt idx="436">
                  <c:v>119.4</c:v>
                </c:pt>
                <c:pt idx="437">
                  <c:v>120.17</c:v>
                </c:pt>
                <c:pt idx="438">
                  <c:v>117.07</c:v>
                </c:pt>
                <c:pt idx="439">
                  <c:v>118.98</c:v>
                </c:pt>
                <c:pt idx="440">
                  <c:v>116.43</c:v>
                </c:pt>
                <c:pt idx="441">
                  <c:v>117.06</c:v>
                </c:pt>
                <c:pt idx="442">
                  <c:v>122.59</c:v>
                </c:pt>
                <c:pt idx="443">
                  <c:v>115.39</c:v>
                </c:pt>
                <c:pt idx="444">
                  <c:v>113.45</c:v>
                </c:pt>
                <c:pt idx="445">
                  <c:v>111.99</c:v>
                </c:pt>
                <c:pt idx="446">
                  <c:v>121.94</c:v>
                </c:pt>
                <c:pt idx="447">
                  <c:v>115.46</c:v>
                </c:pt>
                <c:pt idx="448">
                  <c:v>117.67</c:v>
                </c:pt>
                <c:pt idx="449">
                  <c:v>118.52</c:v>
                </c:pt>
                <c:pt idx="450">
                  <c:v>117.75</c:v>
                </c:pt>
                <c:pt idx="451">
                  <c:v>118.9</c:v>
                </c:pt>
                <c:pt idx="452">
                  <c:v>119.94</c:v>
                </c:pt>
                <c:pt idx="453">
                  <c:v>120.21</c:v>
                </c:pt>
                <c:pt idx="454">
                  <c:v>114.31</c:v>
                </c:pt>
                <c:pt idx="455">
                  <c:v>118.84</c:v>
                </c:pt>
                <c:pt idx="456">
                  <c:v>117</c:v>
                </c:pt>
                <c:pt idx="457">
                  <c:v>112.7</c:v>
                </c:pt>
                <c:pt idx="458">
                  <c:v>117.75</c:v>
                </c:pt>
                <c:pt idx="459">
                  <c:v>119</c:v>
                </c:pt>
                <c:pt idx="460">
                  <c:v>116.31</c:v>
                </c:pt>
                <c:pt idx="461">
                  <c:v>115.42</c:v>
                </c:pt>
                <c:pt idx="462">
                  <c:v>122.37</c:v>
                </c:pt>
                <c:pt idx="463">
                  <c:v>119.07</c:v>
                </c:pt>
                <c:pt idx="464">
                  <c:v>115.35</c:v>
                </c:pt>
                <c:pt idx="465">
                  <c:v>118.33</c:v>
                </c:pt>
                <c:pt idx="466">
                  <c:v>118.01</c:v>
                </c:pt>
                <c:pt idx="467">
                  <c:v>118.24</c:v>
                </c:pt>
                <c:pt idx="468">
                  <c:v>117.93</c:v>
                </c:pt>
                <c:pt idx="469">
                  <c:v>115</c:v>
                </c:pt>
                <c:pt idx="470">
                  <c:v>116.67</c:v>
                </c:pt>
                <c:pt idx="471">
                  <c:v>116.75</c:v>
                </c:pt>
                <c:pt idx="472">
                  <c:v>115.94</c:v>
                </c:pt>
                <c:pt idx="473">
                  <c:v>117.02</c:v>
                </c:pt>
                <c:pt idx="474">
                  <c:v>115.95</c:v>
                </c:pt>
                <c:pt idx="475">
                  <c:v>114.38</c:v>
                </c:pt>
                <c:pt idx="476">
                  <c:v>116.15</c:v>
                </c:pt>
                <c:pt idx="477">
                  <c:v>112.72</c:v>
                </c:pt>
                <c:pt idx="478">
                  <c:v>115.17</c:v>
                </c:pt>
                <c:pt idx="479">
                  <c:v>117.74</c:v>
                </c:pt>
                <c:pt idx="480">
                  <c:v>116.84</c:v>
                </c:pt>
                <c:pt idx="481">
                  <c:v>117.31</c:v>
                </c:pt>
                <c:pt idx="482">
                  <c:v>112.96</c:v>
                </c:pt>
                <c:pt idx="483">
                  <c:v>119.95</c:v>
                </c:pt>
                <c:pt idx="484">
                  <c:v>117.31</c:v>
                </c:pt>
                <c:pt idx="485">
                  <c:v>117.36</c:v>
                </c:pt>
                <c:pt idx="486">
                  <c:v>116.25</c:v>
                </c:pt>
                <c:pt idx="487">
                  <c:v>115.95</c:v>
                </c:pt>
                <c:pt idx="488">
                  <c:v>117.12</c:v>
                </c:pt>
                <c:pt idx="489">
                  <c:v>114.4</c:v>
                </c:pt>
                <c:pt idx="490">
                  <c:v>115.58</c:v>
                </c:pt>
                <c:pt idx="491">
                  <c:v>119.23</c:v>
                </c:pt>
                <c:pt idx="492">
                  <c:v>120.23</c:v>
                </c:pt>
                <c:pt idx="493">
                  <c:v>119.82</c:v>
                </c:pt>
                <c:pt idx="494">
                  <c:v>115.36</c:v>
                </c:pt>
                <c:pt idx="495">
                  <c:v>119.96</c:v>
                </c:pt>
                <c:pt idx="496">
                  <c:v>114.17</c:v>
                </c:pt>
                <c:pt idx="497">
                  <c:v>116.93</c:v>
                </c:pt>
                <c:pt idx="498">
                  <c:v>116.52</c:v>
                </c:pt>
                <c:pt idx="499">
                  <c:v>116.02</c:v>
                </c:pt>
                <c:pt idx="500">
                  <c:v>118.49</c:v>
                </c:pt>
                <c:pt idx="501">
                  <c:v>124.26</c:v>
                </c:pt>
                <c:pt idx="502">
                  <c:v>114.99</c:v>
                </c:pt>
                <c:pt idx="503">
                  <c:v>122.88</c:v>
                </c:pt>
                <c:pt idx="504">
                  <c:v>113.29</c:v>
                </c:pt>
                <c:pt idx="505">
                  <c:v>122.82</c:v>
                </c:pt>
                <c:pt idx="506">
                  <c:v>120.18</c:v>
                </c:pt>
                <c:pt idx="507">
                  <c:v>116.84</c:v>
                </c:pt>
                <c:pt idx="508">
                  <c:v>116.94</c:v>
                </c:pt>
                <c:pt idx="509">
                  <c:v>118.8</c:v>
                </c:pt>
                <c:pt idx="510">
                  <c:v>114.83</c:v>
                </c:pt>
                <c:pt idx="511">
                  <c:v>116.39</c:v>
                </c:pt>
                <c:pt idx="512">
                  <c:v>117.1</c:v>
                </c:pt>
                <c:pt idx="513">
                  <c:v>121.36</c:v>
                </c:pt>
                <c:pt idx="514">
                  <c:v>115.93</c:v>
                </c:pt>
                <c:pt idx="515">
                  <c:v>115.81</c:v>
                </c:pt>
                <c:pt idx="516">
                  <c:v>114.08</c:v>
                </c:pt>
                <c:pt idx="517">
                  <c:v>114.57</c:v>
                </c:pt>
                <c:pt idx="518">
                  <c:v>117.59</c:v>
                </c:pt>
                <c:pt idx="519">
                  <c:v>115.99</c:v>
                </c:pt>
                <c:pt idx="520">
                  <c:v>119.57</c:v>
                </c:pt>
                <c:pt idx="521">
                  <c:v>114.82</c:v>
                </c:pt>
                <c:pt idx="522">
                  <c:v>118.42</c:v>
                </c:pt>
                <c:pt idx="523">
                  <c:v>119.41</c:v>
                </c:pt>
                <c:pt idx="524">
                  <c:v>113.46</c:v>
                </c:pt>
                <c:pt idx="525">
                  <c:v>119.14</c:v>
                </c:pt>
                <c:pt idx="526">
                  <c:v>115.23</c:v>
                </c:pt>
                <c:pt idx="527">
                  <c:v>118.33</c:v>
                </c:pt>
                <c:pt idx="528">
                  <c:v>121.15</c:v>
                </c:pt>
                <c:pt idx="529">
                  <c:v>117.05</c:v>
                </c:pt>
                <c:pt idx="530">
                  <c:v>117.11</c:v>
                </c:pt>
                <c:pt idx="531">
                  <c:v>115.23</c:v>
                </c:pt>
                <c:pt idx="532">
                  <c:v>116.21</c:v>
                </c:pt>
                <c:pt idx="533">
                  <c:v>117.55</c:v>
                </c:pt>
                <c:pt idx="534">
                  <c:v>120.54</c:v>
                </c:pt>
                <c:pt idx="535">
                  <c:v>117.7</c:v>
                </c:pt>
                <c:pt idx="536">
                  <c:v>120.27</c:v>
                </c:pt>
                <c:pt idx="537">
                  <c:v>119.37</c:v>
                </c:pt>
                <c:pt idx="538">
                  <c:v>118.29</c:v>
                </c:pt>
                <c:pt idx="539">
                  <c:v>114.43</c:v>
                </c:pt>
                <c:pt idx="540">
                  <c:v>116.52</c:v>
                </c:pt>
                <c:pt idx="541">
                  <c:v>115.66</c:v>
                </c:pt>
                <c:pt idx="542">
                  <c:v>117.43</c:v>
                </c:pt>
                <c:pt idx="543">
                  <c:v>115.91</c:v>
                </c:pt>
                <c:pt idx="544">
                  <c:v>119.92</c:v>
                </c:pt>
                <c:pt idx="545">
                  <c:v>113.55</c:v>
                </c:pt>
                <c:pt idx="546">
                  <c:v>122.65</c:v>
                </c:pt>
                <c:pt idx="547">
                  <c:v>116.6</c:v>
                </c:pt>
                <c:pt idx="548">
                  <c:v>119.07</c:v>
                </c:pt>
                <c:pt idx="549">
                  <c:v>118.57</c:v>
                </c:pt>
                <c:pt idx="550">
                  <c:v>118.07</c:v>
                </c:pt>
                <c:pt idx="551">
                  <c:v>111.75</c:v>
                </c:pt>
                <c:pt idx="552">
                  <c:v>118.64</c:v>
                </c:pt>
                <c:pt idx="553">
                  <c:v>109.98</c:v>
                </c:pt>
                <c:pt idx="554">
                  <c:v>117.58</c:v>
                </c:pt>
                <c:pt idx="555">
                  <c:v>115.62</c:v>
                </c:pt>
                <c:pt idx="556">
                  <c:v>117.76</c:v>
                </c:pt>
                <c:pt idx="557">
                  <c:v>116.09</c:v>
                </c:pt>
                <c:pt idx="558">
                  <c:v>113.92</c:v>
                </c:pt>
                <c:pt idx="559">
                  <c:v>114.89</c:v>
                </c:pt>
                <c:pt idx="560">
                  <c:v>117.02</c:v>
                </c:pt>
                <c:pt idx="561">
                  <c:v>118.98</c:v>
                </c:pt>
                <c:pt idx="562">
                  <c:v>118.3</c:v>
                </c:pt>
                <c:pt idx="563">
                  <c:v>119.49</c:v>
                </c:pt>
                <c:pt idx="564">
                  <c:v>115.73</c:v>
                </c:pt>
                <c:pt idx="565">
                  <c:v>112.75</c:v>
                </c:pt>
                <c:pt idx="566">
                  <c:v>115.78</c:v>
                </c:pt>
                <c:pt idx="567">
                  <c:v>116.68</c:v>
                </c:pt>
                <c:pt idx="568">
                  <c:v>120.22</c:v>
                </c:pt>
                <c:pt idx="569">
                  <c:v>120.07</c:v>
                </c:pt>
                <c:pt idx="570">
                  <c:v>116.83</c:v>
                </c:pt>
                <c:pt idx="571">
                  <c:v>117.19</c:v>
                </c:pt>
                <c:pt idx="572">
                  <c:v>118.94</c:v>
                </c:pt>
                <c:pt idx="573">
                  <c:v>118.08</c:v>
                </c:pt>
                <c:pt idx="574">
                  <c:v>115.36</c:v>
                </c:pt>
                <c:pt idx="575">
                  <c:v>114.19</c:v>
                </c:pt>
                <c:pt idx="576">
                  <c:v>114.4</c:v>
                </c:pt>
                <c:pt idx="577">
                  <c:v>116.21</c:v>
                </c:pt>
                <c:pt idx="578">
                  <c:v>117.94</c:v>
                </c:pt>
                <c:pt idx="579">
                  <c:v>118.92</c:v>
                </c:pt>
                <c:pt idx="580">
                  <c:v>120.25</c:v>
                </c:pt>
                <c:pt idx="581">
                  <c:v>116.25</c:v>
                </c:pt>
                <c:pt idx="582">
                  <c:v>116.61</c:v>
                </c:pt>
                <c:pt idx="583">
                  <c:v>119.82</c:v>
                </c:pt>
                <c:pt idx="584">
                  <c:v>117.97</c:v>
                </c:pt>
                <c:pt idx="585">
                  <c:v>118.35</c:v>
                </c:pt>
                <c:pt idx="586">
                  <c:v>117.03</c:v>
                </c:pt>
                <c:pt idx="587">
                  <c:v>121.11</c:v>
                </c:pt>
                <c:pt idx="588">
                  <c:v>117</c:v>
                </c:pt>
                <c:pt idx="589">
                  <c:v>121.57</c:v>
                </c:pt>
                <c:pt idx="590">
                  <c:v>119.49</c:v>
                </c:pt>
                <c:pt idx="591">
                  <c:v>118.93</c:v>
                </c:pt>
                <c:pt idx="592">
                  <c:v>121.4</c:v>
                </c:pt>
                <c:pt idx="593">
                  <c:v>122.57</c:v>
                </c:pt>
                <c:pt idx="594">
                  <c:v>118.21</c:v>
                </c:pt>
                <c:pt idx="595">
                  <c:v>115.22</c:v>
                </c:pt>
                <c:pt idx="596">
                  <c:v>116.39</c:v>
                </c:pt>
                <c:pt idx="597">
                  <c:v>116.75</c:v>
                </c:pt>
                <c:pt idx="598">
                  <c:v>112.42</c:v>
                </c:pt>
                <c:pt idx="599">
                  <c:v>115.11</c:v>
                </c:pt>
                <c:pt idx="600">
                  <c:v>113.79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A3-4423-997F-4A7B3CB52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8660816"/>
        <c:axId val="428664056"/>
      </c:lineChart>
      <c:catAx>
        <c:axId val="428660816"/>
        <c:scaling>
          <c:orientation val="maxMin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428664056"/>
        <c:crosses val="autoZero"/>
        <c:auto val="1"/>
        <c:lblAlgn val="ctr"/>
        <c:lblOffset val="100"/>
        <c:noMultiLvlLbl val="0"/>
      </c:catAx>
      <c:valAx>
        <c:axId val="42866405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428660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ar-S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'level 2 #3-2'!$F$1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'level 2 #3-2'!$F$2:$F$1203</c:f>
              <c:numCache>
                <c:formatCode>General</c:formatCode>
                <c:ptCount val="1202"/>
                <c:pt idx="0">
                  <c:v>0</c:v>
                </c:pt>
                <c:pt idx="1">
                  <c:v>108.24</c:v>
                </c:pt>
                <c:pt idx="2">
                  <c:v>91.59</c:v>
                </c:pt>
                <c:pt idx="5">
                  <c:v>27.44</c:v>
                </c:pt>
                <c:pt idx="6">
                  <c:v>35.130000000000003</c:v>
                </c:pt>
                <c:pt idx="7">
                  <c:v>42.52</c:v>
                </c:pt>
                <c:pt idx="8">
                  <c:v>22.43</c:v>
                </c:pt>
                <c:pt idx="9">
                  <c:v>26.73</c:v>
                </c:pt>
                <c:pt idx="10">
                  <c:v>36.69</c:v>
                </c:pt>
                <c:pt idx="11">
                  <c:v>37.51</c:v>
                </c:pt>
                <c:pt idx="12">
                  <c:v>29.37</c:v>
                </c:pt>
                <c:pt idx="13">
                  <c:v>22.98</c:v>
                </c:pt>
                <c:pt idx="14">
                  <c:v>46.48</c:v>
                </c:pt>
                <c:pt idx="15">
                  <c:v>27.77</c:v>
                </c:pt>
                <c:pt idx="16">
                  <c:v>41.92</c:v>
                </c:pt>
                <c:pt idx="17">
                  <c:v>25.36</c:v>
                </c:pt>
                <c:pt idx="18">
                  <c:v>42.97</c:v>
                </c:pt>
                <c:pt idx="19">
                  <c:v>25.93</c:v>
                </c:pt>
                <c:pt idx="20">
                  <c:v>38.32</c:v>
                </c:pt>
                <c:pt idx="21">
                  <c:v>30.42</c:v>
                </c:pt>
                <c:pt idx="22">
                  <c:v>35.4</c:v>
                </c:pt>
                <c:pt idx="23">
                  <c:v>31.11</c:v>
                </c:pt>
                <c:pt idx="24">
                  <c:v>41.05</c:v>
                </c:pt>
                <c:pt idx="25">
                  <c:v>48.79</c:v>
                </c:pt>
                <c:pt idx="26">
                  <c:v>39.07</c:v>
                </c:pt>
                <c:pt idx="27">
                  <c:v>21.75</c:v>
                </c:pt>
                <c:pt idx="28">
                  <c:v>24.62</c:v>
                </c:pt>
                <c:pt idx="29">
                  <c:v>42.76</c:v>
                </c:pt>
                <c:pt idx="30">
                  <c:v>49.01</c:v>
                </c:pt>
                <c:pt idx="31">
                  <c:v>26.21</c:v>
                </c:pt>
                <c:pt idx="32">
                  <c:v>28.17</c:v>
                </c:pt>
                <c:pt idx="33">
                  <c:v>46.01</c:v>
                </c:pt>
                <c:pt idx="34">
                  <c:v>29.2</c:v>
                </c:pt>
                <c:pt idx="35">
                  <c:v>25.59</c:v>
                </c:pt>
                <c:pt idx="36">
                  <c:v>39.75</c:v>
                </c:pt>
                <c:pt idx="37">
                  <c:v>34.21</c:v>
                </c:pt>
                <c:pt idx="38">
                  <c:v>24.12</c:v>
                </c:pt>
                <c:pt idx="39">
                  <c:v>42.56</c:v>
                </c:pt>
                <c:pt idx="40">
                  <c:v>34.18</c:v>
                </c:pt>
                <c:pt idx="41">
                  <c:v>44.39</c:v>
                </c:pt>
                <c:pt idx="42">
                  <c:v>40.83</c:v>
                </c:pt>
                <c:pt idx="43">
                  <c:v>27.12</c:v>
                </c:pt>
                <c:pt idx="44">
                  <c:v>41.42</c:v>
                </c:pt>
                <c:pt idx="45">
                  <c:v>22.43</c:v>
                </c:pt>
                <c:pt idx="46">
                  <c:v>56.6</c:v>
                </c:pt>
                <c:pt idx="47">
                  <c:v>22.04</c:v>
                </c:pt>
                <c:pt idx="48">
                  <c:v>48.59</c:v>
                </c:pt>
                <c:pt idx="49">
                  <c:v>38.53</c:v>
                </c:pt>
                <c:pt idx="50">
                  <c:v>26.47</c:v>
                </c:pt>
                <c:pt idx="51">
                  <c:v>48.39</c:v>
                </c:pt>
                <c:pt idx="52">
                  <c:v>31.07</c:v>
                </c:pt>
                <c:pt idx="53">
                  <c:v>36.24</c:v>
                </c:pt>
                <c:pt idx="54">
                  <c:v>28.09</c:v>
                </c:pt>
                <c:pt idx="55">
                  <c:v>29.99</c:v>
                </c:pt>
                <c:pt idx="56">
                  <c:v>35.69</c:v>
                </c:pt>
                <c:pt idx="57">
                  <c:v>39.65</c:v>
                </c:pt>
                <c:pt idx="58">
                  <c:v>19.45</c:v>
                </c:pt>
                <c:pt idx="59">
                  <c:v>36.49</c:v>
                </c:pt>
                <c:pt idx="60">
                  <c:v>30.59</c:v>
                </c:pt>
                <c:pt idx="61">
                  <c:v>50.7</c:v>
                </c:pt>
                <c:pt idx="62">
                  <c:v>27.8</c:v>
                </c:pt>
                <c:pt idx="63">
                  <c:v>23.59</c:v>
                </c:pt>
                <c:pt idx="64">
                  <c:v>24.37</c:v>
                </c:pt>
                <c:pt idx="65">
                  <c:v>39.020000000000003</c:v>
                </c:pt>
                <c:pt idx="66">
                  <c:v>36.799999999999997</c:v>
                </c:pt>
                <c:pt idx="67">
                  <c:v>29.38</c:v>
                </c:pt>
                <c:pt idx="68">
                  <c:v>29.71</c:v>
                </c:pt>
                <c:pt idx="69">
                  <c:v>30.59</c:v>
                </c:pt>
                <c:pt idx="70">
                  <c:v>23.79</c:v>
                </c:pt>
                <c:pt idx="71">
                  <c:v>50.15</c:v>
                </c:pt>
                <c:pt idx="72">
                  <c:v>13.82</c:v>
                </c:pt>
                <c:pt idx="73">
                  <c:v>40.44</c:v>
                </c:pt>
                <c:pt idx="74">
                  <c:v>24.84</c:v>
                </c:pt>
                <c:pt idx="75">
                  <c:v>26.51</c:v>
                </c:pt>
                <c:pt idx="76">
                  <c:v>37.94</c:v>
                </c:pt>
                <c:pt idx="77">
                  <c:v>39.08</c:v>
                </c:pt>
                <c:pt idx="78">
                  <c:v>33.06</c:v>
                </c:pt>
                <c:pt idx="79">
                  <c:v>56.5</c:v>
                </c:pt>
                <c:pt idx="80">
                  <c:v>38.69</c:v>
                </c:pt>
                <c:pt idx="81">
                  <c:v>27.92</c:v>
                </c:pt>
                <c:pt idx="82">
                  <c:v>35.700000000000003</c:v>
                </c:pt>
                <c:pt idx="83">
                  <c:v>53.74</c:v>
                </c:pt>
                <c:pt idx="84">
                  <c:v>40</c:v>
                </c:pt>
                <c:pt idx="85">
                  <c:v>39.53</c:v>
                </c:pt>
                <c:pt idx="86">
                  <c:v>31.91</c:v>
                </c:pt>
                <c:pt idx="87">
                  <c:v>42.22</c:v>
                </c:pt>
                <c:pt idx="88">
                  <c:v>41.52</c:v>
                </c:pt>
                <c:pt idx="89">
                  <c:v>42.21</c:v>
                </c:pt>
                <c:pt idx="90">
                  <c:v>30.58</c:v>
                </c:pt>
                <c:pt idx="91">
                  <c:v>32.119999999999997</c:v>
                </c:pt>
                <c:pt idx="92">
                  <c:v>39.049999999999997</c:v>
                </c:pt>
                <c:pt idx="93">
                  <c:v>28.62</c:v>
                </c:pt>
                <c:pt idx="94">
                  <c:v>29.56</c:v>
                </c:pt>
                <c:pt idx="95">
                  <c:v>33.659999999999997</c:v>
                </c:pt>
                <c:pt idx="96">
                  <c:v>57.22</c:v>
                </c:pt>
                <c:pt idx="97">
                  <c:v>27.05</c:v>
                </c:pt>
                <c:pt idx="98">
                  <c:v>38.92</c:v>
                </c:pt>
                <c:pt idx="99">
                  <c:v>58.24</c:v>
                </c:pt>
                <c:pt idx="100">
                  <c:v>42.38</c:v>
                </c:pt>
                <c:pt idx="101">
                  <c:v>63.83</c:v>
                </c:pt>
                <c:pt idx="102">
                  <c:v>28.19</c:v>
                </c:pt>
                <c:pt idx="103">
                  <c:v>31</c:v>
                </c:pt>
                <c:pt idx="104">
                  <c:v>34.36</c:v>
                </c:pt>
                <c:pt idx="105">
                  <c:v>41.72</c:v>
                </c:pt>
                <c:pt idx="106">
                  <c:v>40.4</c:v>
                </c:pt>
                <c:pt idx="107">
                  <c:v>32.28</c:v>
                </c:pt>
                <c:pt idx="108">
                  <c:v>43.03</c:v>
                </c:pt>
                <c:pt idx="109">
                  <c:v>28.01</c:v>
                </c:pt>
                <c:pt idx="110">
                  <c:v>38.67</c:v>
                </c:pt>
                <c:pt idx="111">
                  <c:v>38.82</c:v>
                </c:pt>
                <c:pt idx="112">
                  <c:v>32.020000000000003</c:v>
                </c:pt>
                <c:pt idx="113">
                  <c:v>37.380000000000003</c:v>
                </c:pt>
                <c:pt idx="114">
                  <c:v>37.44</c:v>
                </c:pt>
                <c:pt idx="115">
                  <c:v>33.99</c:v>
                </c:pt>
                <c:pt idx="116">
                  <c:v>27.52</c:v>
                </c:pt>
                <c:pt idx="117">
                  <c:v>27.01</c:v>
                </c:pt>
                <c:pt idx="118">
                  <c:v>27.3</c:v>
                </c:pt>
                <c:pt idx="119">
                  <c:v>32.369999999999997</c:v>
                </c:pt>
                <c:pt idx="120">
                  <c:v>27.94</c:v>
                </c:pt>
                <c:pt idx="121">
                  <c:v>21.57</c:v>
                </c:pt>
                <c:pt idx="122">
                  <c:v>39.020000000000003</c:v>
                </c:pt>
                <c:pt idx="123">
                  <c:v>59.1</c:v>
                </c:pt>
                <c:pt idx="124">
                  <c:v>88.44</c:v>
                </c:pt>
                <c:pt idx="125">
                  <c:v>73.680000000000007</c:v>
                </c:pt>
                <c:pt idx="126">
                  <c:v>53.2</c:v>
                </c:pt>
                <c:pt idx="127">
                  <c:v>60.94</c:v>
                </c:pt>
                <c:pt idx="128">
                  <c:v>61.74</c:v>
                </c:pt>
                <c:pt idx="129">
                  <c:v>70.97</c:v>
                </c:pt>
                <c:pt idx="130">
                  <c:v>88.13</c:v>
                </c:pt>
                <c:pt idx="131">
                  <c:v>77</c:v>
                </c:pt>
                <c:pt idx="132">
                  <c:v>71.63</c:v>
                </c:pt>
                <c:pt idx="133">
                  <c:v>76.44</c:v>
                </c:pt>
                <c:pt idx="134">
                  <c:v>22.79</c:v>
                </c:pt>
                <c:pt idx="135">
                  <c:v>51.7</c:v>
                </c:pt>
                <c:pt idx="136">
                  <c:v>61.25</c:v>
                </c:pt>
                <c:pt idx="137">
                  <c:v>78.180000000000007</c:v>
                </c:pt>
                <c:pt idx="138">
                  <c:v>50.05</c:v>
                </c:pt>
                <c:pt idx="139">
                  <c:v>39.270000000000003</c:v>
                </c:pt>
                <c:pt idx="140">
                  <c:v>89.17</c:v>
                </c:pt>
                <c:pt idx="141">
                  <c:v>67.849999999999994</c:v>
                </c:pt>
                <c:pt idx="142">
                  <c:v>32.1</c:v>
                </c:pt>
                <c:pt idx="143">
                  <c:v>35.51</c:v>
                </c:pt>
                <c:pt idx="144">
                  <c:v>37.369999999999997</c:v>
                </c:pt>
                <c:pt idx="145">
                  <c:v>65.7</c:v>
                </c:pt>
                <c:pt idx="146">
                  <c:v>93.78</c:v>
                </c:pt>
                <c:pt idx="147">
                  <c:v>71.489999999999995</c:v>
                </c:pt>
                <c:pt idx="148">
                  <c:v>79.39</c:v>
                </c:pt>
                <c:pt idx="149">
                  <c:v>88.53</c:v>
                </c:pt>
                <c:pt idx="150">
                  <c:v>34.46</c:v>
                </c:pt>
                <c:pt idx="151">
                  <c:v>51.53</c:v>
                </c:pt>
                <c:pt idx="152">
                  <c:v>73.89</c:v>
                </c:pt>
                <c:pt idx="153">
                  <c:v>80.39</c:v>
                </c:pt>
                <c:pt idx="154">
                  <c:v>73.5</c:v>
                </c:pt>
                <c:pt idx="155">
                  <c:v>92.42</c:v>
                </c:pt>
                <c:pt idx="156">
                  <c:v>44.02</c:v>
                </c:pt>
                <c:pt idx="157">
                  <c:v>45.7</c:v>
                </c:pt>
                <c:pt idx="158">
                  <c:v>57.85</c:v>
                </c:pt>
                <c:pt idx="159">
                  <c:v>67.040000000000006</c:v>
                </c:pt>
                <c:pt idx="160">
                  <c:v>73.650000000000006</c:v>
                </c:pt>
                <c:pt idx="161">
                  <c:v>57.6</c:v>
                </c:pt>
                <c:pt idx="162">
                  <c:v>63.4</c:v>
                </c:pt>
                <c:pt idx="163">
                  <c:v>61.24</c:v>
                </c:pt>
                <c:pt idx="164">
                  <c:v>70.53</c:v>
                </c:pt>
                <c:pt idx="165">
                  <c:v>34.880000000000003</c:v>
                </c:pt>
                <c:pt idx="166">
                  <c:v>61.18</c:v>
                </c:pt>
                <c:pt idx="167">
                  <c:v>49.7</c:v>
                </c:pt>
                <c:pt idx="168">
                  <c:v>68.67</c:v>
                </c:pt>
                <c:pt idx="169">
                  <c:v>46.68</c:v>
                </c:pt>
                <c:pt idx="170">
                  <c:v>50.93</c:v>
                </c:pt>
                <c:pt idx="171">
                  <c:v>46.05</c:v>
                </c:pt>
                <c:pt idx="172">
                  <c:v>39.369999999999997</c:v>
                </c:pt>
                <c:pt idx="173">
                  <c:v>61.3</c:v>
                </c:pt>
                <c:pt idx="174">
                  <c:v>69.180000000000007</c:v>
                </c:pt>
                <c:pt idx="175">
                  <c:v>41.22</c:v>
                </c:pt>
                <c:pt idx="176">
                  <c:v>46.13</c:v>
                </c:pt>
                <c:pt idx="177">
                  <c:v>75.5</c:v>
                </c:pt>
                <c:pt idx="178">
                  <c:v>82.3</c:v>
                </c:pt>
                <c:pt idx="179">
                  <c:v>53.46</c:v>
                </c:pt>
                <c:pt idx="180">
                  <c:v>50.99</c:v>
                </c:pt>
                <c:pt idx="181">
                  <c:v>80.569999999999993</c:v>
                </c:pt>
                <c:pt idx="182">
                  <c:v>73.900000000000006</c:v>
                </c:pt>
                <c:pt idx="183">
                  <c:v>92.39</c:v>
                </c:pt>
                <c:pt idx="184">
                  <c:v>72.239999999999995</c:v>
                </c:pt>
                <c:pt idx="185">
                  <c:v>72.64</c:v>
                </c:pt>
                <c:pt idx="186">
                  <c:v>62.79</c:v>
                </c:pt>
                <c:pt idx="187">
                  <c:v>51.68</c:v>
                </c:pt>
                <c:pt idx="188">
                  <c:v>57.83</c:v>
                </c:pt>
                <c:pt idx="189">
                  <c:v>52.89</c:v>
                </c:pt>
                <c:pt idx="190">
                  <c:v>33.97</c:v>
                </c:pt>
                <c:pt idx="191">
                  <c:v>58.21</c:v>
                </c:pt>
                <c:pt idx="192">
                  <c:v>52.61</c:v>
                </c:pt>
                <c:pt idx="193">
                  <c:v>62.06</c:v>
                </c:pt>
                <c:pt idx="194">
                  <c:v>81.650000000000006</c:v>
                </c:pt>
                <c:pt idx="195">
                  <c:v>69.150000000000006</c:v>
                </c:pt>
                <c:pt idx="196">
                  <c:v>60.51</c:v>
                </c:pt>
                <c:pt idx="197">
                  <c:v>61.02</c:v>
                </c:pt>
                <c:pt idx="198">
                  <c:v>84.99</c:v>
                </c:pt>
                <c:pt idx="199">
                  <c:v>72.12</c:v>
                </c:pt>
                <c:pt idx="200">
                  <c:v>55.79</c:v>
                </c:pt>
                <c:pt idx="201">
                  <c:v>47.6</c:v>
                </c:pt>
                <c:pt idx="202">
                  <c:v>49</c:v>
                </c:pt>
                <c:pt idx="203">
                  <c:v>58.02</c:v>
                </c:pt>
                <c:pt idx="204">
                  <c:v>88.44</c:v>
                </c:pt>
                <c:pt idx="205">
                  <c:v>75.45</c:v>
                </c:pt>
                <c:pt idx="206">
                  <c:v>80.88</c:v>
                </c:pt>
                <c:pt idx="207">
                  <c:v>86.89</c:v>
                </c:pt>
                <c:pt idx="208">
                  <c:v>71.010000000000005</c:v>
                </c:pt>
                <c:pt idx="209">
                  <c:v>71.44</c:v>
                </c:pt>
                <c:pt idx="210">
                  <c:v>32.03</c:v>
                </c:pt>
                <c:pt idx="211">
                  <c:v>47.83</c:v>
                </c:pt>
                <c:pt idx="212">
                  <c:v>72.959999999999994</c:v>
                </c:pt>
                <c:pt idx="213">
                  <c:v>80.790000000000006</c:v>
                </c:pt>
                <c:pt idx="214">
                  <c:v>33.47</c:v>
                </c:pt>
                <c:pt idx="215">
                  <c:v>40.28</c:v>
                </c:pt>
                <c:pt idx="216">
                  <c:v>62.4</c:v>
                </c:pt>
                <c:pt idx="217">
                  <c:v>75.5</c:v>
                </c:pt>
                <c:pt idx="218">
                  <c:v>77.37</c:v>
                </c:pt>
                <c:pt idx="219">
                  <c:v>87.1</c:v>
                </c:pt>
                <c:pt idx="220">
                  <c:v>74.63</c:v>
                </c:pt>
                <c:pt idx="221">
                  <c:v>87.87</c:v>
                </c:pt>
                <c:pt idx="222">
                  <c:v>78.28</c:v>
                </c:pt>
                <c:pt idx="223">
                  <c:v>61.89</c:v>
                </c:pt>
                <c:pt idx="224">
                  <c:v>68.8</c:v>
                </c:pt>
                <c:pt idx="225">
                  <c:v>31.52</c:v>
                </c:pt>
                <c:pt idx="226">
                  <c:v>63.78</c:v>
                </c:pt>
                <c:pt idx="227">
                  <c:v>82.4</c:v>
                </c:pt>
                <c:pt idx="228">
                  <c:v>73.209999999999994</c:v>
                </c:pt>
                <c:pt idx="229">
                  <c:v>73.290000000000006</c:v>
                </c:pt>
                <c:pt idx="230">
                  <c:v>55.13</c:v>
                </c:pt>
                <c:pt idx="231">
                  <c:v>63.13</c:v>
                </c:pt>
                <c:pt idx="232">
                  <c:v>27.37</c:v>
                </c:pt>
                <c:pt idx="233">
                  <c:v>40.17</c:v>
                </c:pt>
                <c:pt idx="234">
                  <c:v>67.2</c:v>
                </c:pt>
                <c:pt idx="235">
                  <c:v>82.14</c:v>
                </c:pt>
                <c:pt idx="236">
                  <c:v>89.02</c:v>
                </c:pt>
                <c:pt idx="237">
                  <c:v>60.97</c:v>
                </c:pt>
                <c:pt idx="238">
                  <c:v>73.650000000000006</c:v>
                </c:pt>
                <c:pt idx="239">
                  <c:v>28.04</c:v>
                </c:pt>
                <c:pt idx="240">
                  <c:v>49.76</c:v>
                </c:pt>
                <c:pt idx="241">
                  <c:v>66.7</c:v>
                </c:pt>
                <c:pt idx="242">
                  <c:v>30.07</c:v>
                </c:pt>
                <c:pt idx="243">
                  <c:v>40.22</c:v>
                </c:pt>
                <c:pt idx="244">
                  <c:v>21.63</c:v>
                </c:pt>
                <c:pt idx="245">
                  <c:v>61.65</c:v>
                </c:pt>
                <c:pt idx="246">
                  <c:v>27.46</c:v>
                </c:pt>
                <c:pt idx="247">
                  <c:v>50.95</c:v>
                </c:pt>
                <c:pt idx="248">
                  <c:v>38.14</c:v>
                </c:pt>
                <c:pt idx="249">
                  <c:v>28.61</c:v>
                </c:pt>
                <c:pt idx="250">
                  <c:v>32.93</c:v>
                </c:pt>
                <c:pt idx="251">
                  <c:v>40.22</c:v>
                </c:pt>
                <c:pt idx="252">
                  <c:v>44.77</c:v>
                </c:pt>
                <c:pt idx="253">
                  <c:v>20.73</c:v>
                </c:pt>
                <c:pt idx="254">
                  <c:v>31.04</c:v>
                </c:pt>
                <c:pt idx="255">
                  <c:v>26</c:v>
                </c:pt>
                <c:pt idx="256">
                  <c:v>18.72</c:v>
                </c:pt>
                <c:pt idx="257">
                  <c:v>53.93</c:v>
                </c:pt>
                <c:pt idx="258">
                  <c:v>24.74</c:v>
                </c:pt>
                <c:pt idx="259">
                  <c:v>36.68</c:v>
                </c:pt>
                <c:pt idx="260">
                  <c:v>41.4</c:v>
                </c:pt>
                <c:pt idx="261">
                  <c:v>41.3</c:v>
                </c:pt>
                <c:pt idx="262">
                  <c:v>38.44</c:v>
                </c:pt>
                <c:pt idx="263">
                  <c:v>36.4</c:v>
                </c:pt>
                <c:pt idx="264">
                  <c:v>35.049999999999997</c:v>
                </c:pt>
                <c:pt idx="265">
                  <c:v>31.3</c:v>
                </c:pt>
                <c:pt idx="266">
                  <c:v>49.94</c:v>
                </c:pt>
                <c:pt idx="267">
                  <c:v>45.01</c:v>
                </c:pt>
                <c:pt idx="268">
                  <c:v>39.86</c:v>
                </c:pt>
                <c:pt idx="269">
                  <c:v>31.48</c:v>
                </c:pt>
                <c:pt idx="270">
                  <c:v>28.32</c:v>
                </c:pt>
                <c:pt idx="271">
                  <c:v>44.7</c:v>
                </c:pt>
                <c:pt idx="272">
                  <c:v>20.329999999999998</c:v>
                </c:pt>
                <c:pt idx="273">
                  <c:v>41.27</c:v>
                </c:pt>
                <c:pt idx="274">
                  <c:v>30.58</c:v>
                </c:pt>
                <c:pt idx="275">
                  <c:v>24.82</c:v>
                </c:pt>
                <c:pt idx="276">
                  <c:v>40.74</c:v>
                </c:pt>
                <c:pt idx="277">
                  <c:v>35.29</c:v>
                </c:pt>
                <c:pt idx="278">
                  <c:v>48.23</c:v>
                </c:pt>
                <c:pt idx="279">
                  <c:v>27.6</c:v>
                </c:pt>
                <c:pt idx="280">
                  <c:v>42.44</c:v>
                </c:pt>
                <c:pt idx="281">
                  <c:v>23.76</c:v>
                </c:pt>
                <c:pt idx="282">
                  <c:v>28.33</c:v>
                </c:pt>
                <c:pt idx="283">
                  <c:v>42</c:v>
                </c:pt>
                <c:pt idx="284">
                  <c:v>36.549999999999997</c:v>
                </c:pt>
                <c:pt idx="285">
                  <c:v>22.8</c:v>
                </c:pt>
                <c:pt idx="286">
                  <c:v>53.86</c:v>
                </c:pt>
                <c:pt idx="287">
                  <c:v>32.26</c:v>
                </c:pt>
                <c:pt idx="288">
                  <c:v>39.85</c:v>
                </c:pt>
                <c:pt idx="289">
                  <c:v>37.54</c:v>
                </c:pt>
                <c:pt idx="290">
                  <c:v>26.8</c:v>
                </c:pt>
                <c:pt idx="291">
                  <c:v>34.340000000000003</c:v>
                </c:pt>
                <c:pt idx="292">
                  <c:v>43.8</c:v>
                </c:pt>
                <c:pt idx="293">
                  <c:v>45.84</c:v>
                </c:pt>
                <c:pt idx="294">
                  <c:v>36.08</c:v>
                </c:pt>
                <c:pt idx="295">
                  <c:v>28.55</c:v>
                </c:pt>
                <c:pt idx="296">
                  <c:v>29.32</c:v>
                </c:pt>
                <c:pt idx="297">
                  <c:v>34.61</c:v>
                </c:pt>
                <c:pt idx="298">
                  <c:v>28.93</c:v>
                </c:pt>
                <c:pt idx="299">
                  <c:v>33.03</c:v>
                </c:pt>
                <c:pt idx="300">
                  <c:v>58.79</c:v>
                </c:pt>
                <c:pt idx="301">
                  <c:v>39.85</c:v>
                </c:pt>
                <c:pt idx="302">
                  <c:v>46.86</c:v>
                </c:pt>
                <c:pt idx="303">
                  <c:v>37.86</c:v>
                </c:pt>
                <c:pt idx="304">
                  <c:v>22.61</c:v>
                </c:pt>
                <c:pt idx="305">
                  <c:v>41.42</c:v>
                </c:pt>
                <c:pt idx="306">
                  <c:v>33.47</c:v>
                </c:pt>
                <c:pt idx="307">
                  <c:v>41.55</c:v>
                </c:pt>
                <c:pt idx="308">
                  <c:v>40.71</c:v>
                </c:pt>
                <c:pt idx="309">
                  <c:v>33.56</c:v>
                </c:pt>
                <c:pt idx="310">
                  <c:v>25.03</c:v>
                </c:pt>
                <c:pt idx="311">
                  <c:v>35.979999999999997</c:v>
                </c:pt>
                <c:pt idx="312">
                  <c:v>24.39</c:v>
                </c:pt>
                <c:pt idx="313">
                  <c:v>33.11</c:v>
                </c:pt>
                <c:pt idx="314">
                  <c:v>27.21</c:v>
                </c:pt>
                <c:pt idx="315">
                  <c:v>28.28</c:v>
                </c:pt>
                <c:pt idx="316">
                  <c:v>34.409999999999997</c:v>
                </c:pt>
                <c:pt idx="317">
                  <c:v>49.55</c:v>
                </c:pt>
                <c:pt idx="318">
                  <c:v>42.75</c:v>
                </c:pt>
                <c:pt idx="319">
                  <c:v>31.9</c:v>
                </c:pt>
                <c:pt idx="320">
                  <c:v>35.54</c:v>
                </c:pt>
                <c:pt idx="321">
                  <c:v>30.38</c:v>
                </c:pt>
                <c:pt idx="322">
                  <c:v>28.34</c:v>
                </c:pt>
                <c:pt idx="323">
                  <c:v>44.65</c:v>
                </c:pt>
                <c:pt idx="324">
                  <c:v>39.86</c:v>
                </c:pt>
                <c:pt idx="325">
                  <c:v>33.25</c:v>
                </c:pt>
                <c:pt idx="326">
                  <c:v>54.89</c:v>
                </c:pt>
                <c:pt idx="327">
                  <c:v>26.08</c:v>
                </c:pt>
                <c:pt idx="328">
                  <c:v>35.67</c:v>
                </c:pt>
                <c:pt idx="329">
                  <c:v>32.58</c:v>
                </c:pt>
                <c:pt idx="330">
                  <c:v>31.27</c:v>
                </c:pt>
                <c:pt idx="331">
                  <c:v>28.59</c:v>
                </c:pt>
                <c:pt idx="332">
                  <c:v>30.13</c:v>
                </c:pt>
                <c:pt idx="333">
                  <c:v>32.32</c:v>
                </c:pt>
                <c:pt idx="334">
                  <c:v>41.7</c:v>
                </c:pt>
                <c:pt idx="335">
                  <c:v>50.51</c:v>
                </c:pt>
                <c:pt idx="336">
                  <c:v>17.100000000000001</c:v>
                </c:pt>
                <c:pt idx="337">
                  <c:v>39.53</c:v>
                </c:pt>
                <c:pt idx="338">
                  <c:v>22.61</c:v>
                </c:pt>
                <c:pt idx="339">
                  <c:v>37.36</c:v>
                </c:pt>
                <c:pt idx="340">
                  <c:v>33.590000000000003</c:v>
                </c:pt>
                <c:pt idx="341">
                  <c:v>55.23</c:v>
                </c:pt>
                <c:pt idx="342">
                  <c:v>23</c:v>
                </c:pt>
                <c:pt idx="343">
                  <c:v>37.369999999999997</c:v>
                </c:pt>
                <c:pt idx="344">
                  <c:v>48.58</c:v>
                </c:pt>
                <c:pt idx="345">
                  <c:v>26.81</c:v>
                </c:pt>
                <c:pt idx="346">
                  <c:v>31.5</c:v>
                </c:pt>
                <c:pt idx="347">
                  <c:v>26.65</c:v>
                </c:pt>
                <c:pt idx="348">
                  <c:v>30.06</c:v>
                </c:pt>
                <c:pt idx="349">
                  <c:v>33.380000000000003</c:v>
                </c:pt>
                <c:pt idx="350">
                  <c:v>32.22</c:v>
                </c:pt>
                <c:pt idx="351">
                  <c:v>29.39</c:v>
                </c:pt>
                <c:pt idx="352">
                  <c:v>25.68</c:v>
                </c:pt>
                <c:pt idx="353">
                  <c:v>37.119999999999997</c:v>
                </c:pt>
                <c:pt idx="354">
                  <c:v>44.77</c:v>
                </c:pt>
                <c:pt idx="355">
                  <c:v>20.89</c:v>
                </c:pt>
                <c:pt idx="356">
                  <c:v>50.71</c:v>
                </c:pt>
                <c:pt idx="357">
                  <c:v>34.6</c:v>
                </c:pt>
                <c:pt idx="358">
                  <c:v>41.2</c:v>
                </c:pt>
                <c:pt idx="359">
                  <c:v>46.78</c:v>
                </c:pt>
                <c:pt idx="360">
                  <c:v>32.090000000000003</c:v>
                </c:pt>
                <c:pt idx="361">
                  <c:v>28.78</c:v>
                </c:pt>
                <c:pt idx="362">
                  <c:v>30.38</c:v>
                </c:pt>
                <c:pt idx="363">
                  <c:v>35.74</c:v>
                </c:pt>
                <c:pt idx="364">
                  <c:v>35.97</c:v>
                </c:pt>
                <c:pt idx="365">
                  <c:v>30.58</c:v>
                </c:pt>
                <c:pt idx="366">
                  <c:v>42.93</c:v>
                </c:pt>
                <c:pt idx="367">
                  <c:v>40.380000000000003</c:v>
                </c:pt>
                <c:pt idx="368">
                  <c:v>38.5</c:v>
                </c:pt>
                <c:pt idx="369">
                  <c:v>27.75</c:v>
                </c:pt>
                <c:pt idx="370">
                  <c:v>40.630000000000003</c:v>
                </c:pt>
                <c:pt idx="371">
                  <c:v>47.84</c:v>
                </c:pt>
                <c:pt idx="372">
                  <c:v>30.42</c:v>
                </c:pt>
                <c:pt idx="373">
                  <c:v>40.93</c:v>
                </c:pt>
                <c:pt idx="374">
                  <c:v>30.74</c:v>
                </c:pt>
                <c:pt idx="375">
                  <c:v>30.59</c:v>
                </c:pt>
                <c:pt idx="376">
                  <c:v>32.47</c:v>
                </c:pt>
                <c:pt idx="377">
                  <c:v>18.21</c:v>
                </c:pt>
                <c:pt idx="378">
                  <c:v>47.27</c:v>
                </c:pt>
                <c:pt idx="379">
                  <c:v>25.13</c:v>
                </c:pt>
                <c:pt idx="380">
                  <c:v>25.12</c:v>
                </c:pt>
                <c:pt idx="381">
                  <c:v>35.96</c:v>
                </c:pt>
                <c:pt idx="382">
                  <c:v>27.76</c:v>
                </c:pt>
                <c:pt idx="383">
                  <c:v>20.13</c:v>
                </c:pt>
                <c:pt idx="384">
                  <c:v>41.05</c:v>
                </c:pt>
                <c:pt idx="385">
                  <c:v>30.17</c:v>
                </c:pt>
                <c:pt idx="386">
                  <c:v>24.26</c:v>
                </c:pt>
                <c:pt idx="387">
                  <c:v>37.54</c:v>
                </c:pt>
                <c:pt idx="388">
                  <c:v>40.840000000000003</c:v>
                </c:pt>
                <c:pt idx="389">
                  <c:v>61.82</c:v>
                </c:pt>
                <c:pt idx="390">
                  <c:v>20.76</c:v>
                </c:pt>
                <c:pt idx="391">
                  <c:v>46.6</c:v>
                </c:pt>
                <c:pt idx="392">
                  <c:v>32.86</c:v>
                </c:pt>
                <c:pt idx="393">
                  <c:v>42.2</c:v>
                </c:pt>
                <c:pt idx="394">
                  <c:v>32.36</c:v>
                </c:pt>
                <c:pt idx="395">
                  <c:v>50.9</c:v>
                </c:pt>
                <c:pt idx="396">
                  <c:v>46.22</c:v>
                </c:pt>
                <c:pt idx="397">
                  <c:v>46.52</c:v>
                </c:pt>
                <c:pt idx="398">
                  <c:v>24.68</c:v>
                </c:pt>
                <c:pt idx="399">
                  <c:v>32.46</c:v>
                </c:pt>
                <c:pt idx="400">
                  <c:v>27.75</c:v>
                </c:pt>
                <c:pt idx="401">
                  <c:v>35</c:v>
                </c:pt>
                <c:pt idx="402">
                  <c:v>25.87</c:v>
                </c:pt>
                <c:pt idx="403">
                  <c:v>30.82</c:v>
                </c:pt>
                <c:pt idx="404">
                  <c:v>43.29</c:v>
                </c:pt>
                <c:pt idx="405">
                  <c:v>39.01</c:v>
                </c:pt>
                <c:pt idx="406">
                  <c:v>26.12</c:v>
                </c:pt>
                <c:pt idx="407">
                  <c:v>53.37</c:v>
                </c:pt>
                <c:pt idx="408">
                  <c:v>23.22</c:v>
                </c:pt>
                <c:pt idx="409">
                  <c:v>27.45</c:v>
                </c:pt>
                <c:pt idx="410">
                  <c:v>49.04</c:v>
                </c:pt>
                <c:pt idx="411">
                  <c:v>35.68</c:v>
                </c:pt>
                <c:pt idx="412">
                  <c:v>30.36</c:v>
                </c:pt>
                <c:pt idx="413">
                  <c:v>25.09</c:v>
                </c:pt>
                <c:pt idx="414">
                  <c:v>46.58</c:v>
                </c:pt>
                <c:pt idx="415">
                  <c:v>39.450000000000003</c:v>
                </c:pt>
                <c:pt idx="416">
                  <c:v>55.44</c:v>
                </c:pt>
                <c:pt idx="417">
                  <c:v>28.18</c:v>
                </c:pt>
                <c:pt idx="418">
                  <c:v>53.23</c:v>
                </c:pt>
                <c:pt idx="419">
                  <c:v>18.690000000000001</c:v>
                </c:pt>
                <c:pt idx="420">
                  <c:v>50.97</c:v>
                </c:pt>
                <c:pt idx="421">
                  <c:v>54.81</c:v>
                </c:pt>
                <c:pt idx="422">
                  <c:v>25.71</c:v>
                </c:pt>
                <c:pt idx="423">
                  <c:v>32.29</c:v>
                </c:pt>
                <c:pt idx="424">
                  <c:v>32.75</c:v>
                </c:pt>
                <c:pt idx="425">
                  <c:v>27.57</c:v>
                </c:pt>
                <c:pt idx="426">
                  <c:v>37.54</c:v>
                </c:pt>
                <c:pt idx="427">
                  <c:v>23.56</c:v>
                </c:pt>
                <c:pt idx="428">
                  <c:v>33.94</c:v>
                </c:pt>
                <c:pt idx="429">
                  <c:v>53.85</c:v>
                </c:pt>
                <c:pt idx="430">
                  <c:v>43.65</c:v>
                </c:pt>
                <c:pt idx="431">
                  <c:v>20.65</c:v>
                </c:pt>
                <c:pt idx="432">
                  <c:v>48.62</c:v>
                </c:pt>
                <c:pt idx="433">
                  <c:v>33.119999999999997</c:v>
                </c:pt>
                <c:pt idx="434">
                  <c:v>26.75</c:v>
                </c:pt>
                <c:pt idx="435">
                  <c:v>20.67</c:v>
                </c:pt>
                <c:pt idx="436">
                  <c:v>42.23</c:v>
                </c:pt>
                <c:pt idx="437">
                  <c:v>30.3</c:v>
                </c:pt>
                <c:pt idx="438">
                  <c:v>42.57</c:v>
                </c:pt>
                <c:pt idx="439">
                  <c:v>38.07</c:v>
                </c:pt>
                <c:pt idx="440">
                  <c:v>28.02</c:v>
                </c:pt>
                <c:pt idx="441">
                  <c:v>50.34</c:v>
                </c:pt>
                <c:pt idx="442">
                  <c:v>35.67</c:v>
                </c:pt>
                <c:pt idx="443">
                  <c:v>50.34</c:v>
                </c:pt>
                <c:pt idx="444">
                  <c:v>48.74</c:v>
                </c:pt>
                <c:pt idx="445">
                  <c:v>43.99</c:v>
                </c:pt>
                <c:pt idx="446">
                  <c:v>44.43</c:v>
                </c:pt>
                <c:pt idx="447">
                  <c:v>38.19</c:v>
                </c:pt>
                <c:pt idx="448">
                  <c:v>30.63</c:v>
                </c:pt>
                <c:pt idx="449">
                  <c:v>32.119999999999997</c:v>
                </c:pt>
                <c:pt idx="450">
                  <c:v>48.48</c:v>
                </c:pt>
                <c:pt idx="451">
                  <c:v>23.93</c:v>
                </c:pt>
                <c:pt idx="452">
                  <c:v>51.36</c:v>
                </c:pt>
                <c:pt idx="453">
                  <c:v>31</c:v>
                </c:pt>
                <c:pt idx="454">
                  <c:v>49.73</c:v>
                </c:pt>
                <c:pt idx="455">
                  <c:v>29.73</c:v>
                </c:pt>
                <c:pt idx="456">
                  <c:v>22.97</c:v>
                </c:pt>
                <c:pt idx="457">
                  <c:v>37.18</c:v>
                </c:pt>
                <c:pt idx="458">
                  <c:v>39.14</c:v>
                </c:pt>
                <c:pt idx="459">
                  <c:v>40.380000000000003</c:v>
                </c:pt>
                <c:pt idx="460">
                  <c:v>30.12</c:v>
                </c:pt>
                <c:pt idx="461">
                  <c:v>30.83</c:v>
                </c:pt>
                <c:pt idx="462">
                  <c:v>34.590000000000003</c:v>
                </c:pt>
                <c:pt idx="463">
                  <c:v>19.82</c:v>
                </c:pt>
                <c:pt idx="464">
                  <c:v>30.82</c:v>
                </c:pt>
                <c:pt idx="465">
                  <c:v>45.04</c:v>
                </c:pt>
                <c:pt idx="466">
                  <c:v>58.06</c:v>
                </c:pt>
                <c:pt idx="467">
                  <c:v>24.15</c:v>
                </c:pt>
                <c:pt idx="468">
                  <c:v>41.45</c:v>
                </c:pt>
                <c:pt idx="469">
                  <c:v>44.06</c:v>
                </c:pt>
                <c:pt idx="470">
                  <c:v>55.47</c:v>
                </c:pt>
                <c:pt idx="471">
                  <c:v>27.69</c:v>
                </c:pt>
                <c:pt idx="472">
                  <c:v>19.73</c:v>
                </c:pt>
                <c:pt idx="473">
                  <c:v>31.23</c:v>
                </c:pt>
                <c:pt idx="474">
                  <c:v>36.67</c:v>
                </c:pt>
                <c:pt idx="475">
                  <c:v>33.049999999999997</c:v>
                </c:pt>
                <c:pt idx="476">
                  <c:v>32.03</c:v>
                </c:pt>
                <c:pt idx="477">
                  <c:v>35.32</c:v>
                </c:pt>
                <c:pt idx="478">
                  <c:v>32.369999999999997</c:v>
                </c:pt>
                <c:pt idx="479">
                  <c:v>46.4</c:v>
                </c:pt>
                <c:pt idx="480">
                  <c:v>45.64</c:v>
                </c:pt>
                <c:pt idx="481">
                  <c:v>29.56</c:v>
                </c:pt>
                <c:pt idx="482">
                  <c:v>23.92</c:v>
                </c:pt>
                <c:pt idx="483">
                  <c:v>38.83</c:v>
                </c:pt>
                <c:pt idx="484">
                  <c:v>40.06</c:v>
                </c:pt>
                <c:pt idx="485">
                  <c:v>50.46</c:v>
                </c:pt>
                <c:pt idx="486">
                  <c:v>44.37</c:v>
                </c:pt>
                <c:pt idx="487">
                  <c:v>34.119999999999997</c:v>
                </c:pt>
                <c:pt idx="488">
                  <c:v>49.19</c:v>
                </c:pt>
                <c:pt idx="489">
                  <c:v>36.68</c:v>
                </c:pt>
                <c:pt idx="490">
                  <c:v>29.7</c:v>
                </c:pt>
                <c:pt idx="491">
                  <c:v>33.25</c:v>
                </c:pt>
                <c:pt idx="492">
                  <c:v>28.96</c:v>
                </c:pt>
                <c:pt idx="493">
                  <c:v>46.85</c:v>
                </c:pt>
                <c:pt idx="494">
                  <c:v>40.9</c:v>
                </c:pt>
                <c:pt idx="495">
                  <c:v>32.24</c:v>
                </c:pt>
                <c:pt idx="496">
                  <c:v>44.98</c:v>
                </c:pt>
                <c:pt idx="497">
                  <c:v>30.08</c:v>
                </c:pt>
                <c:pt idx="498">
                  <c:v>45.24</c:v>
                </c:pt>
                <c:pt idx="499">
                  <c:v>37.729999999999997</c:v>
                </c:pt>
                <c:pt idx="500">
                  <c:v>36.11</c:v>
                </c:pt>
                <c:pt idx="501">
                  <c:v>20.62</c:v>
                </c:pt>
                <c:pt idx="502">
                  <c:v>49.52</c:v>
                </c:pt>
                <c:pt idx="503">
                  <c:v>23.11</c:v>
                </c:pt>
                <c:pt idx="504">
                  <c:v>39.6</c:v>
                </c:pt>
                <c:pt idx="505">
                  <c:v>27.41</c:v>
                </c:pt>
                <c:pt idx="506">
                  <c:v>29.31</c:v>
                </c:pt>
                <c:pt idx="507">
                  <c:v>25.81</c:v>
                </c:pt>
                <c:pt idx="508">
                  <c:v>26.79</c:v>
                </c:pt>
                <c:pt idx="509">
                  <c:v>40</c:v>
                </c:pt>
                <c:pt idx="510">
                  <c:v>49.35</c:v>
                </c:pt>
                <c:pt idx="511">
                  <c:v>27.51</c:v>
                </c:pt>
                <c:pt idx="512">
                  <c:v>34.58</c:v>
                </c:pt>
                <c:pt idx="513">
                  <c:v>50.75</c:v>
                </c:pt>
                <c:pt idx="514">
                  <c:v>30.71</c:v>
                </c:pt>
                <c:pt idx="515">
                  <c:v>34.369999999999997</c:v>
                </c:pt>
                <c:pt idx="516">
                  <c:v>43.25</c:v>
                </c:pt>
                <c:pt idx="517">
                  <c:v>29.17</c:v>
                </c:pt>
                <c:pt idx="518">
                  <c:v>36.299999999999997</c:v>
                </c:pt>
                <c:pt idx="519">
                  <c:v>47.3</c:v>
                </c:pt>
                <c:pt idx="520">
                  <c:v>20.92</c:v>
                </c:pt>
                <c:pt idx="521">
                  <c:v>34.770000000000003</c:v>
                </c:pt>
                <c:pt idx="522">
                  <c:v>45.78</c:v>
                </c:pt>
                <c:pt idx="523">
                  <c:v>48.45</c:v>
                </c:pt>
                <c:pt idx="524">
                  <c:v>32.299999999999997</c:v>
                </c:pt>
                <c:pt idx="525">
                  <c:v>39.5</c:v>
                </c:pt>
                <c:pt idx="526">
                  <c:v>40.01</c:v>
                </c:pt>
                <c:pt idx="527">
                  <c:v>38.4</c:v>
                </c:pt>
                <c:pt idx="528">
                  <c:v>44.72</c:v>
                </c:pt>
                <c:pt idx="529">
                  <c:v>42.83</c:v>
                </c:pt>
                <c:pt idx="530">
                  <c:v>57.25</c:v>
                </c:pt>
                <c:pt idx="531">
                  <c:v>36.42</c:v>
                </c:pt>
                <c:pt idx="532">
                  <c:v>21.13</c:v>
                </c:pt>
                <c:pt idx="533">
                  <c:v>31.21</c:v>
                </c:pt>
                <c:pt idx="534">
                  <c:v>49.88</c:v>
                </c:pt>
                <c:pt idx="535">
                  <c:v>51.48</c:v>
                </c:pt>
                <c:pt idx="536">
                  <c:v>58.77</c:v>
                </c:pt>
                <c:pt idx="537">
                  <c:v>32.1</c:v>
                </c:pt>
                <c:pt idx="538">
                  <c:v>26.53</c:v>
                </c:pt>
                <c:pt idx="539">
                  <c:v>42.46</c:v>
                </c:pt>
                <c:pt idx="540">
                  <c:v>29.81</c:v>
                </c:pt>
                <c:pt idx="541">
                  <c:v>37.369999999999997</c:v>
                </c:pt>
                <c:pt idx="542">
                  <c:v>38.82</c:v>
                </c:pt>
                <c:pt idx="543">
                  <c:v>26.91</c:v>
                </c:pt>
                <c:pt idx="544">
                  <c:v>37.56</c:v>
                </c:pt>
                <c:pt idx="545">
                  <c:v>35.22</c:v>
                </c:pt>
                <c:pt idx="546">
                  <c:v>28.37</c:v>
                </c:pt>
                <c:pt idx="547">
                  <c:v>24.58</c:v>
                </c:pt>
                <c:pt idx="548">
                  <c:v>48.08</c:v>
                </c:pt>
                <c:pt idx="549">
                  <c:v>42.8</c:v>
                </c:pt>
                <c:pt idx="550">
                  <c:v>22.02</c:v>
                </c:pt>
                <c:pt idx="551">
                  <c:v>26.8</c:v>
                </c:pt>
                <c:pt idx="552">
                  <c:v>31.16</c:v>
                </c:pt>
                <c:pt idx="553">
                  <c:v>49.98</c:v>
                </c:pt>
                <c:pt idx="554">
                  <c:v>25.65</c:v>
                </c:pt>
                <c:pt idx="555">
                  <c:v>44.43</c:v>
                </c:pt>
                <c:pt idx="556">
                  <c:v>34.32</c:v>
                </c:pt>
                <c:pt idx="557">
                  <c:v>54.04</c:v>
                </c:pt>
                <c:pt idx="558">
                  <c:v>42.01</c:v>
                </c:pt>
                <c:pt idx="559">
                  <c:v>44.87</c:v>
                </c:pt>
                <c:pt idx="560">
                  <c:v>36.590000000000003</c:v>
                </c:pt>
                <c:pt idx="561">
                  <c:v>30.14</c:v>
                </c:pt>
                <c:pt idx="562">
                  <c:v>37.46</c:v>
                </c:pt>
                <c:pt idx="563">
                  <c:v>34.979999999999997</c:v>
                </c:pt>
                <c:pt idx="564">
                  <c:v>42.7</c:v>
                </c:pt>
                <c:pt idx="565">
                  <c:v>38.229999999999997</c:v>
                </c:pt>
                <c:pt idx="566">
                  <c:v>40.86</c:v>
                </c:pt>
                <c:pt idx="567">
                  <c:v>37.69</c:v>
                </c:pt>
                <c:pt idx="568">
                  <c:v>19.260000000000002</c:v>
                </c:pt>
                <c:pt idx="569">
                  <c:v>36.700000000000003</c:v>
                </c:pt>
                <c:pt idx="570">
                  <c:v>43.16</c:v>
                </c:pt>
                <c:pt idx="571">
                  <c:v>40.549999999999997</c:v>
                </c:pt>
                <c:pt idx="572">
                  <c:v>31.67</c:v>
                </c:pt>
                <c:pt idx="573">
                  <c:v>43.01</c:v>
                </c:pt>
                <c:pt idx="574">
                  <c:v>46.58</c:v>
                </c:pt>
                <c:pt idx="575">
                  <c:v>47.42</c:v>
                </c:pt>
                <c:pt idx="576">
                  <c:v>30.82</c:v>
                </c:pt>
                <c:pt idx="577">
                  <c:v>30.93</c:v>
                </c:pt>
                <c:pt idx="578">
                  <c:v>32.43</c:v>
                </c:pt>
                <c:pt idx="579">
                  <c:v>38.57</c:v>
                </c:pt>
                <c:pt idx="580">
                  <c:v>43.42</c:v>
                </c:pt>
                <c:pt idx="581">
                  <c:v>26.06</c:v>
                </c:pt>
                <c:pt idx="582">
                  <c:v>50.44</c:v>
                </c:pt>
                <c:pt idx="583">
                  <c:v>36.31</c:v>
                </c:pt>
                <c:pt idx="584">
                  <c:v>19.920000000000002</c:v>
                </c:pt>
                <c:pt idx="585">
                  <c:v>37.67</c:v>
                </c:pt>
                <c:pt idx="586">
                  <c:v>25.31</c:v>
                </c:pt>
                <c:pt idx="587">
                  <c:v>43.81</c:v>
                </c:pt>
                <c:pt idx="588">
                  <c:v>62.17</c:v>
                </c:pt>
                <c:pt idx="589">
                  <c:v>64.14</c:v>
                </c:pt>
                <c:pt idx="590">
                  <c:v>35.369999999999997</c:v>
                </c:pt>
                <c:pt idx="591">
                  <c:v>30.6</c:v>
                </c:pt>
                <c:pt idx="592">
                  <c:v>33.44</c:v>
                </c:pt>
                <c:pt idx="593">
                  <c:v>27.28</c:v>
                </c:pt>
                <c:pt idx="594">
                  <c:v>24.75</c:v>
                </c:pt>
                <c:pt idx="595">
                  <c:v>36.69</c:v>
                </c:pt>
                <c:pt idx="596">
                  <c:v>33.68</c:v>
                </c:pt>
                <c:pt idx="597">
                  <c:v>47.67</c:v>
                </c:pt>
                <c:pt idx="598">
                  <c:v>60.34</c:v>
                </c:pt>
                <c:pt idx="599">
                  <c:v>83.92</c:v>
                </c:pt>
                <c:pt idx="600">
                  <c:v>39.53</c:v>
                </c:pt>
                <c:pt idx="601">
                  <c:v>39.93</c:v>
                </c:pt>
                <c:pt idx="602">
                  <c:v>46.86</c:v>
                </c:pt>
                <c:pt idx="603">
                  <c:v>46.48</c:v>
                </c:pt>
                <c:pt idx="604">
                  <c:v>21.79</c:v>
                </c:pt>
                <c:pt idx="605">
                  <c:v>48.37</c:v>
                </c:pt>
                <c:pt idx="606">
                  <c:v>26.89</c:v>
                </c:pt>
                <c:pt idx="607">
                  <c:v>53.13</c:v>
                </c:pt>
                <c:pt idx="608">
                  <c:v>44.02</c:v>
                </c:pt>
                <c:pt idx="609">
                  <c:v>30.63</c:v>
                </c:pt>
                <c:pt idx="610">
                  <c:v>47.23</c:v>
                </c:pt>
                <c:pt idx="611">
                  <c:v>27.6</c:v>
                </c:pt>
                <c:pt idx="612">
                  <c:v>47.07</c:v>
                </c:pt>
                <c:pt idx="613">
                  <c:v>45.39</c:v>
                </c:pt>
                <c:pt idx="614">
                  <c:v>34.67</c:v>
                </c:pt>
                <c:pt idx="615">
                  <c:v>33.200000000000003</c:v>
                </c:pt>
                <c:pt idx="616">
                  <c:v>34.979999999999997</c:v>
                </c:pt>
                <c:pt idx="617">
                  <c:v>25.39</c:v>
                </c:pt>
                <c:pt idx="618">
                  <c:v>42.86</c:v>
                </c:pt>
                <c:pt idx="619">
                  <c:v>32.520000000000003</c:v>
                </c:pt>
                <c:pt idx="620">
                  <c:v>30.27</c:v>
                </c:pt>
                <c:pt idx="621">
                  <c:v>21.36</c:v>
                </c:pt>
                <c:pt idx="622">
                  <c:v>35.94</c:v>
                </c:pt>
                <c:pt idx="623">
                  <c:v>34.65</c:v>
                </c:pt>
                <c:pt idx="624">
                  <c:v>39.020000000000003</c:v>
                </c:pt>
                <c:pt idx="625">
                  <c:v>34.56</c:v>
                </c:pt>
                <c:pt idx="626">
                  <c:v>24.68</c:v>
                </c:pt>
                <c:pt idx="627">
                  <c:v>24.36</c:v>
                </c:pt>
                <c:pt idx="628">
                  <c:v>35.72</c:v>
                </c:pt>
                <c:pt idx="629">
                  <c:v>51.3</c:v>
                </c:pt>
                <c:pt idx="630">
                  <c:v>41.24</c:v>
                </c:pt>
                <c:pt idx="631">
                  <c:v>29.42</c:v>
                </c:pt>
                <c:pt idx="632">
                  <c:v>32.97</c:v>
                </c:pt>
                <c:pt idx="633">
                  <c:v>33.31</c:v>
                </c:pt>
                <c:pt idx="634">
                  <c:v>40.299999999999997</c:v>
                </c:pt>
                <c:pt idx="635">
                  <c:v>39.24</c:v>
                </c:pt>
                <c:pt idx="636">
                  <c:v>53.82</c:v>
                </c:pt>
                <c:pt idx="637">
                  <c:v>45.73</c:v>
                </c:pt>
                <c:pt idx="638">
                  <c:v>54.2</c:v>
                </c:pt>
                <c:pt idx="639">
                  <c:v>33.94</c:v>
                </c:pt>
                <c:pt idx="640">
                  <c:v>42.84</c:v>
                </c:pt>
                <c:pt idx="641">
                  <c:v>48.86</c:v>
                </c:pt>
                <c:pt idx="642">
                  <c:v>45.41</c:v>
                </c:pt>
                <c:pt idx="643">
                  <c:v>31.83</c:v>
                </c:pt>
                <c:pt idx="644">
                  <c:v>35.81</c:v>
                </c:pt>
                <c:pt idx="645">
                  <c:v>42.22</c:v>
                </c:pt>
                <c:pt idx="646">
                  <c:v>52.56</c:v>
                </c:pt>
                <c:pt idx="647">
                  <c:v>37.47</c:v>
                </c:pt>
                <c:pt idx="648">
                  <c:v>46.1</c:v>
                </c:pt>
                <c:pt idx="649">
                  <c:v>44</c:v>
                </c:pt>
                <c:pt idx="650">
                  <c:v>24.16</c:v>
                </c:pt>
                <c:pt idx="651">
                  <c:v>27.45</c:v>
                </c:pt>
                <c:pt idx="652">
                  <c:v>42.19</c:v>
                </c:pt>
                <c:pt idx="653">
                  <c:v>47.66</c:v>
                </c:pt>
                <c:pt idx="654">
                  <c:v>53.04</c:v>
                </c:pt>
                <c:pt idx="655">
                  <c:v>48.51</c:v>
                </c:pt>
                <c:pt idx="656">
                  <c:v>32.58</c:v>
                </c:pt>
                <c:pt idx="657">
                  <c:v>34.729999999999997</c:v>
                </c:pt>
                <c:pt idx="658">
                  <c:v>49.43</c:v>
                </c:pt>
                <c:pt idx="659">
                  <c:v>33.450000000000003</c:v>
                </c:pt>
                <c:pt idx="660">
                  <c:v>25.23</c:v>
                </c:pt>
                <c:pt idx="661">
                  <c:v>30.45</c:v>
                </c:pt>
                <c:pt idx="662">
                  <c:v>27.33</c:v>
                </c:pt>
                <c:pt idx="663">
                  <c:v>48.68</c:v>
                </c:pt>
                <c:pt idx="664">
                  <c:v>34.74</c:v>
                </c:pt>
                <c:pt idx="665">
                  <c:v>21.95</c:v>
                </c:pt>
                <c:pt idx="666">
                  <c:v>34.71</c:v>
                </c:pt>
                <c:pt idx="667">
                  <c:v>52.22</c:v>
                </c:pt>
                <c:pt idx="668">
                  <c:v>39.6</c:v>
                </c:pt>
                <c:pt idx="669">
                  <c:v>47.11</c:v>
                </c:pt>
                <c:pt idx="670">
                  <c:v>39.92</c:v>
                </c:pt>
                <c:pt idx="671">
                  <c:v>39.770000000000003</c:v>
                </c:pt>
                <c:pt idx="672">
                  <c:v>47.97</c:v>
                </c:pt>
                <c:pt idx="673">
                  <c:v>41.79</c:v>
                </c:pt>
                <c:pt idx="674">
                  <c:v>28.59</c:v>
                </c:pt>
                <c:pt idx="675">
                  <c:v>49.55</c:v>
                </c:pt>
                <c:pt idx="676">
                  <c:v>34.21</c:v>
                </c:pt>
                <c:pt idx="677">
                  <c:v>43.43</c:v>
                </c:pt>
                <c:pt idx="678">
                  <c:v>27.55</c:v>
                </c:pt>
                <c:pt idx="679">
                  <c:v>48.37</c:v>
                </c:pt>
                <c:pt idx="680">
                  <c:v>22.44</c:v>
                </c:pt>
                <c:pt idx="681">
                  <c:v>27.56</c:v>
                </c:pt>
                <c:pt idx="682">
                  <c:v>58.84</c:v>
                </c:pt>
                <c:pt idx="683">
                  <c:v>34.17</c:v>
                </c:pt>
                <c:pt idx="684">
                  <c:v>36.14</c:v>
                </c:pt>
                <c:pt idx="685">
                  <c:v>46.06</c:v>
                </c:pt>
                <c:pt idx="686">
                  <c:v>27.6</c:v>
                </c:pt>
                <c:pt idx="687">
                  <c:v>38.200000000000003</c:v>
                </c:pt>
                <c:pt idx="688">
                  <c:v>60.86</c:v>
                </c:pt>
                <c:pt idx="689">
                  <c:v>24.99</c:v>
                </c:pt>
                <c:pt idx="690">
                  <c:v>36.590000000000003</c:v>
                </c:pt>
                <c:pt idx="691">
                  <c:v>43.78</c:v>
                </c:pt>
                <c:pt idx="692">
                  <c:v>26.57</c:v>
                </c:pt>
                <c:pt idx="693">
                  <c:v>31.54</c:v>
                </c:pt>
                <c:pt idx="694">
                  <c:v>38.340000000000003</c:v>
                </c:pt>
                <c:pt idx="695">
                  <c:v>46.87</c:v>
                </c:pt>
                <c:pt idx="696">
                  <c:v>32.9</c:v>
                </c:pt>
                <c:pt idx="697">
                  <c:v>33.46</c:v>
                </c:pt>
                <c:pt idx="698">
                  <c:v>39.21</c:v>
                </c:pt>
                <c:pt idx="699">
                  <c:v>29.26</c:v>
                </c:pt>
                <c:pt idx="700">
                  <c:v>35.01</c:v>
                </c:pt>
                <c:pt idx="701">
                  <c:v>27.24</c:v>
                </c:pt>
                <c:pt idx="702">
                  <c:v>43.56</c:v>
                </c:pt>
                <c:pt idx="703">
                  <c:v>45.15</c:v>
                </c:pt>
                <c:pt idx="704">
                  <c:v>44.14</c:v>
                </c:pt>
                <c:pt idx="705">
                  <c:v>40.54</c:v>
                </c:pt>
                <c:pt idx="706">
                  <c:v>48.54</c:v>
                </c:pt>
                <c:pt idx="707">
                  <c:v>53.85</c:v>
                </c:pt>
                <c:pt idx="708">
                  <c:v>34.14</c:v>
                </c:pt>
                <c:pt idx="709">
                  <c:v>36.090000000000003</c:v>
                </c:pt>
                <c:pt idx="710">
                  <c:v>28.74</c:v>
                </c:pt>
                <c:pt idx="711">
                  <c:v>32.119999999999997</c:v>
                </c:pt>
                <c:pt idx="712">
                  <c:v>39.42</c:v>
                </c:pt>
                <c:pt idx="713">
                  <c:v>27.18</c:v>
                </c:pt>
                <c:pt idx="714">
                  <c:v>23.35</c:v>
                </c:pt>
                <c:pt idx="715">
                  <c:v>38.15</c:v>
                </c:pt>
                <c:pt idx="716">
                  <c:v>36.18</c:v>
                </c:pt>
                <c:pt idx="717">
                  <c:v>29.85</c:v>
                </c:pt>
                <c:pt idx="718">
                  <c:v>45.2</c:v>
                </c:pt>
                <c:pt idx="719">
                  <c:v>27.39</c:v>
                </c:pt>
                <c:pt idx="720">
                  <c:v>39.22</c:v>
                </c:pt>
                <c:pt idx="721">
                  <c:v>39.14</c:v>
                </c:pt>
                <c:pt idx="722">
                  <c:v>49.76</c:v>
                </c:pt>
                <c:pt idx="723">
                  <c:v>28.71</c:v>
                </c:pt>
                <c:pt idx="724">
                  <c:v>41.73</c:v>
                </c:pt>
                <c:pt idx="725">
                  <c:v>56.82</c:v>
                </c:pt>
                <c:pt idx="726">
                  <c:v>42.11</c:v>
                </c:pt>
                <c:pt idx="727">
                  <c:v>41.63</c:v>
                </c:pt>
                <c:pt idx="728">
                  <c:v>31.94</c:v>
                </c:pt>
                <c:pt idx="729">
                  <c:v>38.4</c:v>
                </c:pt>
                <c:pt idx="730">
                  <c:v>24.88</c:v>
                </c:pt>
                <c:pt idx="731">
                  <c:v>39</c:v>
                </c:pt>
                <c:pt idx="732">
                  <c:v>46.7</c:v>
                </c:pt>
                <c:pt idx="733">
                  <c:v>43.43</c:v>
                </c:pt>
                <c:pt idx="734">
                  <c:v>53.84</c:v>
                </c:pt>
                <c:pt idx="735">
                  <c:v>29.41</c:v>
                </c:pt>
                <c:pt idx="736">
                  <c:v>50.83</c:v>
                </c:pt>
                <c:pt idx="737">
                  <c:v>56.85</c:v>
                </c:pt>
                <c:pt idx="738">
                  <c:v>36.93</c:v>
                </c:pt>
                <c:pt idx="739">
                  <c:v>42.54</c:v>
                </c:pt>
                <c:pt idx="740">
                  <c:v>43.33</c:v>
                </c:pt>
                <c:pt idx="741">
                  <c:v>67.459999999999994</c:v>
                </c:pt>
                <c:pt idx="742">
                  <c:v>33.31</c:v>
                </c:pt>
                <c:pt idx="743">
                  <c:v>48.93</c:v>
                </c:pt>
                <c:pt idx="744">
                  <c:v>38.81</c:v>
                </c:pt>
                <c:pt idx="745">
                  <c:v>39.840000000000003</c:v>
                </c:pt>
                <c:pt idx="746">
                  <c:v>27.53</c:v>
                </c:pt>
                <c:pt idx="747">
                  <c:v>40.880000000000003</c:v>
                </c:pt>
                <c:pt idx="748">
                  <c:v>58.56</c:v>
                </c:pt>
                <c:pt idx="749">
                  <c:v>30.49</c:v>
                </c:pt>
                <c:pt idx="750">
                  <c:v>45.56</c:v>
                </c:pt>
                <c:pt idx="751">
                  <c:v>41.48</c:v>
                </c:pt>
                <c:pt idx="752">
                  <c:v>31.92</c:v>
                </c:pt>
                <c:pt idx="753">
                  <c:v>46.79</c:v>
                </c:pt>
                <c:pt idx="754">
                  <c:v>34.97</c:v>
                </c:pt>
                <c:pt idx="755">
                  <c:v>50.2</c:v>
                </c:pt>
                <c:pt idx="756">
                  <c:v>23.7</c:v>
                </c:pt>
                <c:pt idx="757">
                  <c:v>33.76</c:v>
                </c:pt>
                <c:pt idx="758">
                  <c:v>31</c:v>
                </c:pt>
                <c:pt idx="759">
                  <c:v>43.31</c:v>
                </c:pt>
                <c:pt idx="760">
                  <c:v>44.38</c:v>
                </c:pt>
                <c:pt idx="761">
                  <c:v>43.8</c:v>
                </c:pt>
                <c:pt idx="762">
                  <c:v>50.88</c:v>
                </c:pt>
                <c:pt idx="763">
                  <c:v>38.1</c:v>
                </c:pt>
                <c:pt idx="764">
                  <c:v>50.36</c:v>
                </c:pt>
                <c:pt idx="765">
                  <c:v>46.69</c:v>
                </c:pt>
                <c:pt idx="766">
                  <c:v>42.04</c:v>
                </c:pt>
                <c:pt idx="767">
                  <c:v>39.950000000000003</c:v>
                </c:pt>
                <c:pt idx="768">
                  <c:v>48.12</c:v>
                </c:pt>
                <c:pt idx="769">
                  <c:v>34.69</c:v>
                </c:pt>
                <c:pt idx="770">
                  <c:v>27.23</c:v>
                </c:pt>
                <c:pt idx="771">
                  <c:v>38.450000000000003</c:v>
                </c:pt>
                <c:pt idx="772">
                  <c:v>33.53</c:v>
                </c:pt>
                <c:pt idx="773">
                  <c:v>27.27</c:v>
                </c:pt>
                <c:pt idx="774">
                  <c:v>34.5</c:v>
                </c:pt>
                <c:pt idx="775">
                  <c:v>41.67</c:v>
                </c:pt>
                <c:pt idx="776">
                  <c:v>38.03</c:v>
                </c:pt>
                <c:pt idx="777">
                  <c:v>50.21</c:v>
                </c:pt>
                <c:pt idx="778">
                  <c:v>62.92</c:v>
                </c:pt>
                <c:pt idx="779">
                  <c:v>45.34</c:v>
                </c:pt>
                <c:pt idx="780">
                  <c:v>57.3</c:v>
                </c:pt>
                <c:pt idx="781">
                  <c:v>79.19</c:v>
                </c:pt>
                <c:pt idx="782">
                  <c:v>85.27</c:v>
                </c:pt>
                <c:pt idx="783">
                  <c:v>70.3</c:v>
                </c:pt>
                <c:pt idx="784">
                  <c:v>50.57</c:v>
                </c:pt>
                <c:pt idx="785">
                  <c:v>33.99</c:v>
                </c:pt>
                <c:pt idx="786">
                  <c:v>47.77</c:v>
                </c:pt>
                <c:pt idx="787">
                  <c:v>56.6</c:v>
                </c:pt>
                <c:pt idx="788">
                  <c:v>56.14</c:v>
                </c:pt>
                <c:pt idx="789">
                  <c:v>32.01</c:v>
                </c:pt>
                <c:pt idx="790">
                  <c:v>46.74</c:v>
                </c:pt>
                <c:pt idx="791">
                  <c:v>38.869999999999997</c:v>
                </c:pt>
                <c:pt idx="792">
                  <c:v>48.23</c:v>
                </c:pt>
                <c:pt idx="793">
                  <c:v>48.22</c:v>
                </c:pt>
                <c:pt idx="794">
                  <c:v>45.4</c:v>
                </c:pt>
                <c:pt idx="795">
                  <c:v>36.630000000000003</c:v>
                </c:pt>
                <c:pt idx="796">
                  <c:v>47.75</c:v>
                </c:pt>
                <c:pt idx="797">
                  <c:v>58.18</c:v>
                </c:pt>
                <c:pt idx="798">
                  <c:v>30.86</c:v>
                </c:pt>
                <c:pt idx="799">
                  <c:v>41.44</c:v>
                </c:pt>
                <c:pt idx="800">
                  <c:v>40.72</c:v>
                </c:pt>
                <c:pt idx="801">
                  <c:v>50.67</c:v>
                </c:pt>
                <c:pt idx="802">
                  <c:v>40.130000000000003</c:v>
                </c:pt>
                <c:pt idx="803">
                  <c:v>54.39</c:v>
                </c:pt>
                <c:pt idx="804">
                  <c:v>48.59</c:v>
                </c:pt>
                <c:pt idx="805">
                  <c:v>40.32</c:v>
                </c:pt>
                <c:pt idx="806">
                  <c:v>40.36</c:v>
                </c:pt>
                <c:pt idx="807">
                  <c:v>63.05</c:v>
                </c:pt>
                <c:pt idx="808">
                  <c:v>32.81</c:v>
                </c:pt>
                <c:pt idx="809">
                  <c:v>37.68</c:v>
                </c:pt>
                <c:pt idx="810">
                  <c:v>34.44</c:v>
                </c:pt>
                <c:pt idx="811">
                  <c:v>30.12</c:v>
                </c:pt>
                <c:pt idx="812">
                  <c:v>42.78</c:v>
                </c:pt>
                <c:pt idx="813">
                  <c:v>38.81</c:v>
                </c:pt>
                <c:pt idx="814">
                  <c:v>60.13</c:v>
                </c:pt>
                <c:pt idx="815">
                  <c:v>38.47</c:v>
                </c:pt>
                <c:pt idx="816">
                  <c:v>24.17</c:v>
                </c:pt>
                <c:pt idx="817">
                  <c:v>46.54</c:v>
                </c:pt>
                <c:pt idx="818">
                  <c:v>34.92</c:v>
                </c:pt>
                <c:pt idx="819">
                  <c:v>36.19</c:v>
                </c:pt>
                <c:pt idx="820">
                  <c:v>48.98</c:v>
                </c:pt>
                <c:pt idx="821">
                  <c:v>47.26</c:v>
                </c:pt>
                <c:pt idx="822">
                  <c:v>24.83</c:v>
                </c:pt>
                <c:pt idx="823">
                  <c:v>37.31</c:v>
                </c:pt>
                <c:pt idx="824">
                  <c:v>26.29</c:v>
                </c:pt>
                <c:pt idx="825">
                  <c:v>48.74</c:v>
                </c:pt>
                <c:pt idx="826">
                  <c:v>39.119999999999997</c:v>
                </c:pt>
                <c:pt idx="827">
                  <c:v>55.27</c:v>
                </c:pt>
                <c:pt idx="828">
                  <c:v>38.99</c:v>
                </c:pt>
                <c:pt idx="829">
                  <c:v>33.270000000000003</c:v>
                </c:pt>
                <c:pt idx="830">
                  <c:v>58.06</c:v>
                </c:pt>
                <c:pt idx="831">
                  <c:v>38.15</c:v>
                </c:pt>
                <c:pt idx="832">
                  <c:v>36.28</c:v>
                </c:pt>
                <c:pt idx="833">
                  <c:v>48.8</c:v>
                </c:pt>
                <c:pt idx="834">
                  <c:v>71.38</c:v>
                </c:pt>
                <c:pt idx="835">
                  <c:v>57.44</c:v>
                </c:pt>
                <c:pt idx="836">
                  <c:v>35.4</c:v>
                </c:pt>
                <c:pt idx="837">
                  <c:v>41.37</c:v>
                </c:pt>
                <c:pt idx="838">
                  <c:v>27.52</c:v>
                </c:pt>
                <c:pt idx="839">
                  <c:v>48.68</c:v>
                </c:pt>
                <c:pt idx="840">
                  <c:v>39.6</c:v>
                </c:pt>
                <c:pt idx="841">
                  <c:v>43.5</c:v>
                </c:pt>
                <c:pt idx="842">
                  <c:v>39.380000000000003</c:v>
                </c:pt>
                <c:pt idx="843">
                  <c:v>53.31</c:v>
                </c:pt>
                <c:pt idx="844">
                  <c:v>54.98</c:v>
                </c:pt>
                <c:pt idx="845">
                  <c:v>61.19</c:v>
                </c:pt>
                <c:pt idx="846">
                  <c:v>32.700000000000003</c:v>
                </c:pt>
                <c:pt idx="847">
                  <c:v>49.58</c:v>
                </c:pt>
                <c:pt idx="848">
                  <c:v>71.900000000000006</c:v>
                </c:pt>
                <c:pt idx="849">
                  <c:v>75.959999999999994</c:v>
                </c:pt>
                <c:pt idx="850">
                  <c:v>57.84</c:v>
                </c:pt>
                <c:pt idx="851">
                  <c:v>33.090000000000003</c:v>
                </c:pt>
                <c:pt idx="852">
                  <c:v>65.87</c:v>
                </c:pt>
                <c:pt idx="853">
                  <c:v>63.75</c:v>
                </c:pt>
                <c:pt idx="854">
                  <c:v>51.17</c:v>
                </c:pt>
                <c:pt idx="855">
                  <c:v>45.02</c:v>
                </c:pt>
                <c:pt idx="856">
                  <c:v>62.41</c:v>
                </c:pt>
                <c:pt idx="857">
                  <c:v>58.5</c:v>
                </c:pt>
                <c:pt idx="858">
                  <c:v>67.98</c:v>
                </c:pt>
                <c:pt idx="859">
                  <c:v>83.5</c:v>
                </c:pt>
                <c:pt idx="860">
                  <c:v>87.27</c:v>
                </c:pt>
                <c:pt idx="861">
                  <c:v>73</c:v>
                </c:pt>
                <c:pt idx="862">
                  <c:v>74.430000000000007</c:v>
                </c:pt>
                <c:pt idx="863">
                  <c:v>51.06</c:v>
                </c:pt>
                <c:pt idx="864">
                  <c:v>34.909999999999997</c:v>
                </c:pt>
                <c:pt idx="865">
                  <c:v>51.15</c:v>
                </c:pt>
                <c:pt idx="866">
                  <c:v>38.71</c:v>
                </c:pt>
                <c:pt idx="867">
                  <c:v>37.28</c:v>
                </c:pt>
                <c:pt idx="868">
                  <c:v>32.479999999999997</c:v>
                </c:pt>
                <c:pt idx="869">
                  <c:v>29.94</c:v>
                </c:pt>
                <c:pt idx="870">
                  <c:v>25.15</c:v>
                </c:pt>
                <c:pt idx="871">
                  <c:v>41.78</c:v>
                </c:pt>
                <c:pt idx="872">
                  <c:v>26.5</c:v>
                </c:pt>
                <c:pt idx="873">
                  <c:v>41.2</c:v>
                </c:pt>
                <c:pt idx="874">
                  <c:v>49.26</c:v>
                </c:pt>
                <c:pt idx="875">
                  <c:v>84.45</c:v>
                </c:pt>
                <c:pt idx="876">
                  <c:v>86.51</c:v>
                </c:pt>
                <c:pt idx="877">
                  <c:v>72.61</c:v>
                </c:pt>
                <c:pt idx="878">
                  <c:v>69.73</c:v>
                </c:pt>
                <c:pt idx="879">
                  <c:v>78.599999999999994</c:v>
                </c:pt>
                <c:pt idx="880">
                  <c:v>65.38</c:v>
                </c:pt>
                <c:pt idx="881">
                  <c:v>30.65</c:v>
                </c:pt>
                <c:pt idx="882">
                  <c:v>42.4</c:v>
                </c:pt>
                <c:pt idx="883">
                  <c:v>51</c:v>
                </c:pt>
                <c:pt idx="884">
                  <c:v>45.81</c:v>
                </c:pt>
                <c:pt idx="885">
                  <c:v>61.54</c:v>
                </c:pt>
                <c:pt idx="886">
                  <c:v>30.03</c:v>
                </c:pt>
                <c:pt idx="887">
                  <c:v>57.09</c:v>
                </c:pt>
                <c:pt idx="888">
                  <c:v>44.07</c:v>
                </c:pt>
                <c:pt idx="889">
                  <c:v>65.66</c:v>
                </c:pt>
                <c:pt idx="890">
                  <c:v>48.85</c:v>
                </c:pt>
                <c:pt idx="891">
                  <c:v>40.11</c:v>
                </c:pt>
                <c:pt idx="892">
                  <c:v>52.54</c:v>
                </c:pt>
                <c:pt idx="893">
                  <c:v>64.87</c:v>
                </c:pt>
                <c:pt idx="894">
                  <c:v>47.49</c:v>
                </c:pt>
                <c:pt idx="895">
                  <c:v>32.39</c:v>
                </c:pt>
                <c:pt idx="896">
                  <c:v>53.56</c:v>
                </c:pt>
                <c:pt idx="897">
                  <c:v>49.1</c:v>
                </c:pt>
                <c:pt idx="898">
                  <c:v>56.99</c:v>
                </c:pt>
                <c:pt idx="899">
                  <c:v>54.61</c:v>
                </c:pt>
                <c:pt idx="900">
                  <c:v>32.33</c:v>
                </c:pt>
                <c:pt idx="901">
                  <c:v>49.37</c:v>
                </c:pt>
                <c:pt idx="902">
                  <c:v>52.5</c:v>
                </c:pt>
                <c:pt idx="903">
                  <c:v>40.03</c:v>
                </c:pt>
                <c:pt idx="904">
                  <c:v>59.47</c:v>
                </c:pt>
                <c:pt idx="905">
                  <c:v>76.55</c:v>
                </c:pt>
                <c:pt idx="906">
                  <c:v>79.319999999999993</c:v>
                </c:pt>
                <c:pt idx="907">
                  <c:v>63.42</c:v>
                </c:pt>
                <c:pt idx="908">
                  <c:v>37.97</c:v>
                </c:pt>
                <c:pt idx="909">
                  <c:v>60.02</c:v>
                </c:pt>
                <c:pt idx="910">
                  <c:v>40.39</c:v>
                </c:pt>
                <c:pt idx="911">
                  <c:v>59.13</c:v>
                </c:pt>
                <c:pt idx="912">
                  <c:v>27.46</c:v>
                </c:pt>
                <c:pt idx="913">
                  <c:v>31.86</c:v>
                </c:pt>
                <c:pt idx="914">
                  <c:v>54.19</c:v>
                </c:pt>
                <c:pt idx="915">
                  <c:v>23.6</c:v>
                </c:pt>
                <c:pt idx="916">
                  <c:v>45.7</c:v>
                </c:pt>
                <c:pt idx="917">
                  <c:v>56.71</c:v>
                </c:pt>
                <c:pt idx="918">
                  <c:v>56.33</c:v>
                </c:pt>
                <c:pt idx="919">
                  <c:v>31.56</c:v>
                </c:pt>
                <c:pt idx="920">
                  <c:v>31.66</c:v>
                </c:pt>
                <c:pt idx="921">
                  <c:v>57.62</c:v>
                </c:pt>
                <c:pt idx="922">
                  <c:v>52.06</c:v>
                </c:pt>
                <c:pt idx="923">
                  <c:v>64.05</c:v>
                </c:pt>
                <c:pt idx="924">
                  <c:v>28.05</c:v>
                </c:pt>
                <c:pt idx="925">
                  <c:v>49.93</c:v>
                </c:pt>
                <c:pt idx="926">
                  <c:v>65.41</c:v>
                </c:pt>
                <c:pt idx="927">
                  <c:v>33.950000000000003</c:v>
                </c:pt>
                <c:pt idx="928">
                  <c:v>50.87</c:v>
                </c:pt>
                <c:pt idx="929">
                  <c:v>58.93</c:v>
                </c:pt>
                <c:pt idx="930">
                  <c:v>27.22</c:v>
                </c:pt>
                <c:pt idx="931">
                  <c:v>34.15</c:v>
                </c:pt>
                <c:pt idx="932">
                  <c:v>55.06</c:v>
                </c:pt>
                <c:pt idx="933">
                  <c:v>38.39</c:v>
                </c:pt>
                <c:pt idx="934">
                  <c:v>47.28</c:v>
                </c:pt>
                <c:pt idx="935">
                  <c:v>42.72</c:v>
                </c:pt>
                <c:pt idx="936">
                  <c:v>40.35</c:v>
                </c:pt>
                <c:pt idx="937">
                  <c:v>57.91</c:v>
                </c:pt>
                <c:pt idx="938">
                  <c:v>49.13</c:v>
                </c:pt>
                <c:pt idx="939">
                  <c:v>42.52</c:v>
                </c:pt>
                <c:pt idx="940">
                  <c:v>37.380000000000003</c:v>
                </c:pt>
                <c:pt idx="941">
                  <c:v>63.16</c:v>
                </c:pt>
                <c:pt idx="942">
                  <c:v>81.349999999999994</c:v>
                </c:pt>
                <c:pt idx="943">
                  <c:v>93.88</c:v>
                </c:pt>
                <c:pt idx="944">
                  <c:v>71.8</c:v>
                </c:pt>
                <c:pt idx="945">
                  <c:v>32.46</c:v>
                </c:pt>
                <c:pt idx="946">
                  <c:v>62.31</c:v>
                </c:pt>
                <c:pt idx="947">
                  <c:v>32.67</c:v>
                </c:pt>
                <c:pt idx="948">
                  <c:v>44.8</c:v>
                </c:pt>
                <c:pt idx="949">
                  <c:v>70.44</c:v>
                </c:pt>
                <c:pt idx="950">
                  <c:v>86.59</c:v>
                </c:pt>
                <c:pt idx="951">
                  <c:v>49.77</c:v>
                </c:pt>
                <c:pt idx="952">
                  <c:v>46.84</c:v>
                </c:pt>
                <c:pt idx="953">
                  <c:v>59.81</c:v>
                </c:pt>
                <c:pt idx="954">
                  <c:v>35.049999999999997</c:v>
                </c:pt>
                <c:pt idx="955">
                  <c:v>50.38</c:v>
                </c:pt>
                <c:pt idx="956">
                  <c:v>29.43</c:v>
                </c:pt>
                <c:pt idx="957">
                  <c:v>45.29</c:v>
                </c:pt>
                <c:pt idx="958">
                  <c:v>67.84</c:v>
                </c:pt>
                <c:pt idx="959">
                  <c:v>34.07</c:v>
                </c:pt>
                <c:pt idx="960">
                  <c:v>56.24</c:v>
                </c:pt>
                <c:pt idx="961">
                  <c:v>43.61</c:v>
                </c:pt>
                <c:pt idx="962">
                  <c:v>90.62</c:v>
                </c:pt>
                <c:pt idx="963">
                  <c:v>73.900000000000006</c:v>
                </c:pt>
                <c:pt idx="964">
                  <c:v>86.02</c:v>
                </c:pt>
                <c:pt idx="965">
                  <c:v>83.43</c:v>
                </c:pt>
                <c:pt idx="966">
                  <c:v>60.73</c:v>
                </c:pt>
                <c:pt idx="967">
                  <c:v>81.28</c:v>
                </c:pt>
                <c:pt idx="968">
                  <c:v>65.3</c:v>
                </c:pt>
                <c:pt idx="969">
                  <c:v>41.23</c:v>
                </c:pt>
                <c:pt idx="970">
                  <c:v>67.010000000000005</c:v>
                </c:pt>
                <c:pt idx="971">
                  <c:v>82.29</c:v>
                </c:pt>
                <c:pt idx="972">
                  <c:v>79.34</c:v>
                </c:pt>
                <c:pt idx="973">
                  <c:v>91.15</c:v>
                </c:pt>
                <c:pt idx="974">
                  <c:v>68.14</c:v>
                </c:pt>
                <c:pt idx="975">
                  <c:v>91.06</c:v>
                </c:pt>
                <c:pt idx="976">
                  <c:v>72.12</c:v>
                </c:pt>
                <c:pt idx="977">
                  <c:v>60.3</c:v>
                </c:pt>
                <c:pt idx="978">
                  <c:v>65.34</c:v>
                </c:pt>
                <c:pt idx="979">
                  <c:v>57.67</c:v>
                </c:pt>
                <c:pt idx="980">
                  <c:v>76.08</c:v>
                </c:pt>
                <c:pt idx="981">
                  <c:v>88.34</c:v>
                </c:pt>
                <c:pt idx="982">
                  <c:v>67.819999999999993</c:v>
                </c:pt>
                <c:pt idx="983">
                  <c:v>87.97</c:v>
                </c:pt>
                <c:pt idx="984">
                  <c:v>81.64</c:v>
                </c:pt>
                <c:pt idx="985">
                  <c:v>75.47</c:v>
                </c:pt>
                <c:pt idx="986">
                  <c:v>43.48</c:v>
                </c:pt>
                <c:pt idx="987">
                  <c:v>57.6</c:v>
                </c:pt>
                <c:pt idx="988">
                  <c:v>76.19</c:v>
                </c:pt>
                <c:pt idx="989">
                  <c:v>87.81</c:v>
                </c:pt>
                <c:pt idx="990">
                  <c:v>85.1</c:v>
                </c:pt>
                <c:pt idx="991">
                  <c:v>75.760000000000005</c:v>
                </c:pt>
                <c:pt idx="992">
                  <c:v>94.06</c:v>
                </c:pt>
                <c:pt idx="993">
                  <c:v>75.930000000000007</c:v>
                </c:pt>
                <c:pt idx="994">
                  <c:v>88.22</c:v>
                </c:pt>
                <c:pt idx="995">
                  <c:v>80.27</c:v>
                </c:pt>
                <c:pt idx="996">
                  <c:v>74.61</c:v>
                </c:pt>
                <c:pt idx="997">
                  <c:v>83.41</c:v>
                </c:pt>
                <c:pt idx="998">
                  <c:v>46.34</c:v>
                </c:pt>
                <c:pt idx="999">
                  <c:v>64.41</c:v>
                </c:pt>
                <c:pt idx="1000">
                  <c:v>92.96</c:v>
                </c:pt>
                <c:pt idx="1001">
                  <c:v>76.489999999999995</c:v>
                </c:pt>
                <c:pt idx="1002">
                  <c:v>92.53</c:v>
                </c:pt>
                <c:pt idx="1003">
                  <c:v>71.069999999999993</c:v>
                </c:pt>
                <c:pt idx="1004">
                  <c:v>88.45</c:v>
                </c:pt>
                <c:pt idx="1005">
                  <c:v>87.14</c:v>
                </c:pt>
                <c:pt idx="1006">
                  <c:v>76.930000000000007</c:v>
                </c:pt>
                <c:pt idx="1007">
                  <c:v>83.91</c:v>
                </c:pt>
                <c:pt idx="1008">
                  <c:v>69.39</c:v>
                </c:pt>
                <c:pt idx="1009">
                  <c:v>33.43</c:v>
                </c:pt>
                <c:pt idx="1010">
                  <c:v>67.41</c:v>
                </c:pt>
                <c:pt idx="1011">
                  <c:v>76.94</c:v>
                </c:pt>
                <c:pt idx="1012">
                  <c:v>92.96</c:v>
                </c:pt>
                <c:pt idx="1013">
                  <c:v>73.97</c:v>
                </c:pt>
                <c:pt idx="1014">
                  <c:v>84.87</c:v>
                </c:pt>
                <c:pt idx="1015">
                  <c:v>89.45</c:v>
                </c:pt>
                <c:pt idx="1016">
                  <c:v>72.430000000000007</c:v>
                </c:pt>
                <c:pt idx="1017">
                  <c:v>82.71</c:v>
                </c:pt>
                <c:pt idx="1018">
                  <c:v>89.37</c:v>
                </c:pt>
                <c:pt idx="1019">
                  <c:v>84.72</c:v>
                </c:pt>
                <c:pt idx="1020">
                  <c:v>87.46</c:v>
                </c:pt>
                <c:pt idx="1021">
                  <c:v>93.07</c:v>
                </c:pt>
                <c:pt idx="1022">
                  <c:v>82.49</c:v>
                </c:pt>
                <c:pt idx="1023">
                  <c:v>90.63</c:v>
                </c:pt>
                <c:pt idx="1024">
                  <c:v>73.67</c:v>
                </c:pt>
                <c:pt idx="1025">
                  <c:v>72.44</c:v>
                </c:pt>
                <c:pt idx="1026">
                  <c:v>88.32</c:v>
                </c:pt>
                <c:pt idx="1027">
                  <c:v>66.569999999999993</c:v>
                </c:pt>
                <c:pt idx="1028">
                  <c:v>54.83</c:v>
                </c:pt>
                <c:pt idx="1029">
                  <c:v>36.31</c:v>
                </c:pt>
                <c:pt idx="1030">
                  <c:v>59.33</c:v>
                </c:pt>
                <c:pt idx="1031">
                  <c:v>35.61</c:v>
                </c:pt>
                <c:pt idx="1032">
                  <c:v>68.52</c:v>
                </c:pt>
                <c:pt idx="1033">
                  <c:v>81.150000000000006</c:v>
                </c:pt>
                <c:pt idx="1034">
                  <c:v>89.7</c:v>
                </c:pt>
                <c:pt idx="1035">
                  <c:v>74.48</c:v>
                </c:pt>
                <c:pt idx="1036">
                  <c:v>88.65</c:v>
                </c:pt>
                <c:pt idx="1037">
                  <c:v>76.67</c:v>
                </c:pt>
                <c:pt idx="1038">
                  <c:v>82.57</c:v>
                </c:pt>
                <c:pt idx="1039">
                  <c:v>95.7</c:v>
                </c:pt>
                <c:pt idx="1040">
                  <c:v>73.11</c:v>
                </c:pt>
                <c:pt idx="1041">
                  <c:v>57.7</c:v>
                </c:pt>
                <c:pt idx="1042">
                  <c:v>32.49</c:v>
                </c:pt>
                <c:pt idx="1043">
                  <c:v>60.29</c:v>
                </c:pt>
                <c:pt idx="1044">
                  <c:v>81.84</c:v>
                </c:pt>
                <c:pt idx="1045">
                  <c:v>93.95</c:v>
                </c:pt>
                <c:pt idx="1046">
                  <c:v>69.989999999999995</c:v>
                </c:pt>
                <c:pt idx="1047">
                  <c:v>83.2</c:v>
                </c:pt>
                <c:pt idx="1048">
                  <c:v>86.61</c:v>
                </c:pt>
                <c:pt idx="1049">
                  <c:v>70.569999999999993</c:v>
                </c:pt>
                <c:pt idx="1050">
                  <c:v>92.45</c:v>
                </c:pt>
                <c:pt idx="1051">
                  <c:v>75.680000000000007</c:v>
                </c:pt>
                <c:pt idx="1052">
                  <c:v>78.400000000000006</c:v>
                </c:pt>
                <c:pt idx="1053">
                  <c:v>91.19</c:v>
                </c:pt>
                <c:pt idx="1054">
                  <c:v>78.540000000000006</c:v>
                </c:pt>
                <c:pt idx="1055">
                  <c:v>80.91</c:v>
                </c:pt>
                <c:pt idx="1056">
                  <c:v>85.22</c:v>
                </c:pt>
                <c:pt idx="1057">
                  <c:v>69.930000000000007</c:v>
                </c:pt>
                <c:pt idx="1058">
                  <c:v>85.58</c:v>
                </c:pt>
                <c:pt idx="1059">
                  <c:v>84.37</c:v>
                </c:pt>
                <c:pt idx="1060">
                  <c:v>70.709999999999994</c:v>
                </c:pt>
                <c:pt idx="1061">
                  <c:v>78.87</c:v>
                </c:pt>
                <c:pt idx="1062">
                  <c:v>83.24</c:v>
                </c:pt>
                <c:pt idx="1063">
                  <c:v>69.099999999999994</c:v>
                </c:pt>
                <c:pt idx="1064">
                  <c:v>73.13</c:v>
                </c:pt>
                <c:pt idx="1065">
                  <c:v>88.64</c:v>
                </c:pt>
                <c:pt idx="1066">
                  <c:v>69.92</c:v>
                </c:pt>
                <c:pt idx="1067">
                  <c:v>88.28</c:v>
                </c:pt>
                <c:pt idx="1068">
                  <c:v>85.71</c:v>
                </c:pt>
                <c:pt idx="1069">
                  <c:v>76.290000000000006</c:v>
                </c:pt>
                <c:pt idx="1070">
                  <c:v>92.43</c:v>
                </c:pt>
                <c:pt idx="1071">
                  <c:v>71.209999999999994</c:v>
                </c:pt>
                <c:pt idx="1072">
                  <c:v>77.52</c:v>
                </c:pt>
                <c:pt idx="1073">
                  <c:v>67.61</c:v>
                </c:pt>
                <c:pt idx="1074">
                  <c:v>44.52</c:v>
                </c:pt>
                <c:pt idx="1075">
                  <c:v>57.97</c:v>
                </c:pt>
                <c:pt idx="1076">
                  <c:v>73.52</c:v>
                </c:pt>
                <c:pt idx="1077">
                  <c:v>89.31</c:v>
                </c:pt>
                <c:pt idx="1078">
                  <c:v>70.849999999999994</c:v>
                </c:pt>
                <c:pt idx="1079">
                  <c:v>90.02</c:v>
                </c:pt>
                <c:pt idx="1080">
                  <c:v>85.91</c:v>
                </c:pt>
                <c:pt idx="1081">
                  <c:v>77.41</c:v>
                </c:pt>
                <c:pt idx="1082">
                  <c:v>89.89</c:v>
                </c:pt>
                <c:pt idx="1083">
                  <c:v>76.52</c:v>
                </c:pt>
                <c:pt idx="1084">
                  <c:v>77.66</c:v>
                </c:pt>
                <c:pt idx="1085">
                  <c:v>90.14</c:v>
                </c:pt>
                <c:pt idx="1086">
                  <c:v>69.81</c:v>
                </c:pt>
                <c:pt idx="1087">
                  <c:v>87.38</c:v>
                </c:pt>
                <c:pt idx="1088">
                  <c:v>72.95</c:v>
                </c:pt>
                <c:pt idx="1089">
                  <c:v>79.38</c:v>
                </c:pt>
                <c:pt idx="1090">
                  <c:v>86.49</c:v>
                </c:pt>
                <c:pt idx="1091">
                  <c:v>72.34</c:v>
                </c:pt>
                <c:pt idx="1092">
                  <c:v>78.61</c:v>
                </c:pt>
                <c:pt idx="1093">
                  <c:v>71.19</c:v>
                </c:pt>
                <c:pt idx="1094">
                  <c:v>73.22</c:v>
                </c:pt>
                <c:pt idx="1095">
                  <c:v>88.02</c:v>
                </c:pt>
                <c:pt idx="1096">
                  <c:v>68.67</c:v>
                </c:pt>
                <c:pt idx="1097">
                  <c:v>82.05</c:v>
                </c:pt>
                <c:pt idx="1098">
                  <c:v>81.88</c:v>
                </c:pt>
                <c:pt idx="1099">
                  <c:v>75.819999999999993</c:v>
                </c:pt>
                <c:pt idx="1100">
                  <c:v>91.5</c:v>
                </c:pt>
                <c:pt idx="1101">
                  <c:v>76.13</c:v>
                </c:pt>
                <c:pt idx="1102">
                  <c:v>78.42</c:v>
                </c:pt>
                <c:pt idx="1103">
                  <c:v>94.28</c:v>
                </c:pt>
                <c:pt idx="1104">
                  <c:v>75.92</c:v>
                </c:pt>
                <c:pt idx="1105">
                  <c:v>83.66</c:v>
                </c:pt>
                <c:pt idx="1106">
                  <c:v>87.88</c:v>
                </c:pt>
                <c:pt idx="1107">
                  <c:v>79.23</c:v>
                </c:pt>
                <c:pt idx="1108">
                  <c:v>83.83</c:v>
                </c:pt>
                <c:pt idx="1109">
                  <c:v>73.77</c:v>
                </c:pt>
                <c:pt idx="1110">
                  <c:v>79.489999999999995</c:v>
                </c:pt>
                <c:pt idx="1111">
                  <c:v>87.67</c:v>
                </c:pt>
                <c:pt idx="1112">
                  <c:v>48.11</c:v>
                </c:pt>
                <c:pt idx="1113">
                  <c:v>30.23</c:v>
                </c:pt>
                <c:pt idx="1114">
                  <c:v>37.33</c:v>
                </c:pt>
                <c:pt idx="1115">
                  <c:v>59.99</c:v>
                </c:pt>
                <c:pt idx="1116">
                  <c:v>80.98</c:v>
                </c:pt>
                <c:pt idx="1117">
                  <c:v>93.94</c:v>
                </c:pt>
                <c:pt idx="1118">
                  <c:v>72.36</c:v>
                </c:pt>
                <c:pt idx="1119">
                  <c:v>84.23</c:v>
                </c:pt>
                <c:pt idx="1120">
                  <c:v>94.78</c:v>
                </c:pt>
                <c:pt idx="1121">
                  <c:v>69.040000000000006</c:v>
                </c:pt>
                <c:pt idx="1122">
                  <c:v>88.32</c:v>
                </c:pt>
                <c:pt idx="1123">
                  <c:v>81.680000000000007</c:v>
                </c:pt>
                <c:pt idx="1124">
                  <c:v>69.48</c:v>
                </c:pt>
                <c:pt idx="1125">
                  <c:v>34.369999999999997</c:v>
                </c:pt>
                <c:pt idx="1126">
                  <c:v>67.349999999999994</c:v>
                </c:pt>
                <c:pt idx="1127">
                  <c:v>79.64</c:v>
                </c:pt>
                <c:pt idx="1128">
                  <c:v>91.24</c:v>
                </c:pt>
                <c:pt idx="1129">
                  <c:v>72.540000000000006</c:v>
                </c:pt>
                <c:pt idx="1130">
                  <c:v>83.68</c:v>
                </c:pt>
                <c:pt idx="1131">
                  <c:v>87.34</c:v>
                </c:pt>
                <c:pt idx="1132">
                  <c:v>70.319999999999993</c:v>
                </c:pt>
                <c:pt idx="1133">
                  <c:v>84.24</c:v>
                </c:pt>
                <c:pt idx="1134">
                  <c:v>90.32</c:v>
                </c:pt>
                <c:pt idx="1135">
                  <c:v>75.7</c:v>
                </c:pt>
                <c:pt idx="1136">
                  <c:v>93.05</c:v>
                </c:pt>
                <c:pt idx="1137">
                  <c:v>79.239999999999995</c:v>
                </c:pt>
                <c:pt idx="1138">
                  <c:v>85.04</c:v>
                </c:pt>
                <c:pt idx="1139">
                  <c:v>88.91</c:v>
                </c:pt>
                <c:pt idx="1140">
                  <c:v>71.989999999999995</c:v>
                </c:pt>
                <c:pt idx="1141">
                  <c:v>81.19</c:v>
                </c:pt>
                <c:pt idx="1142">
                  <c:v>90.58</c:v>
                </c:pt>
                <c:pt idx="1143">
                  <c:v>69.3</c:v>
                </c:pt>
                <c:pt idx="1144">
                  <c:v>85.52</c:v>
                </c:pt>
                <c:pt idx="1145">
                  <c:v>81.99</c:v>
                </c:pt>
                <c:pt idx="1146">
                  <c:v>73.45</c:v>
                </c:pt>
                <c:pt idx="1147">
                  <c:v>86.58</c:v>
                </c:pt>
                <c:pt idx="1148">
                  <c:v>95.2</c:v>
                </c:pt>
                <c:pt idx="1149">
                  <c:v>73.489999999999995</c:v>
                </c:pt>
                <c:pt idx="1150">
                  <c:v>83.99</c:v>
                </c:pt>
                <c:pt idx="1151">
                  <c:v>87.69</c:v>
                </c:pt>
                <c:pt idx="1152">
                  <c:v>67.31</c:v>
                </c:pt>
                <c:pt idx="1153">
                  <c:v>85.75</c:v>
                </c:pt>
                <c:pt idx="1154">
                  <c:v>81.069999999999993</c:v>
                </c:pt>
                <c:pt idx="1155">
                  <c:v>76</c:v>
                </c:pt>
                <c:pt idx="1156">
                  <c:v>91.92</c:v>
                </c:pt>
                <c:pt idx="1157">
                  <c:v>74.37</c:v>
                </c:pt>
                <c:pt idx="1158">
                  <c:v>84.21</c:v>
                </c:pt>
                <c:pt idx="1159">
                  <c:v>84.57</c:v>
                </c:pt>
                <c:pt idx="1160">
                  <c:v>73.92</c:v>
                </c:pt>
                <c:pt idx="1161">
                  <c:v>85.32</c:v>
                </c:pt>
                <c:pt idx="1162">
                  <c:v>77.17</c:v>
                </c:pt>
                <c:pt idx="1163">
                  <c:v>77.010000000000005</c:v>
                </c:pt>
                <c:pt idx="1164">
                  <c:v>95.8</c:v>
                </c:pt>
                <c:pt idx="1165">
                  <c:v>74.930000000000007</c:v>
                </c:pt>
                <c:pt idx="1166">
                  <c:v>80.040000000000006</c:v>
                </c:pt>
                <c:pt idx="1167">
                  <c:v>77.39</c:v>
                </c:pt>
                <c:pt idx="1168">
                  <c:v>44.77</c:v>
                </c:pt>
                <c:pt idx="1169">
                  <c:v>41.32</c:v>
                </c:pt>
                <c:pt idx="1170">
                  <c:v>74.819999999999993</c:v>
                </c:pt>
                <c:pt idx="1171">
                  <c:v>82.16</c:v>
                </c:pt>
                <c:pt idx="1172">
                  <c:v>75.180000000000007</c:v>
                </c:pt>
                <c:pt idx="1173">
                  <c:v>78.430000000000007</c:v>
                </c:pt>
                <c:pt idx="1174">
                  <c:v>89.78</c:v>
                </c:pt>
                <c:pt idx="1175">
                  <c:v>70.38</c:v>
                </c:pt>
                <c:pt idx="1176">
                  <c:v>86.22</c:v>
                </c:pt>
                <c:pt idx="1177">
                  <c:v>91.67</c:v>
                </c:pt>
                <c:pt idx="1178">
                  <c:v>70.67</c:v>
                </c:pt>
                <c:pt idx="1179">
                  <c:v>89.13</c:v>
                </c:pt>
                <c:pt idx="1180">
                  <c:v>87.01</c:v>
                </c:pt>
                <c:pt idx="1181">
                  <c:v>77.84</c:v>
                </c:pt>
                <c:pt idx="1182">
                  <c:v>93.86</c:v>
                </c:pt>
                <c:pt idx="1183">
                  <c:v>74.489999999999995</c:v>
                </c:pt>
                <c:pt idx="1184">
                  <c:v>85.01</c:v>
                </c:pt>
                <c:pt idx="1185">
                  <c:v>94.53</c:v>
                </c:pt>
                <c:pt idx="1186">
                  <c:v>69.16</c:v>
                </c:pt>
                <c:pt idx="1187">
                  <c:v>89.34</c:v>
                </c:pt>
                <c:pt idx="1188">
                  <c:v>71.56</c:v>
                </c:pt>
                <c:pt idx="1189">
                  <c:v>69.599999999999994</c:v>
                </c:pt>
                <c:pt idx="1190">
                  <c:v>90.56</c:v>
                </c:pt>
                <c:pt idx="1191">
                  <c:v>91.98</c:v>
                </c:pt>
                <c:pt idx="1192">
                  <c:v>71.06</c:v>
                </c:pt>
                <c:pt idx="1193">
                  <c:v>95.14</c:v>
                </c:pt>
                <c:pt idx="1194">
                  <c:v>78.31</c:v>
                </c:pt>
                <c:pt idx="1195">
                  <c:v>82.22</c:v>
                </c:pt>
                <c:pt idx="1196">
                  <c:v>92.44</c:v>
                </c:pt>
                <c:pt idx="1197">
                  <c:v>74.95</c:v>
                </c:pt>
                <c:pt idx="1198">
                  <c:v>88.5</c:v>
                </c:pt>
                <c:pt idx="1199">
                  <c:v>84.19</c:v>
                </c:pt>
                <c:pt idx="1200">
                  <c:v>77.510000000000005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B9-4CAD-A27C-A4F6FA7D9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8846032"/>
        <c:axId val="828843872"/>
      </c:lineChart>
      <c:catAx>
        <c:axId val="828846032"/>
        <c:scaling>
          <c:orientation val="maxMin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828843872"/>
        <c:crosses val="autoZero"/>
        <c:auto val="1"/>
        <c:lblAlgn val="ctr"/>
        <c:lblOffset val="100"/>
        <c:noMultiLvlLbl val="0"/>
      </c:catAx>
      <c:valAx>
        <c:axId val="82884387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82884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425450</xdr:colOff>
      <xdr:row>81</xdr:row>
      <xdr:rowOff>146050</xdr:rowOff>
    </xdr:from>
    <xdr:to>
      <xdr:col>30</xdr:col>
      <xdr:colOff>254000</xdr:colOff>
      <xdr:row>112</xdr:row>
      <xdr:rowOff>88900</xdr:rowOff>
    </xdr:to>
    <xdr:graphicFrame macro="">
      <xdr:nvGraphicFramePr>
        <xdr:cNvPr id="2" name="مخطط 1">
          <a:extLst>
            <a:ext uri="{FF2B5EF4-FFF2-40B4-BE49-F238E27FC236}">
              <a16:creationId xmlns:a16="http://schemas.microsoft.com/office/drawing/2014/main" id="{C928F1B5-CA98-0FBA-797B-69934CA12F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68792</xdr:colOff>
      <xdr:row>16</xdr:row>
      <xdr:rowOff>0</xdr:rowOff>
    </xdr:from>
    <xdr:to>
      <xdr:col>42</xdr:col>
      <xdr:colOff>455084</xdr:colOff>
      <xdr:row>57</xdr:row>
      <xdr:rowOff>1058</xdr:rowOff>
    </xdr:to>
    <xdr:graphicFrame macro="">
      <xdr:nvGraphicFramePr>
        <xdr:cNvPr id="3" name="مخطط 2">
          <a:extLst>
            <a:ext uri="{FF2B5EF4-FFF2-40B4-BE49-F238E27FC236}">
              <a16:creationId xmlns:a16="http://schemas.microsoft.com/office/drawing/2014/main" id="{C7CA0266-651B-4252-709F-4CD1F5E53B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654050</xdr:colOff>
      <xdr:row>15</xdr:row>
      <xdr:rowOff>82550</xdr:rowOff>
    </xdr:from>
    <xdr:to>
      <xdr:col>25</xdr:col>
      <xdr:colOff>412750</xdr:colOff>
      <xdr:row>42</xdr:row>
      <xdr:rowOff>44450</xdr:rowOff>
    </xdr:to>
    <xdr:graphicFrame macro="">
      <xdr:nvGraphicFramePr>
        <xdr:cNvPr id="2" name="مخطط 1">
          <a:extLst>
            <a:ext uri="{FF2B5EF4-FFF2-40B4-BE49-F238E27FC236}">
              <a16:creationId xmlns:a16="http://schemas.microsoft.com/office/drawing/2014/main" id="{C923EBCD-EFB7-13BA-8ADB-1CB2785B1A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425450</xdr:colOff>
      <xdr:row>19</xdr:row>
      <xdr:rowOff>19050</xdr:rowOff>
    </xdr:from>
    <xdr:to>
      <xdr:col>29</xdr:col>
      <xdr:colOff>571500</xdr:colOff>
      <xdr:row>54</xdr:row>
      <xdr:rowOff>120650</xdr:rowOff>
    </xdr:to>
    <xdr:graphicFrame macro="">
      <xdr:nvGraphicFramePr>
        <xdr:cNvPr id="2" name="مخطط 1">
          <a:extLst>
            <a:ext uri="{FF2B5EF4-FFF2-40B4-BE49-F238E27FC236}">
              <a16:creationId xmlns:a16="http://schemas.microsoft.com/office/drawing/2014/main" id="{DCF54574-DF4F-1D4B-6962-9A1DFE329C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425450</xdr:colOff>
      <xdr:row>8</xdr:row>
      <xdr:rowOff>44450</xdr:rowOff>
    </xdr:from>
    <xdr:to>
      <xdr:col>29</xdr:col>
      <xdr:colOff>527050</xdr:colOff>
      <xdr:row>37</xdr:row>
      <xdr:rowOff>88900</xdr:rowOff>
    </xdr:to>
    <xdr:graphicFrame macro="">
      <xdr:nvGraphicFramePr>
        <xdr:cNvPr id="2" name="مخطط 1">
          <a:extLst>
            <a:ext uri="{FF2B5EF4-FFF2-40B4-BE49-F238E27FC236}">
              <a16:creationId xmlns:a16="http://schemas.microsoft.com/office/drawing/2014/main" id="{FD656D8C-EDA2-54E6-F4A2-B9B0E0FF0F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392C-8E5A-40F2-8B37-736F4FCF9456}">
  <dimension ref="A1:G6"/>
  <sheetViews>
    <sheetView tabSelected="1" zoomScale="236" zoomScaleNormal="236" workbookViewId="0">
      <selection activeCell="G14" sqref="G14"/>
    </sheetView>
  </sheetViews>
  <sheetFormatPr defaultRowHeight="14" x14ac:dyDescent="0.3"/>
  <cols>
    <col min="1" max="1" width="12.6640625" bestFit="1" customWidth="1"/>
    <col min="2" max="2" width="13.5" bestFit="1" customWidth="1"/>
    <col min="3" max="3" width="18.75" bestFit="1" customWidth="1"/>
    <col min="4" max="4" width="9.75" bestFit="1" customWidth="1"/>
    <col min="5" max="5" width="10.58203125" bestFit="1" customWidth="1"/>
    <col min="6" max="6" width="23.9140625" bestFit="1" customWidth="1"/>
  </cols>
  <sheetData>
    <row r="1" spans="1:7" ht="14.5" thickTop="1" x14ac:dyDescent="0.3">
      <c r="A1" s="5" t="s">
        <v>0</v>
      </c>
      <c r="B1" s="5" t="s">
        <v>2</v>
      </c>
      <c r="C1" s="5" t="s">
        <v>3</v>
      </c>
      <c r="D1" s="5" t="s">
        <v>1</v>
      </c>
      <c r="E1" s="5" t="s">
        <v>616</v>
      </c>
      <c r="F1" s="5" t="s">
        <v>675</v>
      </c>
      <c r="G1" s="5" t="s">
        <v>613</v>
      </c>
    </row>
    <row r="2" spans="1:7" x14ac:dyDescent="0.3">
      <c r="A2" s="1">
        <v>1</v>
      </c>
      <c r="B2" s="1">
        <v>15.124166666666664</v>
      </c>
      <c r="C2" s="2">
        <v>12</v>
      </c>
      <c r="D2" s="6">
        <v>2</v>
      </c>
      <c r="E2" s="6">
        <v>21.186393442622947</v>
      </c>
      <c r="F2" s="2">
        <v>6</v>
      </c>
      <c r="G2" s="2">
        <v>4</v>
      </c>
    </row>
    <row r="3" spans="1:7" x14ac:dyDescent="0.3">
      <c r="A3" s="6">
        <v>2</v>
      </c>
      <c r="B3" s="6">
        <v>35.167118644067799</v>
      </c>
      <c r="C3" s="2">
        <v>9</v>
      </c>
      <c r="D3" s="7">
        <v>3</v>
      </c>
      <c r="E3" s="7">
        <v>41.277460317460339</v>
      </c>
      <c r="F3" s="2">
        <v>7.75</v>
      </c>
      <c r="G3" s="2">
        <v>3.3333333333333299</v>
      </c>
    </row>
    <row r="4" spans="1:7" x14ac:dyDescent="0.3">
      <c r="A4" s="7">
        <v>3</v>
      </c>
      <c r="B4" s="7">
        <v>50.933958333333344</v>
      </c>
      <c r="C4" s="2">
        <v>6</v>
      </c>
      <c r="D4" s="3">
        <v>4</v>
      </c>
      <c r="E4" s="3">
        <v>64.225208333333356</v>
      </c>
      <c r="F4" s="2">
        <v>14</v>
      </c>
      <c r="G4" s="2">
        <f>7200/3600</f>
        <v>2</v>
      </c>
    </row>
    <row r="5" spans="1:7" x14ac:dyDescent="0.3">
      <c r="A5" s="3">
        <v>4</v>
      </c>
      <c r="B5" s="3">
        <v>62.857057326530622</v>
      </c>
      <c r="C5" s="2">
        <v>3</v>
      </c>
      <c r="D5" s="4">
        <v>5</v>
      </c>
      <c r="E5" s="4">
        <v>86.36</v>
      </c>
      <c r="F5" s="2">
        <v>24.5</v>
      </c>
      <c r="G5" s="2">
        <f>5900/3600</f>
        <v>1.6388888888888888</v>
      </c>
    </row>
    <row r="6" spans="1:7" x14ac:dyDescent="0.3">
      <c r="A6" s="4">
        <v>5</v>
      </c>
      <c r="B6" s="4">
        <v>91.002291666666693</v>
      </c>
      <c r="C6" s="2">
        <v>0</v>
      </c>
      <c r="D6" s="4">
        <v>5</v>
      </c>
      <c r="E6" s="4">
        <v>91.002291666666693</v>
      </c>
      <c r="F6" s="2">
        <v>0</v>
      </c>
      <c r="G6" s="2">
        <f>5700/3600</f>
        <v>1.5833333333333333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92FF-2103-4594-809A-23B43B1A0176}">
  <dimension ref="A1:I1202"/>
  <sheetViews>
    <sheetView topLeftCell="A1144" workbookViewId="0">
      <selection activeCell="E1" sqref="E1:E1048576"/>
    </sheetView>
  </sheetViews>
  <sheetFormatPr defaultRowHeight="14" x14ac:dyDescent="0.3"/>
  <sheetData>
    <row r="1" spans="1:9" x14ac:dyDescent="0.3">
      <c r="A1" t="s">
        <v>4</v>
      </c>
    </row>
    <row r="2" spans="1:9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614</v>
      </c>
    </row>
    <row r="3" spans="1:9" x14ac:dyDescent="0.3">
      <c r="A3">
        <v>1</v>
      </c>
      <c r="B3" t="s">
        <v>676</v>
      </c>
      <c r="C3">
        <v>1</v>
      </c>
      <c r="D3">
        <v>-0.18</v>
      </c>
      <c r="E3">
        <v>25</v>
      </c>
      <c r="F3">
        <v>108.24</v>
      </c>
      <c r="G3">
        <v>108.23</v>
      </c>
      <c r="H3" s="8">
        <v>0.1198</v>
      </c>
      <c r="I3" t="s">
        <v>615</v>
      </c>
    </row>
    <row r="4" spans="1:9" x14ac:dyDescent="0.3">
      <c r="A4">
        <v>1</v>
      </c>
      <c r="B4" t="s">
        <v>677</v>
      </c>
      <c r="C4">
        <v>1</v>
      </c>
      <c r="D4">
        <v>-0.75</v>
      </c>
      <c r="E4">
        <v>20</v>
      </c>
      <c r="F4">
        <v>91.59</v>
      </c>
      <c r="G4">
        <v>63.23</v>
      </c>
      <c r="H4" s="8">
        <v>0.46870000000000001</v>
      </c>
      <c r="I4" t="s">
        <v>615</v>
      </c>
    </row>
    <row r="5" spans="1:9" x14ac:dyDescent="0.3">
      <c r="A5">
        <v>1</v>
      </c>
      <c r="B5" t="s">
        <v>678</v>
      </c>
      <c r="C5">
        <v>1</v>
      </c>
      <c r="E5">
        <v>0</v>
      </c>
      <c r="H5" s="8">
        <v>1</v>
      </c>
      <c r="I5" t="s">
        <v>615</v>
      </c>
    </row>
    <row r="6" spans="1:9" x14ac:dyDescent="0.3">
      <c r="A6">
        <v>1</v>
      </c>
      <c r="B6" t="s">
        <v>679</v>
      </c>
      <c r="C6">
        <v>1</v>
      </c>
      <c r="E6">
        <v>0</v>
      </c>
      <c r="H6" s="8">
        <v>1</v>
      </c>
      <c r="I6" t="s">
        <v>615</v>
      </c>
    </row>
    <row r="7" spans="1:9" x14ac:dyDescent="0.3">
      <c r="A7">
        <v>1</v>
      </c>
      <c r="B7" t="s">
        <v>680</v>
      </c>
      <c r="C7">
        <v>1</v>
      </c>
      <c r="D7">
        <v>0.94</v>
      </c>
      <c r="E7">
        <v>9</v>
      </c>
      <c r="F7">
        <v>27.44</v>
      </c>
      <c r="G7">
        <v>24.19</v>
      </c>
      <c r="H7" s="8">
        <v>0.3175</v>
      </c>
      <c r="I7" t="s">
        <v>615</v>
      </c>
    </row>
    <row r="8" spans="1:9" x14ac:dyDescent="0.3">
      <c r="A8">
        <v>1</v>
      </c>
      <c r="B8" t="s">
        <v>681</v>
      </c>
      <c r="C8">
        <v>1</v>
      </c>
      <c r="D8">
        <v>0.21</v>
      </c>
      <c r="E8">
        <v>11</v>
      </c>
      <c r="F8">
        <v>35.130000000000003</v>
      </c>
      <c r="G8">
        <v>20.58</v>
      </c>
      <c r="H8" s="8">
        <v>0.27700000000000002</v>
      </c>
      <c r="I8" t="s">
        <v>615</v>
      </c>
    </row>
    <row r="9" spans="1:9" x14ac:dyDescent="0.3">
      <c r="A9">
        <v>1</v>
      </c>
      <c r="B9" t="s">
        <v>682</v>
      </c>
      <c r="C9">
        <v>1</v>
      </c>
      <c r="D9">
        <v>-0.6</v>
      </c>
      <c r="E9">
        <v>13</v>
      </c>
      <c r="F9">
        <v>42.52</v>
      </c>
      <c r="G9">
        <v>35.799999999999997</v>
      </c>
      <c r="H9" s="8">
        <v>0.2276</v>
      </c>
      <c r="I9" t="s">
        <v>615</v>
      </c>
    </row>
    <row r="10" spans="1:9" x14ac:dyDescent="0.3">
      <c r="A10">
        <v>1</v>
      </c>
      <c r="B10" t="s">
        <v>683</v>
      </c>
      <c r="C10">
        <v>1</v>
      </c>
      <c r="D10">
        <v>1.28</v>
      </c>
      <c r="E10">
        <v>13</v>
      </c>
      <c r="F10">
        <v>22.43</v>
      </c>
      <c r="G10">
        <v>19.55</v>
      </c>
      <c r="H10" s="8">
        <v>0.316</v>
      </c>
      <c r="I10" t="s">
        <v>615</v>
      </c>
    </row>
    <row r="11" spans="1:9" x14ac:dyDescent="0.3">
      <c r="A11">
        <v>1</v>
      </c>
      <c r="B11" t="s">
        <v>684</v>
      </c>
      <c r="C11">
        <v>1</v>
      </c>
      <c r="D11">
        <v>1.06</v>
      </c>
      <c r="E11">
        <v>10</v>
      </c>
      <c r="F11">
        <v>26.73</v>
      </c>
      <c r="G11">
        <v>19.329999999999998</v>
      </c>
      <c r="H11" s="8">
        <v>0.31440000000000001</v>
      </c>
      <c r="I11" t="s">
        <v>615</v>
      </c>
    </row>
    <row r="12" spans="1:9" x14ac:dyDescent="0.3">
      <c r="A12">
        <v>1</v>
      </c>
      <c r="B12" t="s">
        <v>685</v>
      </c>
      <c r="C12">
        <v>1</v>
      </c>
      <c r="D12">
        <v>-0.12</v>
      </c>
      <c r="E12">
        <v>13</v>
      </c>
      <c r="F12">
        <v>36.69</v>
      </c>
      <c r="G12">
        <v>28.48</v>
      </c>
      <c r="H12" s="8">
        <v>0.20730000000000001</v>
      </c>
      <c r="I12" t="s">
        <v>615</v>
      </c>
    </row>
    <row r="13" spans="1:9" x14ac:dyDescent="0.3">
      <c r="A13">
        <v>1</v>
      </c>
      <c r="B13" t="s">
        <v>686</v>
      </c>
      <c r="C13">
        <v>1</v>
      </c>
      <c r="D13">
        <v>0.81</v>
      </c>
      <c r="E13">
        <v>10</v>
      </c>
      <c r="F13">
        <v>37.51</v>
      </c>
      <c r="G13">
        <v>30.94</v>
      </c>
      <c r="H13" s="8">
        <v>0.2109</v>
      </c>
      <c r="I13" t="s">
        <v>615</v>
      </c>
    </row>
    <row r="14" spans="1:9" x14ac:dyDescent="0.3">
      <c r="A14">
        <v>1</v>
      </c>
      <c r="B14" t="s">
        <v>687</v>
      </c>
      <c r="C14">
        <v>1</v>
      </c>
      <c r="D14">
        <v>1.07</v>
      </c>
      <c r="E14">
        <v>11</v>
      </c>
      <c r="F14">
        <v>29.37</v>
      </c>
      <c r="G14">
        <v>20.440000000000001</v>
      </c>
      <c r="H14" s="8">
        <v>0.26069999999999999</v>
      </c>
      <c r="I14" t="s">
        <v>615</v>
      </c>
    </row>
    <row r="15" spans="1:9" x14ac:dyDescent="0.3">
      <c r="A15">
        <v>1</v>
      </c>
      <c r="B15" t="s">
        <v>688</v>
      </c>
      <c r="C15">
        <v>1</v>
      </c>
      <c r="D15">
        <v>0.51</v>
      </c>
      <c r="E15">
        <v>9</v>
      </c>
      <c r="F15">
        <v>22.98</v>
      </c>
      <c r="G15">
        <v>15.52</v>
      </c>
      <c r="H15" s="8">
        <v>0.2472</v>
      </c>
      <c r="I15" t="s">
        <v>615</v>
      </c>
    </row>
    <row r="16" spans="1:9" x14ac:dyDescent="0.3">
      <c r="A16">
        <v>1</v>
      </c>
      <c r="B16" t="s">
        <v>689</v>
      </c>
      <c r="C16">
        <v>1</v>
      </c>
      <c r="D16">
        <v>1.67</v>
      </c>
      <c r="E16">
        <v>12</v>
      </c>
      <c r="F16">
        <v>46.48</v>
      </c>
      <c r="G16">
        <v>31.43</v>
      </c>
      <c r="H16" s="8">
        <v>0.20119999999999999</v>
      </c>
      <c r="I16" t="s">
        <v>615</v>
      </c>
    </row>
    <row r="17" spans="1:9" x14ac:dyDescent="0.3">
      <c r="A17">
        <v>1</v>
      </c>
      <c r="B17" t="s">
        <v>690</v>
      </c>
      <c r="C17">
        <v>1</v>
      </c>
      <c r="D17">
        <v>0.83</v>
      </c>
      <c r="E17">
        <v>11</v>
      </c>
      <c r="F17">
        <v>27.77</v>
      </c>
      <c r="G17">
        <v>20.85</v>
      </c>
      <c r="H17" s="8">
        <v>0.24740000000000001</v>
      </c>
      <c r="I17" t="s">
        <v>615</v>
      </c>
    </row>
    <row r="18" spans="1:9" x14ac:dyDescent="0.3">
      <c r="A18">
        <v>1</v>
      </c>
      <c r="B18" t="s">
        <v>691</v>
      </c>
      <c r="C18">
        <v>1</v>
      </c>
      <c r="D18">
        <v>-1.03</v>
      </c>
      <c r="E18">
        <v>10</v>
      </c>
      <c r="F18">
        <v>41.92</v>
      </c>
      <c r="G18">
        <v>21.52</v>
      </c>
      <c r="H18" s="8">
        <v>0.35649999999999998</v>
      </c>
      <c r="I18" t="s">
        <v>615</v>
      </c>
    </row>
    <row r="19" spans="1:9" x14ac:dyDescent="0.3">
      <c r="A19">
        <v>1</v>
      </c>
      <c r="B19" t="s">
        <v>692</v>
      </c>
      <c r="C19">
        <v>1</v>
      </c>
      <c r="D19">
        <v>0.49</v>
      </c>
      <c r="E19">
        <v>11</v>
      </c>
      <c r="F19">
        <v>25.36</v>
      </c>
      <c r="G19">
        <v>23.53</v>
      </c>
      <c r="H19" s="8">
        <v>0.2417</v>
      </c>
      <c r="I19" t="s">
        <v>615</v>
      </c>
    </row>
    <row r="20" spans="1:9" x14ac:dyDescent="0.3">
      <c r="A20">
        <v>1</v>
      </c>
      <c r="B20" t="s">
        <v>693</v>
      </c>
      <c r="C20">
        <v>1</v>
      </c>
      <c r="D20">
        <v>0.53</v>
      </c>
      <c r="E20">
        <v>12</v>
      </c>
      <c r="F20">
        <v>42.97</v>
      </c>
      <c r="G20">
        <v>31.38</v>
      </c>
      <c r="H20" s="8">
        <v>0.25140000000000001</v>
      </c>
      <c r="I20" t="s">
        <v>615</v>
      </c>
    </row>
    <row r="21" spans="1:9" x14ac:dyDescent="0.3">
      <c r="A21">
        <v>1</v>
      </c>
      <c r="B21" t="s">
        <v>694</v>
      </c>
      <c r="C21">
        <v>1</v>
      </c>
      <c r="D21">
        <v>1.25</v>
      </c>
      <c r="E21">
        <v>10</v>
      </c>
      <c r="F21">
        <v>25.93</v>
      </c>
      <c r="G21">
        <v>21.73</v>
      </c>
      <c r="H21" s="8">
        <v>0.2374</v>
      </c>
      <c r="I21" t="s">
        <v>615</v>
      </c>
    </row>
    <row r="22" spans="1:9" x14ac:dyDescent="0.3">
      <c r="A22">
        <v>1</v>
      </c>
      <c r="B22" t="s">
        <v>695</v>
      </c>
      <c r="C22">
        <v>1</v>
      </c>
      <c r="D22">
        <v>-0.05</v>
      </c>
      <c r="E22">
        <v>14</v>
      </c>
      <c r="F22">
        <v>38.32</v>
      </c>
      <c r="G22">
        <v>31.02</v>
      </c>
      <c r="H22" s="8">
        <v>0.25540000000000002</v>
      </c>
      <c r="I22" t="s">
        <v>615</v>
      </c>
    </row>
    <row r="23" spans="1:9" x14ac:dyDescent="0.3">
      <c r="A23">
        <v>1</v>
      </c>
      <c r="B23" t="s">
        <v>696</v>
      </c>
      <c r="C23">
        <v>1</v>
      </c>
      <c r="D23">
        <v>0.86</v>
      </c>
      <c r="E23">
        <v>12</v>
      </c>
      <c r="F23">
        <v>30.42</v>
      </c>
      <c r="G23">
        <v>28.48</v>
      </c>
      <c r="H23" s="8">
        <v>0.22120000000000001</v>
      </c>
      <c r="I23" t="s">
        <v>615</v>
      </c>
    </row>
    <row r="24" spans="1:9" x14ac:dyDescent="0.3">
      <c r="A24">
        <v>1</v>
      </c>
      <c r="B24" t="s">
        <v>697</v>
      </c>
      <c r="C24">
        <v>1</v>
      </c>
      <c r="D24">
        <v>-0.22</v>
      </c>
      <c r="E24">
        <v>14</v>
      </c>
      <c r="F24">
        <v>35.4</v>
      </c>
      <c r="G24">
        <v>34.28</v>
      </c>
      <c r="H24" s="8">
        <v>0.2248</v>
      </c>
      <c r="I24" t="s">
        <v>615</v>
      </c>
    </row>
    <row r="25" spans="1:9" x14ac:dyDescent="0.3">
      <c r="A25">
        <v>1</v>
      </c>
      <c r="B25" t="s">
        <v>698</v>
      </c>
      <c r="C25">
        <v>1</v>
      </c>
      <c r="D25">
        <v>0.73</v>
      </c>
      <c r="E25">
        <v>11</v>
      </c>
      <c r="F25">
        <v>31.11</v>
      </c>
      <c r="G25">
        <v>19.39</v>
      </c>
      <c r="H25" s="8">
        <v>0.2853</v>
      </c>
      <c r="I25" t="s">
        <v>615</v>
      </c>
    </row>
    <row r="26" spans="1:9" x14ac:dyDescent="0.3">
      <c r="A26">
        <v>1</v>
      </c>
      <c r="B26" t="s">
        <v>699</v>
      </c>
      <c r="C26">
        <v>1</v>
      </c>
      <c r="D26">
        <v>0.44</v>
      </c>
      <c r="E26">
        <v>13</v>
      </c>
      <c r="F26">
        <v>41.05</v>
      </c>
      <c r="G26">
        <v>36.99</v>
      </c>
      <c r="H26" s="8">
        <v>0.1792</v>
      </c>
      <c r="I26" t="s">
        <v>615</v>
      </c>
    </row>
    <row r="27" spans="1:9" x14ac:dyDescent="0.3">
      <c r="A27">
        <v>1</v>
      </c>
      <c r="B27" t="s">
        <v>700</v>
      </c>
      <c r="C27">
        <v>1</v>
      </c>
      <c r="D27">
        <v>1.4</v>
      </c>
      <c r="E27">
        <v>13</v>
      </c>
      <c r="F27">
        <v>48.79</v>
      </c>
      <c r="G27">
        <v>41.54</v>
      </c>
      <c r="H27" s="8">
        <v>0.16550000000000001</v>
      </c>
      <c r="I27" t="s">
        <v>615</v>
      </c>
    </row>
    <row r="28" spans="1:9" x14ac:dyDescent="0.3">
      <c r="A28">
        <v>1</v>
      </c>
      <c r="B28" t="s">
        <v>701</v>
      </c>
      <c r="C28">
        <v>1</v>
      </c>
      <c r="D28">
        <v>1.3</v>
      </c>
      <c r="E28">
        <v>13</v>
      </c>
      <c r="F28">
        <v>39.07</v>
      </c>
      <c r="G28">
        <v>27.89</v>
      </c>
      <c r="H28" s="8">
        <v>0.23180000000000001</v>
      </c>
      <c r="I28" t="s">
        <v>615</v>
      </c>
    </row>
    <row r="29" spans="1:9" x14ac:dyDescent="0.3">
      <c r="A29">
        <v>1</v>
      </c>
      <c r="B29" t="s">
        <v>702</v>
      </c>
      <c r="C29">
        <v>1</v>
      </c>
      <c r="D29">
        <v>0.13</v>
      </c>
      <c r="E29">
        <v>7</v>
      </c>
      <c r="F29">
        <v>21.75</v>
      </c>
      <c r="G29">
        <v>12.37</v>
      </c>
      <c r="H29" s="8">
        <v>0.23769999999999999</v>
      </c>
      <c r="I29" t="s">
        <v>615</v>
      </c>
    </row>
    <row r="30" spans="1:9" x14ac:dyDescent="0.3">
      <c r="A30">
        <v>1</v>
      </c>
      <c r="B30" t="s">
        <v>703</v>
      </c>
      <c r="C30">
        <v>1</v>
      </c>
      <c r="D30">
        <v>0.83</v>
      </c>
      <c r="E30">
        <v>11</v>
      </c>
      <c r="F30">
        <v>24.62</v>
      </c>
      <c r="G30">
        <v>20.07</v>
      </c>
      <c r="H30" s="8">
        <v>0.32619999999999999</v>
      </c>
      <c r="I30" t="s">
        <v>615</v>
      </c>
    </row>
    <row r="31" spans="1:9" x14ac:dyDescent="0.3">
      <c r="A31">
        <v>1</v>
      </c>
      <c r="B31" t="s">
        <v>704</v>
      </c>
      <c r="C31">
        <v>1</v>
      </c>
      <c r="D31">
        <v>0.88</v>
      </c>
      <c r="E31">
        <v>14</v>
      </c>
      <c r="F31">
        <v>42.76</v>
      </c>
      <c r="G31">
        <v>34.94</v>
      </c>
      <c r="H31" s="8">
        <v>0.2324</v>
      </c>
      <c r="I31" t="s">
        <v>615</v>
      </c>
    </row>
    <row r="32" spans="1:9" x14ac:dyDescent="0.3">
      <c r="A32">
        <v>1</v>
      </c>
      <c r="B32" t="s">
        <v>705</v>
      </c>
      <c r="C32">
        <v>1</v>
      </c>
      <c r="D32">
        <v>-0.4</v>
      </c>
      <c r="E32">
        <v>15</v>
      </c>
      <c r="F32">
        <v>49.01</v>
      </c>
      <c r="G32">
        <v>32.799999999999997</v>
      </c>
      <c r="H32" s="8">
        <v>0.24349999999999999</v>
      </c>
      <c r="I32" t="s">
        <v>615</v>
      </c>
    </row>
    <row r="33" spans="1:9" x14ac:dyDescent="0.3">
      <c r="A33">
        <v>1</v>
      </c>
      <c r="B33" t="s">
        <v>706</v>
      </c>
      <c r="C33">
        <v>1</v>
      </c>
      <c r="D33">
        <v>0.81</v>
      </c>
      <c r="E33">
        <v>10</v>
      </c>
      <c r="F33">
        <v>26.21</v>
      </c>
      <c r="G33">
        <v>18.239999999999998</v>
      </c>
      <c r="H33" s="8">
        <v>0.24249999999999999</v>
      </c>
      <c r="I33" t="s">
        <v>615</v>
      </c>
    </row>
    <row r="34" spans="1:9" x14ac:dyDescent="0.3">
      <c r="A34">
        <v>1</v>
      </c>
      <c r="B34" t="s">
        <v>707</v>
      </c>
      <c r="C34">
        <v>1</v>
      </c>
      <c r="D34">
        <v>-0.37</v>
      </c>
      <c r="E34">
        <v>10</v>
      </c>
      <c r="F34">
        <v>28.17</v>
      </c>
      <c r="G34">
        <v>24.23</v>
      </c>
      <c r="H34" s="8">
        <v>0.22739999999999999</v>
      </c>
      <c r="I34" t="s">
        <v>615</v>
      </c>
    </row>
    <row r="35" spans="1:9" x14ac:dyDescent="0.3">
      <c r="A35">
        <v>1</v>
      </c>
      <c r="B35" t="s">
        <v>708</v>
      </c>
      <c r="C35">
        <v>1</v>
      </c>
      <c r="D35">
        <v>0.5</v>
      </c>
      <c r="E35">
        <v>14</v>
      </c>
      <c r="F35">
        <v>46.01</v>
      </c>
      <c r="G35">
        <v>32.76</v>
      </c>
      <c r="H35" s="8">
        <v>0.23130000000000001</v>
      </c>
      <c r="I35" t="s">
        <v>615</v>
      </c>
    </row>
    <row r="36" spans="1:9" x14ac:dyDescent="0.3">
      <c r="A36">
        <v>1</v>
      </c>
      <c r="B36" t="s">
        <v>709</v>
      </c>
      <c r="C36">
        <v>1</v>
      </c>
      <c r="D36">
        <v>-0.57999999999999996</v>
      </c>
      <c r="E36">
        <v>11</v>
      </c>
      <c r="F36">
        <v>29.2</v>
      </c>
      <c r="G36">
        <v>19.14</v>
      </c>
      <c r="H36" s="8">
        <v>0.30740000000000001</v>
      </c>
      <c r="I36" t="s">
        <v>615</v>
      </c>
    </row>
    <row r="37" spans="1:9" x14ac:dyDescent="0.3">
      <c r="A37">
        <v>1</v>
      </c>
      <c r="B37" t="s">
        <v>710</v>
      </c>
      <c r="C37">
        <v>1</v>
      </c>
      <c r="D37">
        <v>0.51</v>
      </c>
      <c r="E37">
        <v>10</v>
      </c>
      <c r="F37">
        <v>25.59</v>
      </c>
      <c r="G37">
        <v>15.33</v>
      </c>
      <c r="H37" s="8">
        <v>0.30909999999999999</v>
      </c>
      <c r="I37" t="s">
        <v>615</v>
      </c>
    </row>
    <row r="38" spans="1:9" x14ac:dyDescent="0.3">
      <c r="A38">
        <v>1</v>
      </c>
      <c r="B38" t="s">
        <v>711</v>
      </c>
      <c r="C38">
        <v>1</v>
      </c>
      <c r="D38">
        <v>0.85</v>
      </c>
      <c r="E38">
        <v>14</v>
      </c>
      <c r="F38">
        <v>39.75</v>
      </c>
      <c r="G38">
        <v>36.14</v>
      </c>
      <c r="H38" s="8">
        <v>0.2316</v>
      </c>
      <c r="I38" t="s">
        <v>615</v>
      </c>
    </row>
    <row r="39" spans="1:9" x14ac:dyDescent="0.3">
      <c r="A39">
        <v>1</v>
      </c>
      <c r="B39" t="s">
        <v>712</v>
      </c>
      <c r="C39">
        <v>1</v>
      </c>
      <c r="D39">
        <v>0.01</v>
      </c>
      <c r="E39">
        <v>11</v>
      </c>
      <c r="F39">
        <v>34.21</v>
      </c>
      <c r="G39">
        <v>22.15</v>
      </c>
      <c r="H39" s="8">
        <v>0.3322</v>
      </c>
      <c r="I39" t="s">
        <v>615</v>
      </c>
    </row>
    <row r="40" spans="1:9" x14ac:dyDescent="0.3">
      <c r="A40">
        <v>1</v>
      </c>
      <c r="B40" t="s">
        <v>713</v>
      </c>
      <c r="C40">
        <v>1</v>
      </c>
      <c r="D40">
        <v>1.03</v>
      </c>
      <c r="E40">
        <v>8</v>
      </c>
      <c r="F40">
        <v>24.12</v>
      </c>
      <c r="G40">
        <v>13.51</v>
      </c>
      <c r="H40" s="8">
        <v>0.40300000000000002</v>
      </c>
      <c r="I40" t="s">
        <v>615</v>
      </c>
    </row>
    <row r="41" spans="1:9" x14ac:dyDescent="0.3">
      <c r="A41">
        <v>1</v>
      </c>
      <c r="B41" t="s">
        <v>714</v>
      </c>
      <c r="C41">
        <v>1</v>
      </c>
      <c r="D41">
        <v>0.87</v>
      </c>
      <c r="E41">
        <v>14</v>
      </c>
      <c r="F41">
        <v>42.56</v>
      </c>
      <c r="G41">
        <v>40.67</v>
      </c>
      <c r="H41" s="8">
        <v>0.18190000000000001</v>
      </c>
      <c r="I41" t="s">
        <v>615</v>
      </c>
    </row>
    <row r="42" spans="1:9" x14ac:dyDescent="0.3">
      <c r="A42">
        <v>1</v>
      </c>
      <c r="B42" t="s">
        <v>715</v>
      </c>
      <c r="C42">
        <v>1</v>
      </c>
      <c r="D42">
        <v>1.06</v>
      </c>
      <c r="E42">
        <v>12</v>
      </c>
      <c r="F42">
        <v>34.18</v>
      </c>
      <c r="G42">
        <v>25.39</v>
      </c>
      <c r="H42" s="8">
        <v>0.25290000000000001</v>
      </c>
      <c r="I42" t="s">
        <v>615</v>
      </c>
    </row>
    <row r="43" spans="1:9" x14ac:dyDescent="0.3">
      <c r="A43">
        <v>1</v>
      </c>
      <c r="B43" t="s">
        <v>716</v>
      </c>
      <c r="C43">
        <v>1</v>
      </c>
      <c r="D43">
        <v>0.17</v>
      </c>
      <c r="E43">
        <v>15</v>
      </c>
      <c r="F43">
        <v>44.39</v>
      </c>
      <c r="G43">
        <v>42.04</v>
      </c>
      <c r="H43" s="8">
        <v>0.19040000000000001</v>
      </c>
      <c r="I43" t="s">
        <v>615</v>
      </c>
    </row>
    <row r="44" spans="1:9" x14ac:dyDescent="0.3">
      <c r="A44">
        <v>1</v>
      </c>
      <c r="B44" t="s">
        <v>717</v>
      </c>
      <c r="C44">
        <v>1</v>
      </c>
      <c r="D44">
        <v>1.55</v>
      </c>
      <c r="E44">
        <v>10</v>
      </c>
      <c r="F44">
        <v>40.83</v>
      </c>
      <c r="G44">
        <v>22.1</v>
      </c>
      <c r="H44" s="8">
        <v>0.28420000000000001</v>
      </c>
      <c r="I44" t="s">
        <v>615</v>
      </c>
    </row>
    <row r="45" spans="1:9" x14ac:dyDescent="0.3">
      <c r="A45">
        <v>1</v>
      </c>
      <c r="B45" t="s">
        <v>718</v>
      </c>
      <c r="C45">
        <v>1</v>
      </c>
      <c r="D45">
        <v>0.65</v>
      </c>
      <c r="E45">
        <v>10</v>
      </c>
      <c r="F45">
        <v>27.12</v>
      </c>
      <c r="G45">
        <v>21.04</v>
      </c>
      <c r="H45" s="8">
        <v>0.24959999999999999</v>
      </c>
      <c r="I45" t="s">
        <v>615</v>
      </c>
    </row>
    <row r="46" spans="1:9" x14ac:dyDescent="0.3">
      <c r="A46">
        <v>1</v>
      </c>
      <c r="B46" t="s">
        <v>719</v>
      </c>
      <c r="C46">
        <v>1</v>
      </c>
      <c r="D46">
        <v>0.33</v>
      </c>
      <c r="E46">
        <v>15</v>
      </c>
      <c r="F46">
        <v>41.42</v>
      </c>
      <c r="G46">
        <v>37.200000000000003</v>
      </c>
      <c r="H46" s="8">
        <v>0.2258</v>
      </c>
      <c r="I46" t="s">
        <v>615</v>
      </c>
    </row>
    <row r="47" spans="1:9" x14ac:dyDescent="0.3">
      <c r="A47">
        <v>1</v>
      </c>
      <c r="B47" t="s">
        <v>720</v>
      </c>
      <c r="C47">
        <v>1</v>
      </c>
      <c r="D47">
        <v>0.56000000000000005</v>
      </c>
      <c r="E47">
        <v>11</v>
      </c>
      <c r="F47">
        <v>22.43</v>
      </c>
      <c r="G47">
        <v>20.75</v>
      </c>
      <c r="H47" s="8">
        <v>0.2676</v>
      </c>
      <c r="I47" t="s">
        <v>615</v>
      </c>
    </row>
    <row r="48" spans="1:9" x14ac:dyDescent="0.3">
      <c r="A48">
        <v>1</v>
      </c>
      <c r="B48" t="s">
        <v>721</v>
      </c>
      <c r="C48">
        <v>1</v>
      </c>
      <c r="D48">
        <v>0.51</v>
      </c>
      <c r="E48">
        <v>17</v>
      </c>
      <c r="F48">
        <v>56.6</v>
      </c>
      <c r="G48">
        <v>52.15</v>
      </c>
      <c r="H48" s="8">
        <v>0.18379999999999999</v>
      </c>
      <c r="I48" t="s">
        <v>615</v>
      </c>
    </row>
    <row r="49" spans="1:9" x14ac:dyDescent="0.3">
      <c r="A49">
        <v>1</v>
      </c>
      <c r="B49" t="s">
        <v>722</v>
      </c>
      <c r="C49">
        <v>1</v>
      </c>
      <c r="D49">
        <v>0.59</v>
      </c>
      <c r="E49">
        <v>9</v>
      </c>
      <c r="F49">
        <v>22.04</v>
      </c>
      <c r="G49">
        <v>15.6</v>
      </c>
      <c r="H49" s="8">
        <v>0.41610000000000003</v>
      </c>
      <c r="I49" t="s">
        <v>615</v>
      </c>
    </row>
    <row r="50" spans="1:9" x14ac:dyDescent="0.3">
      <c r="A50">
        <v>1</v>
      </c>
      <c r="B50" t="s">
        <v>723</v>
      </c>
      <c r="C50">
        <v>1</v>
      </c>
      <c r="D50">
        <v>-0.53</v>
      </c>
      <c r="E50">
        <v>17</v>
      </c>
      <c r="F50">
        <v>48.59</v>
      </c>
      <c r="G50">
        <v>41.44</v>
      </c>
      <c r="H50" s="8">
        <v>0.2019</v>
      </c>
      <c r="I50" t="s">
        <v>615</v>
      </c>
    </row>
    <row r="51" spans="1:9" x14ac:dyDescent="0.3">
      <c r="A51">
        <v>1</v>
      </c>
      <c r="B51" t="s">
        <v>724</v>
      </c>
      <c r="C51">
        <v>1</v>
      </c>
      <c r="D51">
        <v>0.92</v>
      </c>
      <c r="E51">
        <v>13</v>
      </c>
      <c r="F51">
        <v>38.53</v>
      </c>
      <c r="G51">
        <v>33.56</v>
      </c>
      <c r="H51" s="8">
        <v>0.2145</v>
      </c>
      <c r="I51" t="s">
        <v>615</v>
      </c>
    </row>
    <row r="52" spans="1:9" x14ac:dyDescent="0.3">
      <c r="A52">
        <v>1</v>
      </c>
      <c r="B52" t="s">
        <v>725</v>
      </c>
      <c r="C52">
        <v>1</v>
      </c>
      <c r="D52">
        <v>0.96</v>
      </c>
      <c r="E52">
        <v>9</v>
      </c>
      <c r="F52">
        <v>26.47</v>
      </c>
      <c r="G52">
        <v>19.84</v>
      </c>
      <c r="H52" s="8">
        <v>0.24610000000000001</v>
      </c>
      <c r="I52" t="s">
        <v>615</v>
      </c>
    </row>
    <row r="53" spans="1:9" x14ac:dyDescent="0.3">
      <c r="A53">
        <v>1</v>
      </c>
      <c r="B53" t="s">
        <v>726</v>
      </c>
      <c r="C53">
        <v>1</v>
      </c>
      <c r="D53">
        <v>1.1499999999999999</v>
      </c>
      <c r="E53">
        <v>14</v>
      </c>
      <c r="F53">
        <v>48.39</v>
      </c>
      <c r="G53">
        <v>29.37</v>
      </c>
      <c r="H53" s="8">
        <v>0.20269999999999999</v>
      </c>
      <c r="I53" t="s">
        <v>615</v>
      </c>
    </row>
    <row r="54" spans="1:9" x14ac:dyDescent="0.3">
      <c r="A54">
        <v>1</v>
      </c>
      <c r="B54" t="s">
        <v>727</v>
      </c>
      <c r="C54">
        <v>1</v>
      </c>
      <c r="D54">
        <v>1.74</v>
      </c>
      <c r="E54">
        <v>9</v>
      </c>
      <c r="F54">
        <v>31.07</v>
      </c>
      <c r="G54">
        <v>22.33</v>
      </c>
      <c r="H54" s="8">
        <v>0.39069999999999999</v>
      </c>
      <c r="I54" t="s">
        <v>615</v>
      </c>
    </row>
    <row r="55" spans="1:9" x14ac:dyDescent="0.3">
      <c r="A55">
        <v>1</v>
      </c>
      <c r="B55" t="s">
        <v>728</v>
      </c>
      <c r="C55">
        <v>1</v>
      </c>
      <c r="D55">
        <v>0.66</v>
      </c>
      <c r="E55">
        <v>13</v>
      </c>
      <c r="F55">
        <v>36.24</v>
      </c>
      <c r="G55">
        <v>32.9</v>
      </c>
      <c r="H55" s="8">
        <v>0.1918</v>
      </c>
      <c r="I55" t="s">
        <v>615</v>
      </c>
    </row>
    <row r="56" spans="1:9" x14ac:dyDescent="0.3">
      <c r="A56">
        <v>1</v>
      </c>
      <c r="B56" t="s">
        <v>729</v>
      </c>
      <c r="C56">
        <v>1</v>
      </c>
      <c r="D56">
        <v>1.1299999999999999</v>
      </c>
      <c r="E56">
        <v>10</v>
      </c>
      <c r="F56">
        <v>28.09</v>
      </c>
      <c r="G56">
        <v>18.309999999999999</v>
      </c>
      <c r="H56" s="8">
        <v>0.30249999999999999</v>
      </c>
      <c r="I56" t="s">
        <v>615</v>
      </c>
    </row>
    <row r="57" spans="1:9" x14ac:dyDescent="0.3">
      <c r="A57">
        <v>1</v>
      </c>
      <c r="B57" t="s">
        <v>730</v>
      </c>
      <c r="C57">
        <v>1</v>
      </c>
      <c r="D57">
        <v>0.7</v>
      </c>
      <c r="E57">
        <v>12</v>
      </c>
      <c r="F57">
        <v>29.99</v>
      </c>
      <c r="G57">
        <v>19.48</v>
      </c>
      <c r="H57" s="8">
        <v>0.32379999999999998</v>
      </c>
      <c r="I57" t="s">
        <v>615</v>
      </c>
    </row>
    <row r="58" spans="1:9" x14ac:dyDescent="0.3">
      <c r="A58">
        <v>1</v>
      </c>
      <c r="B58" t="s">
        <v>731</v>
      </c>
      <c r="C58">
        <v>1</v>
      </c>
      <c r="D58">
        <v>1.23</v>
      </c>
      <c r="E58">
        <v>13</v>
      </c>
      <c r="F58">
        <v>35.69</v>
      </c>
      <c r="G58">
        <v>29.71</v>
      </c>
      <c r="H58" s="8">
        <v>0.23549999999999999</v>
      </c>
      <c r="I58" t="s">
        <v>615</v>
      </c>
    </row>
    <row r="59" spans="1:9" x14ac:dyDescent="0.3">
      <c r="A59">
        <v>1</v>
      </c>
      <c r="B59" t="s">
        <v>732</v>
      </c>
      <c r="C59">
        <v>1</v>
      </c>
      <c r="D59">
        <v>0.59</v>
      </c>
      <c r="E59">
        <v>13</v>
      </c>
      <c r="F59">
        <v>39.65</v>
      </c>
      <c r="G59">
        <v>36.32</v>
      </c>
      <c r="H59" s="8">
        <v>0.1867</v>
      </c>
      <c r="I59" t="s">
        <v>615</v>
      </c>
    </row>
    <row r="60" spans="1:9" x14ac:dyDescent="0.3">
      <c r="A60">
        <v>1</v>
      </c>
      <c r="B60" t="s">
        <v>733</v>
      </c>
      <c r="C60">
        <v>1</v>
      </c>
      <c r="D60">
        <v>-0.1</v>
      </c>
      <c r="E60">
        <v>10</v>
      </c>
      <c r="F60">
        <v>19.45</v>
      </c>
      <c r="G60">
        <v>17.23</v>
      </c>
      <c r="H60" s="8">
        <v>0.36070000000000002</v>
      </c>
      <c r="I60" t="s">
        <v>615</v>
      </c>
    </row>
    <row r="61" spans="1:9" x14ac:dyDescent="0.3">
      <c r="A61">
        <v>1</v>
      </c>
      <c r="B61" t="s">
        <v>734</v>
      </c>
      <c r="C61">
        <v>1</v>
      </c>
      <c r="D61">
        <v>0.18</v>
      </c>
      <c r="E61">
        <v>13</v>
      </c>
      <c r="F61">
        <v>36.49</v>
      </c>
      <c r="G61">
        <v>31.88</v>
      </c>
      <c r="H61" s="8">
        <v>0.20630000000000001</v>
      </c>
      <c r="I61" t="s">
        <v>615</v>
      </c>
    </row>
    <row r="62" spans="1:9" x14ac:dyDescent="0.3">
      <c r="A62">
        <v>1</v>
      </c>
      <c r="B62" t="s">
        <v>735</v>
      </c>
      <c r="C62">
        <v>1</v>
      </c>
      <c r="D62">
        <v>0.91</v>
      </c>
      <c r="E62">
        <v>11</v>
      </c>
      <c r="F62">
        <v>30.59</v>
      </c>
      <c r="G62">
        <v>26.33</v>
      </c>
      <c r="H62" s="8">
        <v>0.21759999999999999</v>
      </c>
      <c r="I62" t="s">
        <v>615</v>
      </c>
    </row>
    <row r="63" spans="1:9" x14ac:dyDescent="0.3">
      <c r="A63">
        <v>1</v>
      </c>
      <c r="B63" t="s">
        <v>736</v>
      </c>
      <c r="C63">
        <v>1</v>
      </c>
      <c r="D63">
        <v>0.34</v>
      </c>
      <c r="E63">
        <v>14</v>
      </c>
      <c r="F63">
        <v>50.7</v>
      </c>
      <c r="G63">
        <v>41.83</v>
      </c>
      <c r="H63" s="8">
        <v>0.18210000000000001</v>
      </c>
      <c r="I63" t="s">
        <v>615</v>
      </c>
    </row>
    <row r="64" spans="1:9" x14ac:dyDescent="0.3">
      <c r="A64">
        <v>1</v>
      </c>
      <c r="B64" t="s">
        <v>737</v>
      </c>
      <c r="C64">
        <v>1</v>
      </c>
      <c r="D64">
        <v>0.92</v>
      </c>
      <c r="E64">
        <v>11</v>
      </c>
      <c r="F64">
        <v>27.8</v>
      </c>
      <c r="G64">
        <v>22.86</v>
      </c>
      <c r="H64" s="8">
        <v>0.25330000000000003</v>
      </c>
      <c r="I64" t="s">
        <v>615</v>
      </c>
    </row>
    <row r="65" spans="1:9" x14ac:dyDescent="0.3">
      <c r="A65">
        <v>1</v>
      </c>
      <c r="B65" t="s">
        <v>738</v>
      </c>
      <c r="C65">
        <v>1</v>
      </c>
      <c r="D65">
        <v>-0.02</v>
      </c>
      <c r="E65">
        <v>10</v>
      </c>
      <c r="F65">
        <v>23.59</v>
      </c>
      <c r="G65">
        <v>19.79</v>
      </c>
      <c r="H65" s="8">
        <v>0.2994</v>
      </c>
      <c r="I65" t="s">
        <v>615</v>
      </c>
    </row>
    <row r="66" spans="1:9" x14ac:dyDescent="0.3">
      <c r="A66">
        <v>1</v>
      </c>
      <c r="B66" t="s">
        <v>739</v>
      </c>
      <c r="C66">
        <v>1</v>
      </c>
      <c r="D66">
        <v>1.65</v>
      </c>
      <c r="E66">
        <v>9</v>
      </c>
      <c r="F66">
        <v>24.37</v>
      </c>
      <c r="G66">
        <v>19.21</v>
      </c>
      <c r="H66" s="8">
        <v>0.24079999999999999</v>
      </c>
      <c r="I66" t="s">
        <v>615</v>
      </c>
    </row>
    <row r="67" spans="1:9" x14ac:dyDescent="0.3">
      <c r="A67">
        <v>1</v>
      </c>
      <c r="B67" t="s">
        <v>740</v>
      </c>
      <c r="C67">
        <v>1</v>
      </c>
      <c r="D67">
        <v>0.23</v>
      </c>
      <c r="E67">
        <v>9</v>
      </c>
      <c r="F67">
        <v>39.020000000000003</v>
      </c>
      <c r="G67">
        <v>19.3</v>
      </c>
      <c r="H67" s="8">
        <v>0.45369999999999999</v>
      </c>
      <c r="I67" t="s">
        <v>615</v>
      </c>
    </row>
    <row r="68" spans="1:9" x14ac:dyDescent="0.3">
      <c r="A68">
        <v>1</v>
      </c>
      <c r="B68" t="s">
        <v>741</v>
      </c>
      <c r="C68">
        <v>1</v>
      </c>
      <c r="D68">
        <v>1.23</v>
      </c>
      <c r="E68">
        <v>12</v>
      </c>
      <c r="F68">
        <v>36.799999999999997</v>
      </c>
      <c r="G68">
        <v>29.58</v>
      </c>
      <c r="H68" s="8">
        <v>0.2079</v>
      </c>
      <c r="I68" t="s">
        <v>615</v>
      </c>
    </row>
    <row r="69" spans="1:9" x14ac:dyDescent="0.3">
      <c r="A69">
        <v>1</v>
      </c>
      <c r="B69" t="s">
        <v>742</v>
      </c>
      <c r="C69">
        <v>1</v>
      </c>
      <c r="D69">
        <v>-1.0900000000000001</v>
      </c>
      <c r="E69">
        <v>11</v>
      </c>
      <c r="F69">
        <v>29.38</v>
      </c>
      <c r="G69">
        <v>20.260000000000002</v>
      </c>
      <c r="H69" s="8">
        <v>0.40710000000000002</v>
      </c>
      <c r="I69" t="s">
        <v>615</v>
      </c>
    </row>
    <row r="70" spans="1:9" x14ac:dyDescent="0.3">
      <c r="A70">
        <v>1</v>
      </c>
      <c r="B70" t="s">
        <v>743</v>
      </c>
      <c r="C70">
        <v>1</v>
      </c>
      <c r="D70">
        <v>1.51</v>
      </c>
      <c r="E70">
        <v>10</v>
      </c>
      <c r="F70">
        <v>29.71</v>
      </c>
      <c r="G70">
        <v>24.87</v>
      </c>
      <c r="H70" s="8">
        <v>0.38669999999999999</v>
      </c>
      <c r="I70" t="s">
        <v>615</v>
      </c>
    </row>
    <row r="71" spans="1:9" x14ac:dyDescent="0.3">
      <c r="A71">
        <v>1</v>
      </c>
      <c r="B71" t="s">
        <v>744</v>
      </c>
      <c r="C71">
        <v>1</v>
      </c>
      <c r="D71">
        <v>0.18</v>
      </c>
      <c r="E71">
        <v>10</v>
      </c>
      <c r="F71">
        <v>30.59</v>
      </c>
      <c r="G71">
        <v>16.989999999999998</v>
      </c>
      <c r="H71" s="8">
        <v>0.2596</v>
      </c>
      <c r="I71" t="s">
        <v>615</v>
      </c>
    </row>
    <row r="72" spans="1:9" x14ac:dyDescent="0.3">
      <c r="A72">
        <v>1</v>
      </c>
      <c r="B72" t="s">
        <v>745</v>
      </c>
      <c r="C72">
        <v>1</v>
      </c>
      <c r="D72">
        <v>0.38</v>
      </c>
      <c r="E72">
        <v>11</v>
      </c>
      <c r="F72">
        <v>23.79</v>
      </c>
      <c r="G72">
        <v>23.42</v>
      </c>
      <c r="H72" s="8">
        <v>0.2432</v>
      </c>
      <c r="I72" t="s">
        <v>615</v>
      </c>
    </row>
    <row r="73" spans="1:9" x14ac:dyDescent="0.3">
      <c r="A73">
        <v>1</v>
      </c>
      <c r="B73" t="s">
        <v>746</v>
      </c>
      <c r="C73">
        <v>1</v>
      </c>
      <c r="D73">
        <v>0.55000000000000004</v>
      </c>
      <c r="E73">
        <v>17</v>
      </c>
      <c r="F73">
        <v>50.15</v>
      </c>
      <c r="G73">
        <v>46.51</v>
      </c>
      <c r="H73" s="8">
        <v>0.19470000000000001</v>
      </c>
      <c r="I73" t="s">
        <v>615</v>
      </c>
    </row>
    <row r="74" spans="1:9" x14ac:dyDescent="0.3">
      <c r="A74">
        <v>1</v>
      </c>
      <c r="B74" t="s">
        <v>747</v>
      </c>
      <c r="C74">
        <v>1</v>
      </c>
      <c r="D74">
        <v>-0.27</v>
      </c>
      <c r="E74">
        <v>7</v>
      </c>
      <c r="F74">
        <v>13.82</v>
      </c>
      <c r="G74">
        <v>10.38</v>
      </c>
      <c r="H74" s="8">
        <v>0.41249999999999998</v>
      </c>
      <c r="I74" t="s">
        <v>615</v>
      </c>
    </row>
    <row r="75" spans="1:9" x14ac:dyDescent="0.3">
      <c r="A75">
        <v>1</v>
      </c>
      <c r="B75" t="s">
        <v>748</v>
      </c>
      <c r="C75">
        <v>1</v>
      </c>
      <c r="D75">
        <v>0.64</v>
      </c>
      <c r="E75">
        <v>13</v>
      </c>
      <c r="F75">
        <v>40.44</v>
      </c>
      <c r="G75">
        <v>38.11</v>
      </c>
      <c r="H75" s="8">
        <v>0.1948</v>
      </c>
      <c r="I75" t="s">
        <v>615</v>
      </c>
    </row>
    <row r="76" spans="1:9" x14ac:dyDescent="0.3">
      <c r="A76">
        <v>1</v>
      </c>
      <c r="B76" t="s">
        <v>749</v>
      </c>
      <c r="C76">
        <v>1</v>
      </c>
      <c r="D76">
        <v>0.27</v>
      </c>
      <c r="E76">
        <v>10</v>
      </c>
      <c r="F76">
        <v>24.84</v>
      </c>
      <c r="G76">
        <v>19.03</v>
      </c>
      <c r="H76" s="8">
        <v>0.40350000000000003</v>
      </c>
      <c r="I76" t="s">
        <v>615</v>
      </c>
    </row>
    <row r="77" spans="1:9" x14ac:dyDescent="0.3">
      <c r="A77">
        <v>1</v>
      </c>
      <c r="B77" t="s">
        <v>750</v>
      </c>
      <c r="C77">
        <v>1</v>
      </c>
      <c r="D77">
        <v>1.06</v>
      </c>
      <c r="E77">
        <v>10</v>
      </c>
      <c r="F77">
        <v>26.51</v>
      </c>
      <c r="G77">
        <v>21.29</v>
      </c>
      <c r="H77" s="8">
        <v>0.2545</v>
      </c>
      <c r="I77" t="s">
        <v>615</v>
      </c>
    </row>
    <row r="78" spans="1:9" x14ac:dyDescent="0.3">
      <c r="A78">
        <v>1</v>
      </c>
      <c r="B78" t="s">
        <v>751</v>
      </c>
      <c r="C78">
        <v>1</v>
      </c>
      <c r="D78">
        <v>-0.74</v>
      </c>
      <c r="E78">
        <v>16</v>
      </c>
      <c r="F78">
        <v>37.94</v>
      </c>
      <c r="G78">
        <v>37.340000000000003</v>
      </c>
      <c r="H78" s="8">
        <v>0.2306</v>
      </c>
      <c r="I78" t="s">
        <v>615</v>
      </c>
    </row>
    <row r="79" spans="1:9" x14ac:dyDescent="0.3">
      <c r="A79">
        <v>1</v>
      </c>
      <c r="B79" t="s">
        <v>752</v>
      </c>
      <c r="C79">
        <v>1</v>
      </c>
      <c r="D79">
        <v>0.5</v>
      </c>
      <c r="E79">
        <v>13</v>
      </c>
      <c r="F79">
        <v>39.08</v>
      </c>
      <c r="G79">
        <v>35.43</v>
      </c>
      <c r="H79" s="8">
        <v>0.1968</v>
      </c>
      <c r="I79" t="s">
        <v>615</v>
      </c>
    </row>
    <row r="80" spans="1:9" x14ac:dyDescent="0.3">
      <c r="A80">
        <v>1</v>
      </c>
      <c r="B80" t="s">
        <v>753</v>
      </c>
      <c r="C80">
        <v>1</v>
      </c>
      <c r="D80">
        <v>0.83</v>
      </c>
      <c r="E80">
        <v>10</v>
      </c>
      <c r="F80">
        <v>33.06</v>
      </c>
      <c r="G80">
        <v>22.99</v>
      </c>
      <c r="H80" s="8">
        <v>0.22620000000000001</v>
      </c>
      <c r="I80" t="s">
        <v>615</v>
      </c>
    </row>
    <row r="81" spans="1:9" x14ac:dyDescent="0.3">
      <c r="A81">
        <v>1</v>
      </c>
      <c r="B81" t="s">
        <v>754</v>
      </c>
      <c r="C81">
        <v>1</v>
      </c>
      <c r="D81">
        <v>1.18</v>
      </c>
      <c r="E81">
        <v>17</v>
      </c>
      <c r="F81">
        <v>56.5</v>
      </c>
      <c r="G81">
        <v>51.13</v>
      </c>
      <c r="H81" s="8">
        <v>0.1822</v>
      </c>
      <c r="I81" t="s">
        <v>615</v>
      </c>
    </row>
    <row r="82" spans="1:9" x14ac:dyDescent="0.3">
      <c r="A82">
        <v>1</v>
      </c>
      <c r="B82" t="s">
        <v>755</v>
      </c>
      <c r="C82">
        <v>1</v>
      </c>
      <c r="D82">
        <v>1.22</v>
      </c>
      <c r="E82">
        <v>11</v>
      </c>
      <c r="F82">
        <v>38.69</v>
      </c>
      <c r="G82">
        <v>28.18</v>
      </c>
      <c r="H82" s="8">
        <v>0.20380000000000001</v>
      </c>
      <c r="I82" t="s">
        <v>615</v>
      </c>
    </row>
    <row r="83" spans="1:9" x14ac:dyDescent="0.3">
      <c r="A83">
        <v>1</v>
      </c>
      <c r="B83" t="s">
        <v>756</v>
      </c>
      <c r="C83">
        <v>1</v>
      </c>
      <c r="D83">
        <v>-0.02</v>
      </c>
      <c r="E83">
        <v>10</v>
      </c>
      <c r="F83">
        <v>27.92</v>
      </c>
      <c r="G83">
        <v>19.420000000000002</v>
      </c>
      <c r="H83" s="8">
        <v>0.34670000000000001</v>
      </c>
      <c r="I83" t="s">
        <v>615</v>
      </c>
    </row>
    <row r="84" spans="1:9" x14ac:dyDescent="0.3">
      <c r="A84">
        <v>1</v>
      </c>
      <c r="B84" t="s">
        <v>757</v>
      </c>
      <c r="C84">
        <v>1</v>
      </c>
      <c r="D84">
        <v>1.62</v>
      </c>
      <c r="E84">
        <v>10</v>
      </c>
      <c r="F84">
        <v>35.700000000000003</v>
      </c>
      <c r="G84">
        <v>27.52</v>
      </c>
      <c r="H84" s="8">
        <v>0.21279999999999999</v>
      </c>
      <c r="I84" t="s">
        <v>615</v>
      </c>
    </row>
    <row r="85" spans="1:9" x14ac:dyDescent="0.3">
      <c r="A85">
        <v>1</v>
      </c>
      <c r="B85" t="s">
        <v>758</v>
      </c>
      <c r="C85">
        <v>1</v>
      </c>
      <c r="D85">
        <v>1.05</v>
      </c>
      <c r="E85">
        <v>16</v>
      </c>
      <c r="F85">
        <v>53.74</v>
      </c>
      <c r="G85">
        <v>45.44</v>
      </c>
      <c r="H85" s="8">
        <v>0.17929999999999999</v>
      </c>
      <c r="I85" t="s">
        <v>615</v>
      </c>
    </row>
    <row r="86" spans="1:9" x14ac:dyDescent="0.3">
      <c r="A86">
        <v>1</v>
      </c>
      <c r="B86" t="s">
        <v>759</v>
      </c>
      <c r="C86">
        <v>1</v>
      </c>
      <c r="D86">
        <v>-0.71</v>
      </c>
      <c r="E86">
        <v>11</v>
      </c>
      <c r="F86">
        <v>40</v>
      </c>
      <c r="G86">
        <v>32.130000000000003</v>
      </c>
      <c r="H86" s="8">
        <v>0.22070000000000001</v>
      </c>
      <c r="I86" t="s">
        <v>615</v>
      </c>
    </row>
    <row r="87" spans="1:9" x14ac:dyDescent="0.3">
      <c r="A87">
        <v>1</v>
      </c>
      <c r="B87" t="s">
        <v>760</v>
      </c>
      <c r="C87">
        <v>1</v>
      </c>
      <c r="D87">
        <v>0.57999999999999996</v>
      </c>
      <c r="E87">
        <v>13</v>
      </c>
      <c r="F87">
        <v>39.53</v>
      </c>
      <c r="G87">
        <v>29.32</v>
      </c>
      <c r="H87" s="8">
        <v>0.224</v>
      </c>
      <c r="I87" t="s">
        <v>615</v>
      </c>
    </row>
    <row r="88" spans="1:9" x14ac:dyDescent="0.3">
      <c r="A88">
        <v>1</v>
      </c>
      <c r="B88" t="s">
        <v>761</v>
      </c>
      <c r="C88">
        <v>1</v>
      </c>
      <c r="D88">
        <v>0.56999999999999995</v>
      </c>
      <c r="E88">
        <v>11</v>
      </c>
      <c r="F88">
        <v>31.91</v>
      </c>
      <c r="G88">
        <v>20.96</v>
      </c>
      <c r="H88" s="8">
        <v>0.28860000000000002</v>
      </c>
      <c r="I88" t="s">
        <v>615</v>
      </c>
    </row>
    <row r="89" spans="1:9" x14ac:dyDescent="0.3">
      <c r="A89">
        <v>1</v>
      </c>
      <c r="B89" t="s">
        <v>762</v>
      </c>
      <c r="C89">
        <v>1</v>
      </c>
      <c r="D89">
        <v>1.1299999999999999</v>
      </c>
      <c r="E89">
        <v>12</v>
      </c>
      <c r="F89">
        <v>42.22</v>
      </c>
      <c r="G89">
        <v>33.5</v>
      </c>
      <c r="H89" s="8">
        <v>0.25750000000000001</v>
      </c>
      <c r="I89" t="s">
        <v>615</v>
      </c>
    </row>
    <row r="90" spans="1:9" x14ac:dyDescent="0.3">
      <c r="A90">
        <v>1</v>
      </c>
      <c r="B90" t="s">
        <v>763</v>
      </c>
      <c r="C90">
        <v>1</v>
      </c>
      <c r="D90">
        <v>-0.9</v>
      </c>
      <c r="E90">
        <v>12</v>
      </c>
      <c r="F90">
        <v>41.52</v>
      </c>
      <c r="G90">
        <v>27.47</v>
      </c>
      <c r="H90" s="8">
        <v>0.27810000000000001</v>
      </c>
      <c r="I90" t="s">
        <v>615</v>
      </c>
    </row>
    <row r="91" spans="1:9" x14ac:dyDescent="0.3">
      <c r="A91">
        <v>1</v>
      </c>
      <c r="B91" t="s">
        <v>764</v>
      </c>
      <c r="C91">
        <v>1</v>
      </c>
      <c r="D91">
        <v>0.82</v>
      </c>
      <c r="E91">
        <v>13</v>
      </c>
      <c r="F91">
        <v>42.21</v>
      </c>
      <c r="G91">
        <v>38.33</v>
      </c>
      <c r="H91" s="8">
        <v>0.17660000000000001</v>
      </c>
      <c r="I91" t="s">
        <v>615</v>
      </c>
    </row>
    <row r="92" spans="1:9" x14ac:dyDescent="0.3">
      <c r="A92">
        <v>1</v>
      </c>
      <c r="B92" t="s">
        <v>765</v>
      </c>
      <c r="C92">
        <v>1</v>
      </c>
      <c r="D92">
        <v>0.6</v>
      </c>
      <c r="E92">
        <v>11</v>
      </c>
      <c r="F92">
        <v>30.58</v>
      </c>
      <c r="G92">
        <v>25.22</v>
      </c>
      <c r="H92" s="8">
        <v>0.27060000000000001</v>
      </c>
      <c r="I92" t="s">
        <v>615</v>
      </c>
    </row>
    <row r="93" spans="1:9" x14ac:dyDescent="0.3">
      <c r="A93">
        <v>1</v>
      </c>
      <c r="B93" t="s">
        <v>766</v>
      </c>
      <c r="C93">
        <v>1</v>
      </c>
      <c r="D93">
        <v>-0.28000000000000003</v>
      </c>
      <c r="E93">
        <v>11</v>
      </c>
      <c r="F93">
        <v>32.119999999999997</v>
      </c>
      <c r="G93">
        <v>25.81</v>
      </c>
      <c r="H93" s="8">
        <v>0.254</v>
      </c>
      <c r="I93" t="s">
        <v>615</v>
      </c>
    </row>
    <row r="94" spans="1:9" x14ac:dyDescent="0.3">
      <c r="A94">
        <v>1</v>
      </c>
      <c r="B94" t="s">
        <v>767</v>
      </c>
      <c r="C94">
        <v>1</v>
      </c>
      <c r="D94">
        <v>0.99</v>
      </c>
      <c r="E94">
        <v>12</v>
      </c>
      <c r="F94">
        <v>39.049999999999997</v>
      </c>
      <c r="G94">
        <v>23.68</v>
      </c>
      <c r="H94" s="8">
        <v>0.32879999999999998</v>
      </c>
      <c r="I94" t="s">
        <v>615</v>
      </c>
    </row>
    <row r="95" spans="1:9" x14ac:dyDescent="0.3">
      <c r="A95">
        <v>1</v>
      </c>
      <c r="B95" t="s">
        <v>768</v>
      </c>
      <c r="C95">
        <v>1</v>
      </c>
      <c r="D95">
        <v>0.96</v>
      </c>
      <c r="E95">
        <v>11</v>
      </c>
      <c r="F95">
        <v>28.62</v>
      </c>
      <c r="G95">
        <v>26.61</v>
      </c>
      <c r="H95" s="8">
        <v>0.2276</v>
      </c>
      <c r="I95" t="s">
        <v>615</v>
      </c>
    </row>
    <row r="96" spans="1:9" x14ac:dyDescent="0.3">
      <c r="A96">
        <v>1</v>
      </c>
      <c r="B96" t="s">
        <v>769</v>
      </c>
      <c r="C96">
        <v>1</v>
      </c>
      <c r="D96">
        <v>-0.32</v>
      </c>
      <c r="E96">
        <v>9</v>
      </c>
      <c r="F96">
        <v>29.56</v>
      </c>
      <c r="G96">
        <v>15.31</v>
      </c>
      <c r="H96" s="8">
        <v>0.27279999999999999</v>
      </c>
      <c r="I96" t="s">
        <v>615</v>
      </c>
    </row>
    <row r="97" spans="1:9" x14ac:dyDescent="0.3">
      <c r="A97">
        <v>1</v>
      </c>
      <c r="B97" t="s">
        <v>770</v>
      </c>
      <c r="C97">
        <v>1</v>
      </c>
      <c r="D97">
        <v>0.71</v>
      </c>
      <c r="E97">
        <v>12</v>
      </c>
      <c r="F97">
        <v>33.659999999999997</v>
      </c>
      <c r="G97">
        <v>30.1</v>
      </c>
      <c r="H97" s="8">
        <v>0.20619999999999999</v>
      </c>
      <c r="I97" t="s">
        <v>615</v>
      </c>
    </row>
    <row r="98" spans="1:9" x14ac:dyDescent="0.3">
      <c r="A98">
        <v>1</v>
      </c>
      <c r="B98" t="s">
        <v>771</v>
      </c>
      <c r="C98">
        <v>1</v>
      </c>
      <c r="D98">
        <v>0.84</v>
      </c>
      <c r="E98">
        <v>14</v>
      </c>
      <c r="F98">
        <v>57.22</v>
      </c>
      <c r="G98">
        <v>44.52</v>
      </c>
      <c r="H98" s="8">
        <v>0.16769999999999999</v>
      </c>
      <c r="I98" t="s">
        <v>615</v>
      </c>
    </row>
    <row r="99" spans="1:9" x14ac:dyDescent="0.3">
      <c r="A99">
        <v>1</v>
      </c>
      <c r="B99" t="s">
        <v>772</v>
      </c>
      <c r="C99">
        <v>1</v>
      </c>
      <c r="D99">
        <v>0.63</v>
      </c>
      <c r="E99">
        <v>11</v>
      </c>
      <c r="F99">
        <v>27.05</v>
      </c>
      <c r="G99">
        <v>22.1</v>
      </c>
      <c r="H99" s="8">
        <v>0.26250000000000001</v>
      </c>
      <c r="I99" t="s">
        <v>615</v>
      </c>
    </row>
    <row r="100" spans="1:9" x14ac:dyDescent="0.3">
      <c r="A100">
        <v>1</v>
      </c>
      <c r="B100" t="s">
        <v>773</v>
      </c>
      <c r="C100">
        <v>1</v>
      </c>
      <c r="D100">
        <v>0.9</v>
      </c>
      <c r="E100">
        <v>15</v>
      </c>
      <c r="F100">
        <v>38.92</v>
      </c>
      <c r="G100">
        <v>34.32</v>
      </c>
      <c r="H100" s="8">
        <v>0.22370000000000001</v>
      </c>
      <c r="I100" t="s">
        <v>615</v>
      </c>
    </row>
    <row r="101" spans="1:9" x14ac:dyDescent="0.3">
      <c r="A101">
        <v>1</v>
      </c>
      <c r="B101" t="s">
        <v>774</v>
      </c>
      <c r="C101">
        <v>1</v>
      </c>
      <c r="D101">
        <v>0.41</v>
      </c>
      <c r="E101">
        <v>14</v>
      </c>
      <c r="F101">
        <v>58.24</v>
      </c>
      <c r="G101">
        <v>43.02</v>
      </c>
      <c r="H101" s="8">
        <v>0.155</v>
      </c>
      <c r="I101" t="s">
        <v>615</v>
      </c>
    </row>
    <row r="102" spans="1:9" x14ac:dyDescent="0.3">
      <c r="A102">
        <v>1</v>
      </c>
      <c r="B102" t="s">
        <v>775</v>
      </c>
      <c r="C102">
        <v>1</v>
      </c>
      <c r="D102">
        <v>1.17</v>
      </c>
      <c r="E102">
        <v>16</v>
      </c>
      <c r="F102">
        <v>42.38</v>
      </c>
      <c r="G102">
        <v>39.020000000000003</v>
      </c>
      <c r="H102" s="8">
        <v>0.20930000000000001</v>
      </c>
      <c r="I102" t="s">
        <v>615</v>
      </c>
    </row>
    <row r="103" spans="1:9" x14ac:dyDescent="0.3">
      <c r="A103">
        <v>1</v>
      </c>
      <c r="B103" t="s">
        <v>776</v>
      </c>
      <c r="C103">
        <v>1</v>
      </c>
      <c r="D103">
        <v>0.52</v>
      </c>
      <c r="E103">
        <v>14</v>
      </c>
      <c r="F103">
        <v>63.83</v>
      </c>
      <c r="G103">
        <v>41.27</v>
      </c>
      <c r="H103" s="8">
        <v>0.2344</v>
      </c>
      <c r="I103" t="s">
        <v>615</v>
      </c>
    </row>
    <row r="104" spans="1:9" x14ac:dyDescent="0.3">
      <c r="A104">
        <v>1</v>
      </c>
      <c r="B104" t="s">
        <v>777</v>
      </c>
      <c r="C104">
        <v>1</v>
      </c>
      <c r="D104">
        <v>0.15</v>
      </c>
      <c r="E104">
        <v>11</v>
      </c>
      <c r="F104">
        <v>28.19</v>
      </c>
      <c r="G104">
        <v>21.53</v>
      </c>
      <c r="H104" s="8">
        <v>0.27110000000000001</v>
      </c>
      <c r="I104" t="s">
        <v>615</v>
      </c>
    </row>
    <row r="105" spans="1:9" x14ac:dyDescent="0.3">
      <c r="A105">
        <v>1</v>
      </c>
      <c r="B105" t="s">
        <v>778</v>
      </c>
      <c r="C105">
        <v>1</v>
      </c>
      <c r="D105">
        <v>1.53</v>
      </c>
      <c r="E105">
        <v>11</v>
      </c>
      <c r="F105">
        <v>31</v>
      </c>
      <c r="G105">
        <v>22.17</v>
      </c>
      <c r="H105" s="8">
        <v>0.28739999999999999</v>
      </c>
      <c r="I105" t="s">
        <v>615</v>
      </c>
    </row>
    <row r="106" spans="1:9" x14ac:dyDescent="0.3">
      <c r="A106">
        <v>1</v>
      </c>
      <c r="B106" t="s">
        <v>779</v>
      </c>
      <c r="C106">
        <v>1</v>
      </c>
      <c r="D106">
        <v>-1.0900000000000001</v>
      </c>
      <c r="E106">
        <v>11</v>
      </c>
      <c r="F106">
        <v>34.36</v>
      </c>
      <c r="G106">
        <v>24.16</v>
      </c>
      <c r="H106" s="8">
        <v>0.43680000000000002</v>
      </c>
      <c r="I106" t="s">
        <v>615</v>
      </c>
    </row>
    <row r="107" spans="1:9" x14ac:dyDescent="0.3">
      <c r="A107">
        <v>1</v>
      </c>
      <c r="B107" t="s">
        <v>780</v>
      </c>
      <c r="C107">
        <v>1</v>
      </c>
      <c r="D107">
        <v>1.58</v>
      </c>
      <c r="E107">
        <v>13</v>
      </c>
      <c r="F107">
        <v>41.72</v>
      </c>
      <c r="G107">
        <v>35.35</v>
      </c>
      <c r="H107" s="8">
        <v>0.1951</v>
      </c>
      <c r="I107" t="s">
        <v>615</v>
      </c>
    </row>
    <row r="108" spans="1:9" x14ac:dyDescent="0.3">
      <c r="A108">
        <v>1</v>
      </c>
      <c r="B108" t="s">
        <v>781</v>
      </c>
      <c r="C108">
        <v>1</v>
      </c>
      <c r="D108">
        <v>1.1399999999999999</v>
      </c>
      <c r="E108">
        <v>12</v>
      </c>
      <c r="F108">
        <v>40.4</v>
      </c>
      <c r="G108">
        <v>32.47</v>
      </c>
      <c r="H108" s="8">
        <v>0.1953</v>
      </c>
      <c r="I108" t="s">
        <v>615</v>
      </c>
    </row>
    <row r="109" spans="1:9" x14ac:dyDescent="0.3">
      <c r="A109">
        <v>1</v>
      </c>
      <c r="B109" t="s">
        <v>782</v>
      </c>
      <c r="C109">
        <v>1</v>
      </c>
      <c r="D109">
        <v>0.84</v>
      </c>
      <c r="E109">
        <v>12</v>
      </c>
      <c r="F109">
        <v>32.28</v>
      </c>
      <c r="G109">
        <v>25.85</v>
      </c>
      <c r="H109" s="8">
        <v>0.23319999999999999</v>
      </c>
      <c r="I109" t="s">
        <v>615</v>
      </c>
    </row>
    <row r="110" spans="1:9" x14ac:dyDescent="0.3">
      <c r="A110">
        <v>1</v>
      </c>
      <c r="B110" t="s">
        <v>783</v>
      </c>
      <c r="C110">
        <v>1</v>
      </c>
      <c r="D110">
        <v>0.45</v>
      </c>
      <c r="E110">
        <v>13</v>
      </c>
      <c r="F110">
        <v>43.03</v>
      </c>
      <c r="G110">
        <v>27.03</v>
      </c>
      <c r="H110" s="8">
        <v>0.29470000000000002</v>
      </c>
      <c r="I110" t="s">
        <v>615</v>
      </c>
    </row>
    <row r="111" spans="1:9" x14ac:dyDescent="0.3">
      <c r="A111">
        <v>1</v>
      </c>
      <c r="B111" t="s">
        <v>784</v>
      </c>
      <c r="C111">
        <v>1</v>
      </c>
      <c r="D111">
        <v>0.56999999999999995</v>
      </c>
      <c r="E111">
        <v>11</v>
      </c>
      <c r="F111">
        <v>28.01</v>
      </c>
      <c r="G111">
        <v>14.25</v>
      </c>
      <c r="H111" s="8">
        <v>0.26479999999999998</v>
      </c>
      <c r="I111" t="s">
        <v>615</v>
      </c>
    </row>
    <row r="112" spans="1:9" x14ac:dyDescent="0.3">
      <c r="A112">
        <v>1</v>
      </c>
      <c r="B112" t="s">
        <v>785</v>
      </c>
      <c r="C112">
        <v>1</v>
      </c>
      <c r="D112">
        <v>1.51</v>
      </c>
      <c r="E112">
        <v>12</v>
      </c>
      <c r="F112">
        <v>38.67</v>
      </c>
      <c r="G112">
        <v>28.72</v>
      </c>
      <c r="H112" s="8">
        <v>0.20250000000000001</v>
      </c>
      <c r="I112" t="s">
        <v>615</v>
      </c>
    </row>
    <row r="113" spans="1:9" x14ac:dyDescent="0.3">
      <c r="A113">
        <v>1</v>
      </c>
      <c r="B113" t="s">
        <v>786</v>
      </c>
      <c r="C113">
        <v>1</v>
      </c>
      <c r="D113">
        <v>0.84</v>
      </c>
      <c r="E113">
        <v>13</v>
      </c>
      <c r="F113">
        <v>38.82</v>
      </c>
      <c r="G113">
        <v>31.64</v>
      </c>
      <c r="H113" s="8">
        <v>0.21820000000000001</v>
      </c>
      <c r="I113" t="s">
        <v>615</v>
      </c>
    </row>
    <row r="114" spans="1:9" x14ac:dyDescent="0.3">
      <c r="A114">
        <v>1</v>
      </c>
      <c r="B114" t="s">
        <v>787</v>
      </c>
      <c r="C114">
        <v>1</v>
      </c>
      <c r="D114">
        <v>1.23</v>
      </c>
      <c r="E114">
        <v>12</v>
      </c>
      <c r="F114">
        <v>32.020000000000003</v>
      </c>
      <c r="G114">
        <v>25.5</v>
      </c>
      <c r="H114" s="8">
        <v>0.2407</v>
      </c>
      <c r="I114" t="s">
        <v>615</v>
      </c>
    </row>
    <row r="115" spans="1:9" x14ac:dyDescent="0.3">
      <c r="A115">
        <v>1</v>
      </c>
      <c r="B115" t="s">
        <v>788</v>
      </c>
      <c r="C115">
        <v>1</v>
      </c>
      <c r="D115">
        <v>1.3</v>
      </c>
      <c r="E115">
        <v>11</v>
      </c>
      <c r="F115">
        <v>37.380000000000003</v>
      </c>
      <c r="G115">
        <v>32.840000000000003</v>
      </c>
      <c r="H115" s="8">
        <v>0.1777</v>
      </c>
      <c r="I115" t="s">
        <v>615</v>
      </c>
    </row>
    <row r="116" spans="1:9" x14ac:dyDescent="0.3">
      <c r="A116">
        <v>1</v>
      </c>
      <c r="B116" t="s">
        <v>789</v>
      </c>
      <c r="C116">
        <v>1</v>
      </c>
      <c r="D116">
        <v>-0.02</v>
      </c>
      <c r="E116">
        <v>14</v>
      </c>
      <c r="F116">
        <v>37.44</v>
      </c>
      <c r="G116">
        <v>32.909999999999997</v>
      </c>
      <c r="H116" s="8">
        <v>0.2445</v>
      </c>
      <c r="I116" t="s">
        <v>615</v>
      </c>
    </row>
    <row r="117" spans="1:9" x14ac:dyDescent="0.3">
      <c r="A117">
        <v>1</v>
      </c>
      <c r="B117" t="s">
        <v>790</v>
      </c>
      <c r="C117">
        <v>1</v>
      </c>
      <c r="D117">
        <v>1.23</v>
      </c>
      <c r="E117">
        <v>12</v>
      </c>
      <c r="F117">
        <v>33.99</v>
      </c>
      <c r="G117">
        <v>23.75</v>
      </c>
      <c r="H117" s="8">
        <v>0.25740000000000002</v>
      </c>
      <c r="I117" t="s">
        <v>615</v>
      </c>
    </row>
    <row r="118" spans="1:9" x14ac:dyDescent="0.3">
      <c r="A118">
        <v>1</v>
      </c>
      <c r="B118" t="s">
        <v>791</v>
      </c>
      <c r="C118">
        <v>1</v>
      </c>
      <c r="D118">
        <v>0.1</v>
      </c>
      <c r="E118">
        <v>11</v>
      </c>
      <c r="F118">
        <v>27.52</v>
      </c>
      <c r="G118">
        <v>24.53</v>
      </c>
      <c r="H118" s="8">
        <v>0.22170000000000001</v>
      </c>
      <c r="I118" t="s">
        <v>615</v>
      </c>
    </row>
    <row r="119" spans="1:9" x14ac:dyDescent="0.3">
      <c r="A119">
        <v>1</v>
      </c>
      <c r="B119" t="s">
        <v>792</v>
      </c>
      <c r="C119">
        <v>1</v>
      </c>
      <c r="D119">
        <v>0.48</v>
      </c>
      <c r="E119">
        <v>9</v>
      </c>
      <c r="F119">
        <v>27.01</v>
      </c>
      <c r="G119">
        <v>19.59</v>
      </c>
      <c r="H119" s="8">
        <v>0.32679999999999998</v>
      </c>
      <c r="I119" t="s">
        <v>615</v>
      </c>
    </row>
    <row r="120" spans="1:9" x14ac:dyDescent="0.3">
      <c r="A120">
        <v>1</v>
      </c>
      <c r="B120" t="s">
        <v>793</v>
      </c>
      <c r="C120">
        <v>1</v>
      </c>
      <c r="D120">
        <v>0.56000000000000005</v>
      </c>
      <c r="E120">
        <v>11</v>
      </c>
      <c r="F120">
        <v>27.3</v>
      </c>
      <c r="G120">
        <v>25.78</v>
      </c>
      <c r="H120" s="8">
        <v>0.2253</v>
      </c>
      <c r="I120" t="s">
        <v>615</v>
      </c>
    </row>
    <row r="121" spans="1:9" x14ac:dyDescent="0.3">
      <c r="A121">
        <v>1</v>
      </c>
      <c r="B121" t="s">
        <v>794</v>
      </c>
      <c r="C121">
        <v>1</v>
      </c>
      <c r="D121">
        <v>1.32</v>
      </c>
      <c r="E121">
        <v>14</v>
      </c>
      <c r="F121">
        <v>32.369999999999997</v>
      </c>
      <c r="G121">
        <v>28.63</v>
      </c>
      <c r="H121" s="8">
        <v>0.25829999999999997</v>
      </c>
      <c r="I121" t="s">
        <v>615</v>
      </c>
    </row>
    <row r="122" spans="1:9" x14ac:dyDescent="0.3">
      <c r="A122">
        <v>1</v>
      </c>
      <c r="B122" t="s">
        <v>795</v>
      </c>
      <c r="C122">
        <v>1</v>
      </c>
      <c r="D122">
        <v>0.93</v>
      </c>
      <c r="E122">
        <v>13</v>
      </c>
      <c r="F122">
        <v>27.94</v>
      </c>
      <c r="G122">
        <v>24.96</v>
      </c>
      <c r="H122" s="8">
        <v>0.31169999999999998</v>
      </c>
      <c r="I122" t="s">
        <v>615</v>
      </c>
    </row>
    <row r="123" spans="1:9" x14ac:dyDescent="0.3">
      <c r="A123">
        <v>1</v>
      </c>
      <c r="B123" t="s">
        <v>796</v>
      </c>
      <c r="C123">
        <v>1</v>
      </c>
      <c r="D123">
        <v>0</v>
      </c>
      <c r="E123">
        <v>9</v>
      </c>
      <c r="F123">
        <v>21.57</v>
      </c>
      <c r="G123">
        <v>18.440000000000001</v>
      </c>
      <c r="H123" s="8">
        <v>0.29099999999999998</v>
      </c>
      <c r="I123" t="s">
        <v>615</v>
      </c>
    </row>
    <row r="124" spans="1:9" x14ac:dyDescent="0.3">
      <c r="A124">
        <v>1</v>
      </c>
      <c r="B124" t="s">
        <v>797</v>
      </c>
      <c r="C124">
        <v>1</v>
      </c>
      <c r="D124">
        <v>0.56999999999999995</v>
      </c>
      <c r="E124">
        <v>12</v>
      </c>
      <c r="F124">
        <v>37.03</v>
      </c>
      <c r="G124">
        <v>24.09</v>
      </c>
      <c r="H124" s="8">
        <v>0.35420000000000001</v>
      </c>
      <c r="I124" t="s">
        <v>615</v>
      </c>
    </row>
    <row r="125" spans="1:9" x14ac:dyDescent="0.3">
      <c r="A125">
        <v>1</v>
      </c>
      <c r="B125" t="s">
        <v>798</v>
      </c>
      <c r="C125">
        <v>1</v>
      </c>
      <c r="D125">
        <v>0.62</v>
      </c>
      <c r="E125">
        <v>14</v>
      </c>
      <c r="F125">
        <v>39.44</v>
      </c>
      <c r="G125">
        <v>34.630000000000003</v>
      </c>
      <c r="H125" s="8">
        <v>0.2014</v>
      </c>
      <c r="I125" t="s">
        <v>615</v>
      </c>
    </row>
    <row r="126" spans="1:9" x14ac:dyDescent="0.3">
      <c r="A126">
        <v>1</v>
      </c>
      <c r="B126" t="s">
        <v>799</v>
      </c>
      <c r="C126">
        <v>1</v>
      </c>
      <c r="D126">
        <v>0.78</v>
      </c>
      <c r="E126">
        <v>11</v>
      </c>
      <c r="F126">
        <v>32.42</v>
      </c>
      <c r="G126">
        <v>20.69</v>
      </c>
      <c r="H126" s="8">
        <v>0.30549999999999999</v>
      </c>
      <c r="I126" t="s">
        <v>615</v>
      </c>
    </row>
    <row r="127" spans="1:9" x14ac:dyDescent="0.3">
      <c r="A127">
        <v>1</v>
      </c>
      <c r="B127" t="s">
        <v>800</v>
      </c>
      <c r="C127">
        <v>1</v>
      </c>
      <c r="D127">
        <v>0.62</v>
      </c>
      <c r="E127">
        <v>8</v>
      </c>
      <c r="F127">
        <v>19.87</v>
      </c>
      <c r="G127">
        <v>11.86</v>
      </c>
      <c r="H127" s="8">
        <v>0.33300000000000002</v>
      </c>
      <c r="I127" t="s">
        <v>615</v>
      </c>
    </row>
    <row r="128" spans="1:9" x14ac:dyDescent="0.3">
      <c r="A128">
        <v>1</v>
      </c>
      <c r="B128" t="s">
        <v>801</v>
      </c>
      <c r="C128">
        <v>1</v>
      </c>
      <c r="D128">
        <v>1.1499999999999999</v>
      </c>
      <c r="E128">
        <v>10</v>
      </c>
      <c r="F128">
        <v>21.52</v>
      </c>
      <c r="G128">
        <v>19.78</v>
      </c>
      <c r="H128" s="8">
        <v>0.25190000000000001</v>
      </c>
      <c r="I128" t="s">
        <v>615</v>
      </c>
    </row>
    <row r="129" spans="1:9" x14ac:dyDescent="0.3">
      <c r="A129">
        <v>1</v>
      </c>
      <c r="B129" t="s">
        <v>802</v>
      </c>
      <c r="C129">
        <v>1</v>
      </c>
      <c r="D129">
        <v>1.74</v>
      </c>
      <c r="E129">
        <v>14</v>
      </c>
      <c r="F129">
        <v>43.73</v>
      </c>
      <c r="G129">
        <v>39.93</v>
      </c>
      <c r="H129" s="8">
        <v>0.1822</v>
      </c>
      <c r="I129" t="s">
        <v>615</v>
      </c>
    </row>
    <row r="130" spans="1:9" x14ac:dyDescent="0.3">
      <c r="A130">
        <v>1</v>
      </c>
      <c r="B130" t="s">
        <v>803</v>
      </c>
      <c r="C130">
        <v>1</v>
      </c>
      <c r="D130">
        <v>0.1</v>
      </c>
      <c r="E130">
        <v>12</v>
      </c>
      <c r="F130">
        <v>27.38</v>
      </c>
      <c r="G130">
        <v>25.5</v>
      </c>
      <c r="H130" s="8">
        <v>0.25430000000000003</v>
      </c>
      <c r="I130" t="s">
        <v>615</v>
      </c>
    </row>
    <row r="131" spans="1:9" x14ac:dyDescent="0.3">
      <c r="A131">
        <v>1</v>
      </c>
      <c r="B131" t="s">
        <v>804</v>
      </c>
      <c r="C131">
        <v>1</v>
      </c>
      <c r="D131">
        <v>0.99</v>
      </c>
      <c r="E131">
        <v>13</v>
      </c>
      <c r="F131">
        <v>28.02</v>
      </c>
      <c r="G131">
        <v>26.76</v>
      </c>
      <c r="H131" s="8">
        <v>0.2475</v>
      </c>
      <c r="I131" t="s">
        <v>615</v>
      </c>
    </row>
    <row r="132" spans="1:9" x14ac:dyDescent="0.3">
      <c r="A132">
        <v>1</v>
      </c>
      <c r="B132" t="s">
        <v>805</v>
      </c>
      <c r="C132">
        <v>1</v>
      </c>
      <c r="D132">
        <v>0.24</v>
      </c>
      <c r="E132">
        <v>13</v>
      </c>
      <c r="F132">
        <v>32.24</v>
      </c>
      <c r="G132">
        <v>26.34</v>
      </c>
      <c r="H132" s="8">
        <v>0.26490000000000002</v>
      </c>
      <c r="I132" t="s">
        <v>615</v>
      </c>
    </row>
    <row r="133" spans="1:9" x14ac:dyDescent="0.3">
      <c r="A133">
        <v>1</v>
      </c>
      <c r="B133" t="s">
        <v>806</v>
      </c>
      <c r="C133">
        <v>1</v>
      </c>
      <c r="D133">
        <v>0.73</v>
      </c>
      <c r="E133">
        <v>11</v>
      </c>
      <c r="F133">
        <v>29.9</v>
      </c>
      <c r="G133">
        <v>26.24</v>
      </c>
      <c r="H133" s="8">
        <v>0.26679999999999998</v>
      </c>
      <c r="I133" t="s">
        <v>615</v>
      </c>
    </row>
    <row r="134" spans="1:9" x14ac:dyDescent="0.3">
      <c r="A134">
        <v>1</v>
      </c>
      <c r="B134" t="s">
        <v>807</v>
      </c>
      <c r="C134">
        <v>1</v>
      </c>
      <c r="D134">
        <v>0.55000000000000004</v>
      </c>
      <c r="E134">
        <v>12</v>
      </c>
      <c r="F134">
        <v>38.82</v>
      </c>
      <c r="G134">
        <v>24.38</v>
      </c>
      <c r="H134" s="8">
        <v>0.23719999999999999</v>
      </c>
      <c r="I134" t="s">
        <v>615</v>
      </c>
    </row>
    <row r="135" spans="1:9" x14ac:dyDescent="0.3">
      <c r="A135">
        <v>1</v>
      </c>
      <c r="B135" t="s">
        <v>808</v>
      </c>
      <c r="C135">
        <v>1</v>
      </c>
      <c r="D135">
        <v>1.73</v>
      </c>
      <c r="E135">
        <v>12</v>
      </c>
      <c r="F135">
        <v>29.81</v>
      </c>
      <c r="G135">
        <v>23.91</v>
      </c>
      <c r="H135" s="8">
        <v>0.25619999999999998</v>
      </c>
      <c r="I135" t="s">
        <v>615</v>
      </c>
    </row>
    <row r="136" spans="1:9" x14ac:dyDescent="0.3">
      <c r="A136">
        <v>1</v>
      </c>
      <c r="B136" t="s">
        <v>809</v>
      </c>
      <c r="C136">
        <v>1</v>
      </c>
      <c r="D136">
        <v>0.57999999999999996</v>
      </c>
      <c r="E136">
        <v>12</v>
      </c>
      <c r="F136">
        <v>33.880000000000003</v>
      </c>
      <c r="G136">
        <v>31.34</v>
      </c>
      <c r="H136" s="8">
        <v>0.21640000000000001</v>
      </c>
      <c r="I136" t="s">
        <v>615</v>
      </c>
    </row>
    <row r="137" spans="1:9" x14ac:dyDescent="0.3">
      <c r="A137">
        <v>1</v>
      </c>
      <c r="B137" t="s">
        <v>810</v>
      </c>
      <c r="C137">
        <v>1</v>
      </c>
      <c r="D137">
        <v>-0.87</v>
      </c>
      <c r="E137">
        <v>9</v>
      </c>
      <c r="F137">
        <v>35.04</v>
      </c>
      <c r="G137">
        <v>20.13</v>
      </c>
      <c r="H137" s="8">
        <v>0.4612</v>
      </c>
      <c r="I137" t="s">
        <v>615</v>
      </c>
    </row>
    <row r="138" spans="1:9" x14ac:dyDescent="0.3">
      <c r="A138">
        <v>1</v>
      </c>
      <c r="B138" t="s">
        <v>811</v>
      </c>
      <c r="C138">
        <v>1</v>
      </c>
      <c r="D138">
        <v>0.04</v>
      </c>
      <c r="E138">
        <v>11</v>
      </c>
      <c r="F138">
        <v>32.1</v>
      </c>
      <c r="G138">
        <v>27.77</v>
      </c>
      <c r="H138" s="8">
        <v>0.22209999999999999</v>
      </c>
      <c r="I138" t="s">
        <v>615</v>
      </c>
    </row>
    <row r="139" spans="1:9" x14ac:dyDescent="0.3">
      <c r="A139">
        <v>1</v>
      </c>
      <c r="B139" t="s">
        <v>812</v>
      </c>
      <c r="C139">
        <v>1</v>
      </c>
      <c r="D139">
        <v>1.1299999999999999</v>
      </c>
      <c r="E139">
        <v>9</v>
      </c>
      <c r="F139">
        <v>20.9</v>
      </c>
      <c r="G139">
        <v>16.7</v>
      </c>
      <c r="H139" s="8">
        <v>0.31459999999999999</v>
      </c>
      <c r="I139" t="s">
        <v>615</v>
      </c>
    </row>
    <row r="140" spans="1:9" x14ac:dyDescent="0.3">
      <c r="A140">
        <v>1</v>
      </c>
      <c r="B140" t="s">
        <v>813</v>
      </c>
      <c r="C140">
        <v>1</v>
      </c>
      <c r="D140">
        <v>0.78</v>
      </c>
      <c r="E140">
        <v>10</v>
      </c>
      <c r="F140">
        <v>24.33</v>
      </c>
      <c r="G140">
        <v>11.1</v>
      </c>
      <c r="H140" s="8">
        <v>0.24460000000000001</v>
      </c>
      <c r="I140" t="s">
        <v>615</v>
      </c>
    </row>
    <row r="141" spans="1:9" x14ac:dyDescent="0.3">
      <c r="A141">
        <v>1</v>
      </c>
      <c r="B141" t="s">
        <v>814</v>
      </c>
      <c r="C141">
        <v>1</v>
      </c>
      <c r="D141">
        <v>-0.33</v>
      </c>
      <c r="E141">
        <v>16</v>
      </c>
      <c r="F141">
        <v>50.13</v>
      </c>
      <c r="G141">
        <v>46.17</v>
      </c>
      <c r="H141" s="8">
        <v>0.19120000000000001</v>
      </c>
      <c r="I141" t="s">
        <v>615</v>
      </c>
    </row>
    <row r="142" spans="1:9" x14ac:dyDescent="0.3">
      <c r="A142">
        <v>1</v>
      </c>
      <c r="B142" t="s">
        <v>815</v>
      </c>
      <c r="C142">
        <v>1</v>
      </c>
      <c r="D142">
        <v>1.53</v>
      </c>
      <c r="E142">
        <v>17</v>
      </c>
      <c r="F142">
        <v>54.44</v>
      </c>
      <c r="G142">
        <v>48.47</v>
      </c>
      <c r="H142" s="8">
        <v>0.18060000000000001</v>
      </c>
      <c r="I142" t="s">
        <v>615</v>
      </c>
    </row>
    <row r="143" spans="1:9" x14ac:dyDescent="0.3">
      <c r="A143">
        <v>1</v>
      </c>
      <c r="B143" t="s">
        <v>816</v>
      </c>
      <c r="C143">
        <v>1</v>
      </c>
      <c r="D143">
        <v>0.28999999999999998</v>
      </c>
      <c r="E143">
        <v>9</v>
      </c>
      <c r="F143">
        <v>17.96</v>
      </c>
      <c r="G143">
        <v>13.29</v>
      </c>
      <c r="H143" s="8">
        <v>0.33800000000000002</v>
      </c>
      <c r="I143" t="s">
        <v>615</v>
      </c>
    </row>
    <row r="144" spans="1:9" x14ac:dyDescent="0.3">
      <c r="A144">
        <v>1</v>
      </c>
      <c r="B144" t="s">
        <v>817</v>
      </c>
      <c r="C144">
        <v>1</v>
      </c>
      <c r="D144">
        <v>0.98</v>
      </c>
      <c r="E144">
        <v>12</v>
      </c>
      <c r="F144">
        <v>31</v>
      </c>
      <c r="G144">
        <v>26.17</v>
      </c>
      <c r="H144" s="8">
        <v>0.24629999999999999</v>
      </c>
      <c r="I144" t="s">
        <v>615</v>
      </c>
    </row>
    <row r="145" spans="1:9" x14ac:dyDescent="0.3">
      <c r="A145">
        <v>1</v>
      </c>
      <c r="B145" t="s">
        <v>818</v>
      </c>
      <c r="C145">
        <v>1</v>
      </c>
      <c r="D145">
        <v>-0.28999999999999998</v>
      </c>
      <c r="E145">
        <v>9</v>
      </c>
      <c r="F145">
        <v>34.18</v>
      </c>
      <c r="G145">
        <v>18.690000000000001</v>
      </c>
      <c r="H145" s="8">
        <v>0.27479999999999999</v>
      </c>
      <c r="I145" t="s">
        <v>615</v>
      </c>
    </row>
    <row r="146" spans="1:9" x14ac:dyDescent="0.3">
      <c r="A146">
        <v>1</v>
      </c>
      <c r="B146" t="s">
        <v>819</v>
      </c>
      <c r="C146">
        <v>1</v>
      </c>
      <c r="D146">
        <v>0.6</v>
      </c>
      <c r="E146">
        <v>13</v>
      </c>
      <c r="F146">
        <v>32.78</v>
      </c>
      <c r="G146">
        <v>26.99</v>
      </c>
      <c r="H146" s="8">
        <v>0.23830000000000001</v>
      </c>
      <c r="I146" t="s">
        <v>615</v>
      </c>
    </row>
    <row r="147" spans="1:9" x14ac:dyDescent="0.3">
      <c r="A147">
        <v>1</v>
      </c>
      <c r="B147" t="s">
        <v>820</v>
      </c>
      <c r="C147">
        <v>1</v>
      </c>
      <c r="D147">
        <v>1.72</v>
      </c>
      <c r="E147">
        <v>14</v>
      </c>
      <c r="F147">
        <v>43.54</v>
      </c>
      <c r="G147">
        <v>38.03</v>
      </c>
      <c r="H147" s="8">
        <v>0.19139999999999999</v>
      </c>
      <c r="I147" t="s">
        <v>615</v>
      </c>
    </row>
    <row r="148" spans="1:9" x14ac:dyDescent="0.3">
      <c r="A148">
        <v>1</v>
      </c>
      <c r="B148" t="s">
        <v>821</v>
      </c>
      <c r="C148">
        <v>1</v>
      </c>
      <c r="D148">
        <v>1.05</v>
      </c>
      <c r="E148">
        <v>13</v>
      </c>
      <c r="F148">
        <v>32.15</v>
      </c>
      <c r="G148">
        <v>29.72</v>
      </c>
      <c r="H148" s="8">
        <v>0.22539999999999999</v>
      </c>
      <c r="I148" t="s">
        <v>615</v>
      </c>
    </row>
    <row r="149" spans="1:9" x14ac:dyDescent="0.3">
      <c r="A149">
        <v>1</v>
      </c>
      <c r="B149" t="s">
        <v>822</v>
      </c>
      <c r="C149">
        <v>1</v>
      </c>
      <c r="D149">
        <v>1.1200000000000001</v>
      </c>
      <c r="E149">
        <v>13</v>
      </c>
      <c r="F149">
        <v>47.99</v>
      </c>
      <c r="G149">
        <v>18.68</v>
      </c>
      <c r="H149" s="8">
        <v>0.32869999999999999</v>
      </c>
      <c r="I149" t="s">
        <v>615</v>
      </c>
    </row>
    <row r="150" spans="1:9" x14ac:dyDescent="0.3">
      <c r="A150">
        <v>1</v>
      </c>
      <c r="B150" t="s">
        <v>823</v>
      </c>
      <c r="C150">
        <v>1</v>
      </c>
      <c r="D150">
        <v>0.65</v>
      </c>
      <c r="E150">
        <v>12</v>
      </c>
      <c r="F150">
        <v>34.61</v>
      </c>
      <c r="G150">
        <v>21.46</v>
      </c>
      <c r="H150" s="8">
        <v>0.26269999999999999</v>
      </c>
      <c r="I150" t="s">
        <v>615</v>
      </c>
    </row>
    <row r="151" spans="1:9" x14ac:dyDescent="0.3">
      <c r="A151">
        <v>1</v>
      </c>
      <c r="B151" t="s">
        <v>824</v>
      </c>
      <c r="C151">
        <v>1</v>
      </c>
      <c r="D151">
        <v>-0.39</v>
      </c>
      <c r="E151">
        <v>10</v>
      </c>
      <c r="F151">
        <v>32.69</v>
      </c>
      <c r="G151">
        <v>18.87</v>
      </c>
      <c r="H151" s="8">
        <v>0.32950000000000002</v>
      </c>
      <c r="I151" t="s">
        <v>615</v>
      </c>
    </row>
    <row r="152" spans="1:9" x14ac:dyDescent="0.3">
      <c r="A152">
        <v>1</v>
      </c>
      <c r="B152" t="s">
        <v>825</v>
      </c>
      <c r="C152">
        <v>1</v>
      </c>
      <c r="D152">
        <v>1.45</v>
      </c>
      <c r="E152">
        <v>11</v>
      </c>
      <c r="F152">
        <v>38.76</v>
      </c>
      <c r="G152">
        <v>28.39</v>
      </c>
      <c r="H152" s="8">
        <v>0.19450000000000001</v>
      </c>
      <c r="I152" t="s">
        <v>615</v>
      </c>
    </row>
    <row r="153" spans="1:9" x14ac:dyDescent="0.3">
      <c r="A153">
        <v>1</v>
      </c>
      <c r="B153" t="s">
        <v>826</v>
      </c>
      <c r="C153">
        <v>1</v>
      </c>
      <c r="D153">
        <v>0.62</v>
      </c>
      <c r="E153">
        <v>11</v>
      </c>
      <c r="F153">
        <v>34.1</v>
      </c>
      <c r="G153">
        <v>28.7</v>
      </c>
      <c r="H153" s="8">
        <v>0.20419999999999999</v>
      </c>
      <c r="I153" t="s">
        <v>615</v>
      </c>
    </row>
    <row r="154" spans="1:9" x14ac:dyDescent="0.3">
      <c r="A154">
        <v>1</v>
      </c>
      <c r="B154" t="s">
        <v>827</v>
      </c>
      <c r="C154">
        <v>1</v>
      </c>
      <c r="D154">
        <v>1.77</v>
      </c>
      <c r="E154">
        <v>16</v>
      </c>
      <c r="F154">
        <v>49.53</v>
      </c>
      <c r="G154">
        <v>45.7</v>
      </c>
      <c r="H154" s="8">
        <v>0.18190000000000001</v>
      </c>
      <c r="I154" t="s">
        <v>615</v>
      </c>
    </row>
    <row r="155" spans="1:9" x14ac:dyDescent="0.3">
      <c r="A155">
        <v>1</v>
      </c>
      <c r="B155" t="s">
        <v>828</v>
      </c>
      <c r="C155">
        <v>1</v>
      </c>
      <c r="D155">
        <v>1.43</v>
      </c>
      <c r="E155">
        <v>11</v>
      </c>
      <c r="F155">
        <v>35.83</v>
      </c>
      <c r="G155">
        <v>27.06</v>
      </c>
      <c r="H155" s="8">
        <v>0.2404</v>
      </c>
      <c r="I155" t="s">
        <v>615</v>
      </c>
    </row>
    <row r="156" spans="1:9" x14ac:dyDescent="0.3">
      <c r="A156">
        <v>1</v>
      </c>
      <c r="B156" t="s">
        <v>829</v>
      </c>
      <c r="C156">
        <v>1</v>
      </c>
      <c r="D156">
        <v>0.95</v>
      </c>
      <c r="E156">
        <v>17</v>
      </c>
      <c r="F156">
        <v>47.65</v>
      </c>
      <c r="G156">
        <v>42.87</v>
      </c>
      <c r="H156" s="8">
        <v>0.2094</v>
      </c>
      <c r="I156" t="s">
        <v>615</v>
      </c>
    </row>
    <row r="157" spans="1:9" x14ac:dyDescent="0.3">
      <c r="A157">
        <v>1</v>
      </c>
      <c r="B157" t="s">
        <v>830</v>
      </c>
      <c r="C157">
        <v>1</v>
      </c>
      <c r="D157">
        <v>0.64</v>
      </c>
      <c r="E157">
        <v>11</v>
      </c>
      <c r="F157">
        <v>40.85</v>
      </c>
      <c r="G157">
        <v>22.9</v>
      </c>
      <c r="H157" s="8">
        <v>0.3206</v>
      </c>
      <c r="I157" t="s">
        <v>615</v>
      </c>
    </row>
    <row r="158" spans="1:9" x14ac:dyDescent="0.3">
      <c r="A158">
        <v>1</v>
      </c>
      <c r="B158" t="s">
        <v>831</v>
      </c>
      <c r="C158">
        <v>1</v>
      </c>
      <c r="D158">
        <v>0.36</v>
      </c>
      <c r="E158">
        <v>12</v>
      </c>
      <c r="F158">
        <v>38.64</v>
      </c>
      <c r="G158">
        <v>32.97</v>
      </c>
      <c r="H158" s="8">
        <v>0.2046</v>
      </c>
      <c r="I158" t="s">
        <v>615</v>
      </c>
    </row>
    <row r="159" spans="1:9" x14ac:dyDescent="0.3">
      <c r="A159">
        <v>1</v>
      </c>
      <c r="B159" t="s">
        <v>832</v>
      </c>
      <c r="C159">
        <v>1</v>
      </c>
      <c r="D159">
        <v>1.79</v>
      </c>
      <c r="E159">
        <v>7</v>
      </c>
      <c r="F159">
        <v>18.78</v>
      </c>
      <c r="G159">
        <v>10.57</v>
      </c>
      <c r="H159" s="8">
        <v>0.27229999999999999</v>
      </c>
      <c r="I159" t="s">
        <v>615</v>
      </c>
    </row>
    <row r="160" spans="1:9" x14ac:dyDescent="0.3">
      <c r="A160">
        <v>1</v>
      </c>
      <c r="B160" t="s">
        <v>833</v>
      </c>
      <c r="C160">
        <v>1</v>
      </c>
      <c r="D160">
        <v>0.19</v>
      </c>
      <c r="E160">
        <v>15</v>
      </c>
      <c r="F160">
        <v>42.38</v>
      </c>
      <c r="G160">
        <v>41.55</v>
      </c>
      <c r="H160" s="8">
        <v>0.2009</v>
      </c>
      <c r="I160" t="s">
        <v>615</v>
      </c>
    </row>
    <row r="161" spans="1:9" x14ac:dyDescent="0.3">
      <c r="A161">
        <v>1</v>
      </c>
      <c r="B161" t="s">
        <v>834</v>
      </c>
      <c r="C161">
        <v>1</v>
      </c>
      <c r="D161">
        <v>0.69</v>
      </c>
      <c r="E161">
        <v>11</v>
      </c>
      <c r="F161">
        <v>31.2</v>
      </c>
      <c r="G161">
        <v>19.23</v>
      </c>
      <c r="H161" s="8">
        <v>0.2833</v>
      </c>
      <c r="I161" t="s">
        <v>615</v>
      </c>
    </row>
    <row r="162" spans="1:9" x14ac:dyDescent="0.3">
      <c r="A162">
        <v>1</v>
      </c>
      <c r="B162" t="s">
        <v>835</v>
      </c>
      <c r="C162">
        <v>1</v>
      </c>
      <c r="D162">
        <v>0.28999999999999998</v>
      </c>
      <c r="E162">
        <v>13</v>
      </c>
      <c r="F162">
        <v>41.62</v>
      </c>
      <c r="G162">
        <v>40.96</v>
      </c>
      <c r="H162" s="8">
        <v>0.16800000000000001</v>
      </c>
      <c r="I162" t="s">
        <v>615</v>
      </c>
    </row>
    <row r="163" spans="1:9" x14ac:dyDescent="0.3">
      <c r="A163">
        <v>1</v>
      </c>
      <c r="B163" t="s">
        <v>836</v>
      </c>
      <c r="C163">
        <v>1</v>
      </c>
      <c r="D163">
        <v>1.23</v>
      </c>
      <c r="E163">
        <v>12</v>
      </c>
      <c r="F163">
        <v>34.08</v>
      </c>
      <c r="G163">
        <v>21.15</v>
      </c>
      <c r="H163" s="8">
        <v>0.2303</v>
      </c>
      <c r="I163" t="s">
        <v>615</v>
      </c>
    </row>
    <row r="164" spans="1:9" x14ac:dyDescent="0.3">
      <c r="A164">
        <v>1</v>
      </c>
      <c r="B164" t="s">
        <v>837</v>
      </c>
      <c r="C164">
        <v>1</v>
      </c>
      <c r="D164">
        <v>1.04</v>
      </c>
      <c r="E164">
        <v>9</v>
      </c>
      <c r="F164">
        <v>32.04</v>
      </c>
      <c r="G164">
        <v>17.45</v>
      </c>
      <c r="H164" s="8">
        <v>0.2414</v>
      </c>
      <c r="I164" t="s">
        <v>615</v>
      </c>
    </row>
    <row r="165" spans="1:9" x14ac:dyDescent="0.3">
      <c r="A165">
        <v>1</v>
      </c>
      <c r="B165" t="s">
        <v>838</v>
      </c>
      <c r="C165">
        <v>1</v>
      </c>
      <c r="D165">
        <v>-0.05</v>
      </c>
      <c r="E165">
        <v>13</v>
      </c>
      <c r="F165">
        <v>44.85</v>
      </c>
      <c r="G165">
        <v>36.159999999999997</v>
      </c>
      <c r="H165" s="8">
        <v>0.1908</v>
      </c>
      <c r="I165" t="s">
        <v>615</v>
      </c>
    </row>
    <row r="166" spans="1:9" x14ac:dyDescent="0.3">
      <c r="A166">
        <v>1</v>
      </c>
      <c r="B166" t="s">
        <v>839</v>
      </c>
      <c r="C166">
        <v>1</v>
      </c>
      <c r="D166">
        <v>0.97</v>
      </c>
      <c r="E166">
        <v>10</v>
      </c>
      <c r="F166">
        <v>38.479999999999997</v>
      </c>
      <c r="G166">
        <v>32.51</v>
      </c>
      <c r="H166" s="8">
        <v>0.26179999999999998</v>
      </c>
      <c r="I166" t="s">
        <v>615</v>
      </c>
    </row>
    <row r="167" spans="1:9" x14ac:dyDescent="0.3">
      <c r="A167">
        <v>1</v>
      </c>
      <c r="B167" t="s">
        <v>840</v>
      </c>
      <c r="C167">
        <v>1</v>
      </c>
      <c r="D167">
        <v>0.49</v>
      </c>
      <c r="E167">
        <v>13</v>
      </c>
      <c r="F167">
        <v>35.700000000000003</v>
      </c>
      <c r="G167">
        <v>28.83</v>
      </c>
      <c r="H167" s="8">
        <v>0.23880000000000001</v>
      </c>
      <c r="I167" t="s">
        <v>615</v>
      </c>
    </row>
    <row r="168" spans="1:9" x14ac:dyDescent="0.3">
      <c r="A168">
        <v>1</v>
      </c>
      <c r="B168" t="s">
        <v>841</v>
      </c>
      <c r="C168">
        <v>1</v>
      </c>
      <c r="D168">
        <v>-0.94</v>
      </c>
      <c r="E168">
        <v>9</v>
      </c>
      <c r="F168">
        <v>21.45</v>
      </c>
      <c r="G168">
        <v>18.079999999999998</v>
      </c>
      <c r="H168" s="8">
        <v>0.33260000000000001</v>
      </c>
      <c r="I168" t="s">
        <v>615</v>
      </c>
    </row>
    <row r="169" spans="1:9" x14ac:dyDescent="0.3">
      <c r="A169">
        <v>1</v>
      </c>
      <c r="B169" t="s">
        <v>842</v>
      </c>
      <c r="C169">
        <v>1</v>
      </c>
      <c r="D169">
        <v>-0.01</v>
      </c>
      <c r="E169">
        <v>13</v>
      </c>
      <c r="F169">
        <v>34.479999999999997</v>
      </c>
      <c r="G169">
        <v>26.85</v>
      </c>
      <c r="H169" s="8">
        <v>0.2419</v>
      </c>
      <c r="I169" t="s">
        <v>615</v>
      </c>
    </row>
    <row r="170" spans="1:9" x14ac:dyDescent="0.3">
      <c r="A170">
        <v>1</v>
      </c>
      <c r="B170" t="s">
        <v>843</v>
      </c>
      <c r="C170">
        <v>1</v>
      </c>
      <c r="D170">
        <v>0.95</v>
      </c>
      <c r="E170">
        <v>10</v>
      </c>
      <c r="F170">
        <v>23.64</v>
      </c>
      <c r="G170">
        <v>18.489999999999998</v>
      </c>
      <c r="H170" s="8">
        <v>0.34620000000000001</v>
      </c>
      <c r="I170" t="s">
        <v>615</v>
      </c>
    </row>
    <row r="171" spans="1:9" x14ac:dyDescent="0.3">
      <c r="A171">
        <v>1</v>
      </c>
      <c r="B171" t="s">
        <v>844</v>
      </c>
      <c r="C171">
        <v>1</v>
      </c>
      <c r="D171">
        <v>0.28000000000000003</v>
      </c>
      <c r="E171">
        <v>10</v>
      </c>
      <c r="F171">
        <v>32.04</v>
      </c>
      <c r="G171">
        <v>15.86</v>
      </c>
      <c r="H171" s="8">
        <v>0.33539999999999998</v>
      </c>
      <c r="I171" t="s">
        <v>615</v>
      </c>
    </row>
    <row r="172" spans="1:9" x14ac:dyDescent="0.3">
      <c r="A172">
        <v>1</v>
      </c>
      <c r="B172" t="s">
        <v>845</v>
      </c>
      <c r="C172">
        <v>1</v>
      </c>
      <c r="D172">
        <v>1.67</v>
      </c>
      <c r="E172">
        <v>10</v>
      </c>
      <c r="F172">
        <v>27.47</v>
      </c>
      <c r="G172">
        <v>26.08</v>
      </c>
      <c r="H172" s="8">
        <v>0.24460000000000001</v>
      </c>
      <c r="I172" t="s">
        <v>615</v>
      </c>
    </row>
    <row r="173" spans="1:9" x14ac:dyDescent="0.3">
      <c r="A173">
        <v>1</v>
      </c>
      <c r="B173" t="s">
        <v>846</v>
      </c>
      <c r="C173">
        <v>1</v>
      </c>
      <c r="D173">
        <v>0.95</v>
      </c>
      <c r="E173">
        <v>14</v>
      </c>
      <c r="F173">
        <v>39.75</v>
      </c>
      <c r="G173">
        <v>36.619999999999997</v>
      </c>
      <c r="H173" s="8">
        <v>0.20150000000000001</v>
      </c>
      <c r="I173" t="s">
        <v>615</v>
      </c>
    </row>
    <row r="174" spans="1:9" x14ac:dyDescent="0.3">
      <c r="A174">
        <v>1</v>
      </c>
      <c r="B174" t="s">
        <v>847</v>
      </c>
      <c r="C174">
        <v>1</v>
      </c>
      <c r="D174">
        <v>-0.68</v>
      </c>
      <c r="E174">
        <v>15</v>
      </c>
      <c r="F174">
        <v>46.52</v>
      </c>
      <c r="G174">
        <v>43.17</v>
      </c>
      <c r="H174" s="8">
        <v>0.1895</v>
      </c>
      <c r="I174" t="s">
        <v>615</v>
      </c>
    </row>
    <row r="175" spans="1:9" x14ac:dyDescent="0.3">
      <c r="A175">
        <v>1</v>
      </c>
      <c r="B175" t="s">
        <v>848</v>
      </c>
      <c r="C175">
        <v>1</v>
      </c>
      <c r="D175">
        <v>-0.38</v>
      </c>
      <c r="E175">
        <v>13</v>
      </c>
      <c r="F175">
        <v>24.42</v>
      </c>
      <c r="G175">
        <v>23.87</v>
      </c>
      <c r="H175" s="8">
        <v>0.30020000000000002</v>
      </c>
      <c r="I175" t="s">
        <v>615</v>
      </c>
    </row>
    <row r="176" spans="1:9" x14ac:dyDescent="0.3">
      <c r="A176">
        <v>1</v>
      </c>
      <c r="B176" t="s">
        <v>849</v>
      </c>
      <c r="C176">
        <v>1</v>
      </c>
      <c r="D176">
        <v>1.07</v>
      </c>
      <c r="E176">
        <v>15</v>
      </c>
      <c r="F176">
        <v>38.67</v>
      </c>
      <c r="G176">
        <v>34.68</v>
      </c>
      <c r="H176" s="8">
        <v>0.23350000000000001</v>
      </c>
      <c r="I176" t="s">
        <v>615</v>
      </c>
    </row>
    <row r="177" spans="1:9" x14ac:dyDescent="0.3">
      <c r="A177">
        <v>1</v>
      </c>
      <c r="B177" t="s">
        <v>850</v>
      </c>
      <c r="C177">
        <v>1</v>
      </c>
      <c r="D177">
        <v>1.31</v>
      </c>
      <c r="E177">
        <v>11</v>
      </c>
      <c r="F177">
        <v>41.51</v>
      </c>
      <c r="G177">
        <v>27.49</v>
      </c>
      <c r="H177" s="8">
        <v>0.32129999999999997</v>
      </c>
      <c r="I177" t="s">
        <v>615</v>
      </c>
    </row>
    <row r="178" spans="1:9" x14ac:dyDescent="0.3">
      <c r="A178">
        <v>1</v>
      </c>
      <c r="B178" t="s">
        <v>851</v>
      </c>
      <c r="C178">
        <v>1</v>
      </c>
      <c r="D178">
        <v>1.3</v>
      </c>
      <c r="E178">
        <v>11</v>
      </c>
      <c r="F178">
        <v>28.89</v>
      </c>
      <c r="G178">
        <v>18.809999999999999</v>
      </c>
      <c r="H178" s="8">
        <v>0.33400000000000002</v>
      </c>
      <c r="I178" t="s">
        <v>615</v>
      </c>
    </row>
    <row r="179" spans="1:9" x14ac:dyDescent="0.3">
      <c r="A179">
        <v>1</v>
      </c>
      <c r="B179" t="s">
        <v>852</v>
      </c>
      <c r="C179">
        <v>1</v>
      </c>
      <c r="D179">
        <v>0.4</v>
      </c>
      <c r="E179">
        <v>10</v>
      </c>
      <c r="F179">
        <v>31.47</v>
      </c>
      <c r="G179">
        <v>24.27</v>
      </c>
      <c r="H179" s="8">
        <v>0.22570000000000001</v>
      </c>
      <c r="I179" t="s">
        <v>615</v>
      </c>
    </row>
    <row r="180" spans="1:9" x14ac:dyDescent="0.3">
      <c r="A180">
        <v>1</v>
      </c>
      <c r="B180" t="s">
        <v>853</v>
      </c>
      <c r="C180">
        <v>1</v>
      </c>
      <c r="D180">
        <v>0.3</v>
      </c>
      <c r="E180">
        <v>10</v>
      </c>
      <c r="F180">
        <v>24.92</v>
      </c>
      <c r="G180">
        <v>19.170000000000002</v>
      </c>
      <c r="H180" s="8">
        <v>0.31259999999999999</v>
      </c>
      <c r="I180" t="s">
        <v>615</v>
      </c>
    </row>
    <row r="181" spans="1:9" x14ac:dyDescent="0.3">
      <c r="A181">
        <v>1</v>
      </c>
      <c r="B181" t="s">
        <v>854</v>
      </c>
      <c r="C181">
        <v>1</v>
      </c>
      <c r="D181">
        <v>0.53</v>
      </c>
      <c r="E181">
        <v>10</v>
      </c>
      <c r="F181">
        <v>25.89</v>
      </c>
      <c r="G181">
        <v>21.05</v>
      </c>
      <c r="H181" s="8">
        <v>0.34860000000000002</v>
      </c>
      <c r="I181" t="s">
        <v>615</v>
      </c>
    </row>
    <row r="182" spans="1:9" x14ac:dyDescent="0.3">
      <c r="A182">
        <v>1</v>
      </c>
      <c r="B182" t="s">
        <v>855</v>
      </c>
      <c r="C182">
        <v>1</v>
      </c>
      <c r="D182">
        <v>0.2</v>
      </c>
      <c r="E182">
        <v>10</v>
      </c>
      <c r="F182">
        <v>26.29</v>
      </c>
      <c r="G182">
        <v>18.34</v>
      </c>
      <c r="H182" s="8">
        <v>0.2893</v>
      </c>
      <c r="I182" t="s">
        <v>615</v>
      </c>
    </row>
    <row r="183" spans="1:9" x14ac:dyDescent="0.3">
      <c r="A183">
        <v>1</v>
      </c>
      <c r="B183" t="s">
        <v>856</v>
      </c>
      <c r="C183">
        <v>1</v>
      </c>
      <c r="D183">
        <v>0.26</v>
      </c>
      <c r="E183">
        <v>10</v>
      </c>
      <c r="F183">
        <v>26.01</v>
      </c>
      <c r="G183">
        <v>20.54</v>
      </c>
      <c r="H183" s="8">
        <v>0.2964</v>
      </c>
      <c r="I183" t="s">
        <v>615</v>
      </c>
    </row>
    <row r="184" spans="1:9" x14ac:dyDescent="0.3">
      <c r="A184">
        <v>1</v>
      </c>
      <c r="B184" t="s">
        <v>857</v>
      </c>
      <c r="C184">
        <v>1</v>
      </c>
      <c r="D184">
        <v>1.24</v>
      </c>
      <c r="E184">
        <v>12</v>
      </c>
      <c r="F184">
        <v>39.520000000000003</v>
      </c>
      <c r="G184">
        <v>35.57</v>
      </c>
      <c r="H184" s="8">
        <v>0.17610000000000001</v>
      </c>
      <c r="I184" t="s">
        <v>615</v>
      </c>
    </row>
    <row r="185" spans="1:9" x14ac:dyDescent="0.3">
      <c r="A185">
        <v>1</v>
      </c>
      <c r="B185" t="s">
        <v>858</v>
      </c>
      <c r="C185">
        <v>1</v>
      </c>
      <c r="D185">
        <v>0.08</v>
      </c>
      <c r="E185">
        <v>14</v>
      </c>
      <c r="F185">
        <v>48.67</v>
      </c>
      <c r="G185">
        <v>36.29</v>
      </c>
      <c r="H185" s="8">
        <v>0.20580000000000001</v>
      </c>
      <c r="I185" t="s">
        <v>615</v>
      </c>
    </row>
    <row r="186" spans="1:9" x14ac:dyDescent="0.3">
      <c r="A186">
        <v>1</v>
      </c>
      <c r="B186" t="s">
        <v>859</v>
      </c>
      <c r="C186">
        <v>1</v>
      </c>
      <c r="D186">
        <v>0.36</v>
      </c>
      <c r="E186">
        <v>11</v>
      </c>
      <c r="F186">
        <v>31.35</v>
      </c>
      <c r="G186">
        <v>20.41</v>
      </c>
      <c r="H186" s="8">
        <v>0.2732</v>
      </c>
      <c r="I186" t="s">
        <v>615</v>
      </c>
    </row>
    <row r="187" spans="1:9" x14ac:dyDescent="0.3">
      <c r="A187">
        <v>1</v>
      </c>
      <c r="B187" t="s">
        <v>860</v>
      </c>
      <c r="C187">
        <v>1</v>
      </c>
      <c r="D187">
        <v>0.46</v>
      </c>
      <c r="E187">
        <v>11</v>
      </c>
      <c r="F187">
        <v>30.17</v>
      </c>
      <c r="G187">
        <v>28.46</v>
      </c>
      <c r="H187" s="8">
        <v>0.25280000000000002</v>
      </c>
      <c r="I187" t="s">
        <v>615</v>
      </c>
    </row>
    <row r="188" spans="1:9" x14ac:dyDescent="0.3">
      <c r="A188">
        <v>1</v>
      </c>
      <c r="B188" t="s">
        <v>861</v>
      </c>
      <c r="C188">
        <v>1</v>
      </c>
      <c r="D188">
        <v>0.47</v>
      </c>
      <c r="E188">
        <v>10</v>
      </c>
      <c r="F188">
        <v>28.59</v>
      </c>
      <c r="G188">
        <v>18.45</v>
      </c>
      <c r="H188" s="8">
        <v>0.2495</v>
      </c>
      <c r="I188" t="s">
        <v>615</v>
      </c>
    </row>
    <row r="189" spans="1:9" x14ac:dyDescent="0.3">
      <c r="A189">
        <v>1</v>
      </c>
      <c r="B189" t="s">
        <v>862</v>
      </c>
      <c r="C189">
        <v>1</v>
      </c>
      <c r="D189">
        <v>0.57999999999999996</v>
      </c>
      <c r="E189">
        <v>13</v>
      </c>
      <c r="F189">
        <v>31.81</v>
      </c>
      <c r="G189">
        <v>26.48</v>
      </c>
      <c r="H189" s="8">
        <v>0.25059999999999999</v>
      </c>
      <c r="I189" t="s">
        <v>615</v>
      </c>
    </row>
    <row r="190" spans="1:9" x14ac:dyDescent="0.3">
      <c r="A190">
        <v>1</v>
      </c>
      <c r="B190" t="s">
        <v>863</v>
      </c>
      <c r="C190">
        <v>1</v>
      </c>
      <c r="D190">
        <v>-0.68</v>
      </c>
      <c r="E190">
        <v>12</v>
      </c>
      <c r="F190">
        <v>32.979999999999997</v>
      </c>
      <c r="G190">
        <v>27.42</v>
      </c>
      <c r="H190" s="8">
        <v>0.25609999999999999</v>
      </c>
      <c r="I190" t="s">
        <v>615</v>
      </c>
    </row>
    <row r="191" spans="1:9" x14ac:dyDescent="0.3">
      <c r="A191">
        <v>1</v>
      </c>
      <c r="B191" t="s">
        <v>864</v>
      </c>
      <c r="C191">
        <v>1</v>
      </c>
      <c r="D191">
        <v>0.79</v>
      </c>
      <c r="E191">
        <v>10</v>
      </c>
      <c r="F191">
        <v>24.02</v>
      </c>
      <c r="G191">
        <v>18.75</v>
      </c>
      <c r="H191" s="8">
        <v>0.33910000000000001</v>
      </c>
      <c r="I191" t="s">
        <v>615</v>
      </c>
    </row>
    <row r="192" spans="1:9" x14ac:dyDescent="0.3">
      <c r="A192">
        <v>1</v>
      </c>
      <c r="B192" t="s">
        <v>865</v>
      </c>
      <c r="C192">
        <v>1</v>
      </c>
      <c r="D192">
        <v>0.25</v>
      </c>
      <c r="E192">
        <v>15</v>
      </c>
      <c r="F192">
        <v>49.44</v>
      </c>
      <c r="G192">
        <v>47.19</v>
      </c>
      <c r="H192" s="8">
        <v>0.17799999999999999</v>
      </c>
      <c r="I192" t="s">
        <v>615</v>
      </c>
    </row>
    <row r="193" spans="1:9" x14ac:dyDescent="0.3">
      <c r="A193">
        <v>1</v>
      </c>
      <c r="B193" t="s">
        <v>866</v>
      </c>
      <c r="C193">
        <v>1</v>
      </c>
      <c r="D193">
        <v>0.47</v>
      </c>
      <c r="E193">
        <v>11</v>
      </c>
      <c r="F193">
        <v>30.41</v>
      </c>
      <c r="G193">
        <v>22.25</v>
      </c>
      <c r="H193" s="8">
        <v>0.26069999999999999</v>
      </c>
      <c r="I193" t="s">
        <v>615</v>
      </c>
    </row>
    <row r="194" spans="1:9" x14ac:dyDescent="0.3">
      <c r="A194">
        <v>1</v>
      </c>
      <c r="B194" t="s">
        <v>867</v>
      </c>
      <c r="C194">
        <v>1</v>
      </c>
      <c r="D194">
        <v>-0.14000000000000001</v>
      </c>
      <c r="E194">
        <v>11</v>
      </c>
      <c r="F194">
        <v>30.24</v>
      </c>
      <c r="G194">
        <v>23.69</v>
      </c>
      <c r="H194" s="8">
        <v>0.24510000000000001</v>
      </c>
      <c r="I194" t="s">
        <v>615</v>
      </c>
    </row>
    <row r="195" spans="1:9" x14ac:dyDescent="0.3">
      <c r="A195">
        <v>1</v>
      </c>
      <c r="B195" t="s">
        <v>868</v>
      </c>
      <c r="C195">
        <v>1</v>
      </c>
      <c r="D195">
        <v>0.42</v>
      </c>
      <c r="E195">
        <v>9</v>
      </c>
      <c r="F195">
        <v>23.71</v>
      </c>
      <c r="G195">
        <v>18.489999999999998</v>
      </c>
      <c r="H195" s="8">
        <v>0.40870000000000001</v>
      </c>
      <c r="I195" t="s">
        <v>615</v>
      </c>
    </row>
    <row r="196" spans="1:9" x14ac:dyDescent="0.3">
      <c r="A196">
        <v>1</v>
      </c>
      <c r="B196" t="s">
        <v>869</v>
      </c>
      <c r="C196">
        <v>1</v>
      </c>
      <c r="D196">
        <v>1.51</v>
      </c>
      <c r="E196">
        <v>12</v>
      </c>
      <c r="F196">
        <v>30.56</v>
      </c>
      <c r="G196">
        <v>27.79</v>
      </c>
      <c r="H196" s="8">
        <v>0.22620000000000001</v>
      </c>
      <c r="I196" t="s">
        <v>615</v>
      </c>
    </row>
    <row r="197" spans="1:9" x14ac:dyDescent="0.3">
      <c r="A197">
        <v>1</v>
      </c>
      <c r="B197" t="s">
        <v>870</v>
      </c>
      <c r="C197">
        <v>1</v>
      </c>
      <c r="D197">
        <v>0.41</v>
      </c>
      <c r="E197">
        <v>10</v>
      </c>
      <c r="F197">
        <v>26.55</v>
      </c>
      <c r="G197">
        <v>18.600000000000001</v>
      </c>
      <c r="H197" s="8">
        <v>0.44829999999999998</v>
      </c>
      <c r="I197" t="s">
        <v>615</v>
      </c>
    </row>
    <row r="198" spans="1:9" x14ac:dyDescent="0.3">
      <c r="A198">
        <v>1</v>
      </c>
      <c r="B198" t="s">
        <v>871</v>
      </c>
      <c r="C198">
        <v>1</v>
      </c>
      <c r="D198">
        <v>-0.12</v>
      </c>
      <c r="E198">
        <v>13</v>
      </c>
      <c r="F198">
        <v>27.12</v>
      </c>
      <c r="G198">
        <v>26.78</v>
      </c>
      <c r="H198" s="8">
        <v>0.25690000000000002</v>
      </c>
      <c r="I198" t="s">
        <v>615</v>
      </c>
    </row>
    <row r="199" spans="1:9" x14ac:dyDescent="0.3">
      <c r="A199">
        <v>1</v>
      </c>
      <c r="B199" t="s">
        <v>872</v>
      </c>
      <c r="C199">
        <v>1</v>
      </c>
      <c r="D199">
        <v>0.47</v>
      </c>
      <c r="E199">
        <v>15</v>
      </c>
      <c r="F199">
        <v>39.31</v>
      </c>
      <c r="G199">
        <v>35.130000000000003</v>
      </c>
      <c r="H199" s="8">
        <v>0.215</v>
      </c>
      <c r="I199" t="s">
        <v>615</v>
      </c>
    </row>
    <row r="200" spans="1:9" x14ac:dyDescent="0.3">
      <c r="A200">
        <v>1</v>
      </c>
      <c r="B200" t="s">
        <v>873</v>
      </c>
      <c r="C200">
        <v>1</v>
      </c>
      <c r="D200">
        <v>0.15</v>
      </c>
      <c r="E200">
        <v>13</v>
      </c>
      <c r="F200">
        <v>34.97</v>
      </c>
      <c r="G200">
        <v>30.29</v>
      </c>
      <c r="H200" s="8">
        <v>0.247</v>
      </c>
      <c r="I200" t="s">
        <v>615</v>
      </c>
    </row>
    <row r="201" spans="1:9" x14ac:dyDescent="0.3">
      <c r="A201">
        <v>1</v>
      </c>
      <c r="B201" t="s">
        <v>874</v>
      </c>
      <c r="C201">
        <v>1</v>
      </c>
      <c r="D201">
        <v>1.1100000000000001</v>
      </c>
      <c r="E201">
        <v>14</v>
      </c>
      <c r="F201">
        <v>46.01</v>
      </c>
      <c r="G201">
        <v>32.86</v>
      </c>
      <c r="H201" s="8">
        <v>0.23230000000000001</v>
      </c>
      <c r="I201" t="s">
        <v>615</v>
      </c>
    </row>
    <row r="202" spans="1:9" x14ac:dyDescent="0.3">
      <c r="A202">
        <v>1</v>
      </c>
      <c r="B202" t="s">
        <v>875</v>
      </c>
      <c r="C202">
        <v>1</v>
      </c>
      <c r="D202">
        <v>1.07</v>
      </c>
      <c r="E202">
        <v>12</v>
      </c>
      <c r="F202">
        <v>39.29</v>
      </c>
      <c r="G202">
        <v>30.18</v>
      </c>
      <c r="H202" s="8">
        <v>0.20119999999999999</v>
      </c>
      <c r="I202" t="s">
        <v>615</v>
      </c>
    </row>
    <row r="203" spans="1:9" x14ac:dyDescent="0.3">
      <c r="A203">
        <v>1</v>
      </c>
      <c r="B203" t="s">
        <v>876</v>
      </c>
      <c r="C203">
        <v>1</v>
      </c>
      <c r="D203">
        <v>0.3</v>
      </c>
      <c r="E203">
        <v>13</v>
      </c>
      <c r="F203">
        <v>31.99</v>
      </c>
      <c r="G203">
        <v>26.97</v>
      </c>
      <c r="H203" s="8">
        <v>0.2671</v>
      </c>
      <c r="I203" t="s">
        <v>615</v>
      </c>
    </row>
    <row r="204" spans="1:9" x14ac:dyDescent="0.3">
      <c r="A204">
        <v>1</v>
      </c>
      <c r="B204" t="s">
        <v>877</v>
      </c>
      <c r="C204">
        <v>1</v>
      </c>
      <c r="D204">
        <v>1.58</v>
      </c>
      <c r="E204">
        <v>16</v>
      </c>
      <c r="F204">
        <v>45.95</v>
      </c>
      <c r="G204">
        <v>45.59</v>
      </c>
      <c r="H204" s="8">
        <v>0.18</v>
      </c>
      <c r="I204" t="s">
        <v>615</v>
      </c>
    </row>
    <row r="205" spans="1:9" x14ac:dyDescent="0.3">
      <c r="A205">
        <v>1</v>
      </c>
      <c r="B205" t="s">
        <v>878</v>
      </c>
      <c r="C205">
        <v>1</v>
      </c>
      <c r="D205">
        <v>-0.12</v>
      </c>
      <c r="E205">
        <v>9</v>
      </c>
      <c r="F205">
        <v>23.04</v>
      </c>
      <c r="G205">
        <v>16.489999999999998</v>
      </c>
      <c r="H205" s="8">
        <v>0.3982</v>
      </c>
      <c r="I205" t="s">
        <v>615</v>
      </c>
    </row>
    <row r="206" spans="1:9" x14ac:dyDescent="0.3">
      <c r="A206">
        <v>1</v>
      </c>
      <c r="B206" t="s">
        <v>879</v>
      </c>
      <c r="C206">
        <v>1</v>
      </c>
      <c r="D206">
        <v>0.17</v>
      </c>
      <c r="E206">
        <v>10</v>
      </c>
      <c r="F206">
        <v>36.520000000000003</v>
      </c>
      <c r="G206">
        <v>21.15</v>
      </c>
      <c r="H206" s="8">
        <v>0.25459999999999999</v>
      </c>
      <c r="I206" t="s">
        <v>615</v>
      </c>
    </row>
    <row r="207" spans="1:9" x14ac:dyDescent="0.3">
      <c r="A207">
        <v>1</v>
      </c>
      <c r="B207" t="s">
        <v>880</v>
      </c>
      <c r="C207">
        <v>1</v>
      </c>
      <c r="D207">
        <v>0.93</v>
      </c>
      <c r="E207">
        <v>10</v>
      </c>
      <c r="F207">
        <v>21.4</v>
      </c>
      <c r="G207">
        <v>17.68</v>
      </c>
      <c r="H207" s="8">
        <v>0.3407</v>
      </c>
      <c r="I207" t="s">
        <v>615</v>
      </c>
    </row>
    <row r="208" spans="1:9" x14ac:dyDescent="0.3">
      <c r="A208">
        <v>1</v>
      </c>
      <c r="B208" t="s">
        <v>881</v>
      </c>
      <c r="C208">
        <v>1</v>
      </c>
      <c r="D208">
        <v>0.38</v>
      </c>
      <c r="E208">
        <v>11</v>
      </c>
      <c r="F208">
        <v>26.55</v>
      </c>
      <c r="G208">
        <v>15.98</v>
      </c>
      <c r="H208" s="8">
        <v>0.2974</v>
      </c>
      <c r="I208" t="s">
        <v>615</v>
      </c>
    </row>
    <row r="209" spans="1:9" x14ac:dyDescent="0.3">
      <c r="A209">
        <v>1</v>
      </c>
      <c r="B209" t="s">
        <v>882</v>
      </c>
      <c r="C209">
        <v>1</v>
      </c>
      <c r="D209">
        <v>0.97</v>
      </c>
      <c r="E209">
        <v>10</v>
      </c>
      <c r="F209">
        <v>23.03</v>
      </c>
      <c r="G209">
        <v>18.05</v>
      </c>
      <c r="H209" s="8">
        <v>0.25</v>
      </c>
      <c r="I209" t="s">
        <v>615</v>
      </c>
    </row>
    <row r="210" spans="1:9" x14ac:dyDescent="0.3">
      <c r="A210">
        <v>1</v>
      </c>
      <c r="B210" t="s">
        <v>883</v>
      </c>
      <c r="C210">
        <v>1</v>
      </c>
      <c r="D210">
        <v>0.99</v>
      </c>
      <c r="E210">
        <v>14</v>
      </c>
      <c r="F210">
        <v>44.95</v>
      </c>
      <c r="G210">
        <v>39.729999999999997</v>
      </c>
      <c r="H210" s="8">
        <v>0.20219999999999999</v>
      </c>
      <c r="I210" t="s">
        <v>615</v>
      </c>
    </row>
    <row r="211" spans="1:9" x14ac:dyDescent="0.3">
      <c r="A211">
        <v>1</v>
      </c>
      <c r="B211" t="s">
        <v>884</v>
      </c>
      <c r="C211">
        <v>1</v>
      </c>
      <c r="D211">
        <v>-0.3</v>
      </c>
      <c r="E211">
        <v>13</v>
      </c>
      <c r="F211">
        <v>44.25</v>
      </c>
      <c r="G211">
        <v>38.39</v>
      </c>
      <c r="H211" s="8">
        <v>0.18290000000000001</v>
      </c>
      <c r="I211" t="s">
        <v>615</v>
      </c>
    </row>
    <row r="212" spans="1:9" x14ac:dyDescent="0.3">
      <c r="A212">
        <v>1</v>
      </c>
      <c r="B212" t="s">
        <v>885</v>
      </c>
      <c r="C212">
        <v>1</v>
      </c>
      <c r="D212">
        <v>0.11</v>
      </c>
      <c r="E212">
        <v>8</v>
      </c>
      <c r="F212">
        <v>21.61</v>
      </c>
      <c r="G212">
        <v>18.600000000000001</v>
      </c>
      <c r="H212" s="8">
        <v>0.30609999999999998</v>
      </c>
      <c r="I212" t="s">
        <v>615</v>
      </c>
    </row>
    <row r="213" spans="1:9" x14ac:dyDescent="0.3">
      <c r="A213">
        <v>1</v>
      </c>
      <c r="B213" t="s">
        <v>886</v>
      </c>
      <c r="C213">
        <v>1</v>
      </c>
      <c r="D213">
        <v>0.28000000000000003</v>
      </c>
      <c r="E213">
        <v>12</v>
      </c>
      <c r="F213">
        <v>35.409999999999997</v>
      </c>
      <c r="G213">
        <v>28.26</v>
      </c>
      <c r="H213" s="8">
        <v>0.2167</v>
      </c>
      <c r="I213" t="s">
        <v>615</v>
      </c>
    </row>
    <row r="214" spans="1:9" x14ac:dyDescent="0.3">
      <c r="A214">
        <v>1</v>
      </c>
      <c r="B214" t="s">
        <v>887</v>
      </c>
      <c r="C214">
        <v>1</v>
      </c>
      <c r="D214">
        <v>0.73</v>
      </c>
      <c r="E214">
        <v>13</v>
      </c>
      <c r="F214">
        <v>35.44</v>
      </c>
      <c r="G214">
        <v>29.88</v>
      </c>
      <c r="H214" s="8">
        <v>0.23350000000000001</v>
      </c>
      <c r="I214" t="s">
        <v>615</v>
      </c>
    </row>
    <row r="215" spans="1:9" x14ac:dyDescent="0.3">
      <c r="A215">
        <v>1</v>
      </c>
      <c r="B215" t="s">
        <v>888</v>
      </c>
      <c r="C215">
        <v>1</v>
      </c>
      <c r="D215">
        <v>-0.38</v>
      </c>
      <c r="E215">
        <v>16</v>
      </c>
      <c r="F215">
        <v>33.18</v>
      </c>
      <c r="G215">
        <v>32.880000000000003</v>
      </c>
      <c r="H215" s="8">
        <v>0.26540000000000002</v>
      </c>
      <c r="I215" t="s">
        <v>615</v>
      </c>
    </row>
    <row r="216" spans="1:9" x14ac:dyDescent="0.3">
      <c r="A216">
        <v>1</v>
      </c>
      <c r="B216" t="s">
        <v>889</v>
      </c>
      <c r="C216">
        <v>1</v>
      </c>
      <c r="D216">
        <v>0.47</v>
      </c>
      <c r="E216">
        <v>16</v>
      </c>
      <c r="F216">
        <v>52.02</v>
      </c>
      <c r="G216">
        <v>48.28</v>
      </c>
      <c r="H216" s="8">
        <v>0.1787</v>
      </c>
      <c r="I216" t="s">
        <v>615</v>
      </c>
    </row>
    <row r="217" spans="1:9" x14ac:dyDescent="0.3">
      <c r="A217">
        <v>1</v>
      </c>
      <c r="B217" t="s">
        <v>890</v>
      </c>
      <c r="C217">
        <v>1</v>
      </c>
      <c r="D217">
        <v>0.02</v>
      </c>
      <c r="E217">
        <v>13</v>
      </c>
      <c r="F217">
        <v>21.95</v>
      </c>
      <c r="G217">
        <v>21.72</v>
      </c>
      <c r="H217" s="8">
        <v>0.29759999999999998</v>
      </c>
      <c r="I217" t="s">
        <v>615</v>
      </c>
    </row>
    <row r="218" spans="1:9" x14ac:dyDescent="0.3">
      <c r="A218">
        <v>1</v>
      </c>
      <c r="B218" t="s">
        <v>891</v>
      </c>
      <c r="C218">
        <v>1</v>
      </c>
      <c r="D218">
        <v>0.87</v>
      </c>
      <c r="E218">
        <v>12</v>
      </c>
      <c r="F218">
        <v>26.68</v>
      </c>
      <c r="G218">
        <v>21.67</v>
      </c>
      <c r="H218" s="8">
        <v>0.30330000000000001</v>
      </c>
      <c r="I218" t="s">
        <v>615</v>
      </c>
    </row>
    <row r="219" spans="1:9" x14ac:dyDescent="0.3">
      <c r="A219">
        <v>1</v>
      </c>
      <c r="B219" t="s">
        <v>892</v>
      </c>
      <c r="C219">
        <v>1</v>
      </c>
      <c r="D219">
        <v>1.36</v>
      </c>
      <c r="E219">
        <v>13</v>
      </c>
      <c r="F219">
        <v>38.69</v>
      </c>
      <c r="G219">
        <v>31.9</v>
      </c>
      <c r="H219" s="8">
        <v>0.21410000000000001</v>
      </c>
      <c r="I219" t="s">
        <v>615</v>
      </c>
    </row>
    <row r="220" spans="1:9" x14ac:dyDescent="0.3">
      <c r="A220">
        <v>1</v>
      </c>
      <c r="B220" t="s">
        <v>893</v>
      </c>
      <c r="C220">
        <v>1</v>
      </c>
      <c r="D220">
        <v>-0.5</v>
      </c>
      <c r="E220">
        <v>9</v>
      </c>
      <c r="F220">
        <v>21.29</v>
      </c>
      <c r="G220">
        <v>17.510000000000002</v>
      </c>
      <c r="H220" s="8">
        <v>0.39579999999999999</v>
      </c>
      <c r="I220" t="s">
        <v>615</v>
      </c>
    </row>
    <row r="221" spans="1:9" x14ac:dyDescent="0.3">
      <c r="A221">
        <v>1</v>
      </c>
      <c r="B221" t="s">
        <v>894</v>
      </c>
      <c r="C221">
        <v>1</v>
      </c>
      <c r="D221">
        <v>0.76</v>
      </c>
      <c r="E221">
        <v>11</v>
      </c>
      <c r="F221">
        <v>24.01</v>
      </c>
      <c r="G221">
        <v>21.9</v>
      </c>
      <c r="H221" s="8">
        <v>0.28860000000000002</v>
      </c>
      <c r="I221" t="s">
        <v>615</v>
      </c>
    </row>
    <row r="222" spans="1:9" x14ac:dyDescent="0.3">
      <c r="A222">
        <v>1</v>
      </c>
      <c r="B222" t="s">
        <v>895</v>
      </c>
      <c r="C222">
        <v>1</v>
      </c>
      <c r="D222">
        <v>-0.23</v>
      </c>
      <c r="E222">
        <v>16</v>
      </c>
      <c r="F222">
        <v>47.87</v>
      </c>
      <c r="G222">
        <v>42.03</v>
      </c>
      <c r="H222" s="8">
        <v>0.2576</v>
      </c>
      <c r="I222" t="s">
        <v>615</v>
      </c>
    </row>
    <row r="223" spans="1:9" x14ac:dyDescent="0.3">
      <c r="A223">
        <v>1</v>
      </c>
      <c r="B223" t="s">
        <v>896</v>
      </c>
      <c r="C223">
        <v>1</v>
      </c>
      <c r="D223">
        <v>1.68</v>
      </c>
      <c r="E223">
        <v>11</v>
      </c>
      <c r="F223">
        <v>34.51</v>
      </c>
      <c r="G223">
        <v>23.21</v>
      </c>
      <c r="H223" s="8">
        <v>0.32269999999999999</v>
      </c>
      <c r="I223" t="s">
        <v>615</v>
      </c>
    </row>
    <row r="224" spans="1:9" x14ac:dyDescent="0.3">
      <c r="A224">
        <v>1</v>
      </c>
      <c r="B224" t="s">
        <v>897</v>
      </c>
      <c r="C224">
        <v>1</v>
      </c>
      <c r="D224">
        <v>-0.56000000000000005</v>
      </c>
      <c r="E224">
        <v>14</v>
      </c>
      <c r="F224">
        <v>43.35</v>
      </c>
      <c r="G224">
        <v>42.08</v>
      </c>
      <c r="H224" s="8">
        <v>0.18920000000000001</v>
      </c>
      <c r="I224" t="s">
        <v>615</v>
      </c>
    </row>
    <row r="225" spans="1:9" x14ac:dyDescent="0.3">
      <c r="A225">
        <v>1</v>
      </c>
      <c r="B225" t="s">
        <v>898</v>
      </c>
      <c r="C225">
        <v>1</v>
      </c>
      <c r="D225">
        <v>-0.31</v>
      </c>
      <c r="E225">
        <v>21</v>
      </c>
      <c r="F225">
        <v>59.12</v>
      </c>
      <c r="G225">
        <v>57.64</v>
      </c>
      <c r="H225" s="8">
        <v>0.20019999999999999</v>
      </c>
      <c r="I225" t="s">
        <v>615</v>
      </c>
    </row>
    <row r="226" spans="1:9" x14ac:dyDescent="0.3">
      <c r="A226">
        <v>1</v>
      </c>
      <c r="B226" t="s">
        <v>899</v>
      </c>
      <c r="C226">
        <v>1</v>
      </c>
      <c r="D226">
        <v>-0.82</v>
      </c>
      <c r="E226">
        <v>12</v>
      </c>
      <c r="F226">
        <v>49.23</v>
      </c>
      <c r="G226">
        <v>30.76</v>
      </c>
      <c r="H226" s="8">
        <v>0.24879999999999999</v>
      </c>
      <c r="I226" t="s">
        <v>615</v>
      </c>
    </row>
    <row r="227" spans="1:9" x14ac:dyDescent="0.3">
      <c r="A227">
        <v>1</v>
      </c>
      <c r="B227" t="s">
        <v>900</v>
      </c>
      <c r="C227">
        <v>1</v>
      </c>
      <c r="D227">
        <v>-0.42</v>
      </c>
      <c r="E227">
        <v>11</v>
      </c>
      <c r="F227">
        <v>34.61</v>
      </c>
      <c r="G227">
        <v>24.02</v>
      </c>
      <c r="H227" s="8">
        <v>0.26769999999999999</v>
      </c>
      <c r="I227" t="s">
        <v>615</v>
      </c>
    </row>
    <row r="228" spans="1:9" x14ac:dyDescent="0.3">
      <c r="A228">
        <v>1</v>
      </c>
      <c r="B228" t="s">
        <v>901</v>
      </c>
      <c r="C228">
        <v>1</v>
      </c>
      <c r="D228">
        <v>1.0900000000000001</v>
      </c>
      <c r="E228">
        <v>13</v>
      </c>
      <c r="F228">
        <v>42.05</v>
      </c>
      <c r="G228">
        <v>37.549999999999997</v>
      </c>
      <c r="H228" s="8">
        <v>0.17499999999999999</v>
      </c>
      <c r="I228" t="s">
        <v>615</v>
      </c>
    </row>
    <row r="229" spans="1:9" x14ac:dyDescent="0.3">
      <c r="A229">
        <v>1</v>
      </c>
      <c r="B229" t="s">
        <v>902</v>
      </c>
      <c r="C229">
        <v>1</v>
      </c>
      <c r="D229">
        <v>1.18</v>
      </c>
      <c r="E229">
        <v>10</v>
      </c>
      <c r="F229">
        <v>25.36</v>
      </c>
      <c r="G229">
        <v>23.85</v>
      </c>
      <c r="H229" s="8">
        <v>0.22589999999999999</v>
      </c>
      <c r="I229" t="s">
        <v>615</v>
      </c>
    </row>
    <row r="230" spans="1:9" x14ac:dyDescent="0.3">
      <c r="A230">
        <v>1</v>
      </c>
      <c r="B230" t="s">
        <v>903</v>
      </c>
      <c r="C230">
        <v>1</v>
      </c>
      <c r="D230">
        <v>1.71</v>
      </c>
      <c r="E230">
        <v>14</v>
      </c>
      <c r="F230">
        <v>45.26</v>
      </c>
      <c r="G230">
        <v>42.93</v>
      </c>
      <c r="H230" s="8">
        <v>0.16880000000000001</v>
      </c>
      <c r="I230" t="s">
        <v>615</v>
      </c>
    </row>
    <row r="231" spans="1:9" x14ac:dyDescent="0.3">
      <c r="A231">
        <v>1</v>
      </c>
      <c r="B231" t="s">
        <v>904</v>
      </c>
      <c r="C231">
        <v>1</v>
      </c>
      <c r="D231">
        <v>-0.75</v>
      </c>
      <c r="E231">
        <v>11</v>
      </c>
      <c r="F231">
        <v>23.09</v>
      </c>
      <c r="G231">
        <v>20.98</v>
      </c>
      <c r="H231" s="8">
        <v>0.28699999999999998</v>
      </c>
      <c r="I231" t="s">
        <v>615</v>
      </c>
    </row>
    <row r="232" spans="1:9" x14ac:dyDescent="0.3">
      <c r="A232">
        <v>1</v>
      </c>
      <c r="B232" t="s">
        <v>905</v>
      </c>
      <c r="C232">
        <v>1</v>
      </c>
      <c r="D232">
        <v>0.08</v>
      </c>
      <c r="E232">
        <v>11</v>
      </c>
      <c r="F232">
        <v>28.32</v>
      </c>
      <c r="G232">
        <v>24.57</v>
      </c>
      <c r="H232" s="8">
        <v>0.24260000000000001</v>
      </c>
      <c r="I232" t="s">
        <v>615</v>
      </c>
    </row>
    <row r="233" spans="1:9" x14ac:dyDescent="0.3">
      <c r="A233">
        <v>1</v>
      </c>
      <c r="B233" t="s">
        <v>906</v>
      </c>
      <c r="C233">
        <v>1</v>
      </c>
      <c r="D233">
        <v>0.74</v>
      </c>
      <c r="E233">
        <v>15</v>
      </c>
      <c r="F233">
        <v>42.36</v>
      </c>
      <c r="G233">
        <v>41.54</v>
      </c>
      <c r="H233" s="8">
        <v>0.19389999999999999</v>
      </c>
      <c r="I233" t="s">
        <v>615</v>
      </c>
    </row>
    <row r="234" spans="1:9" x14ac:dyDescent="0.3">
      <c r="A234">
        <v>1</v>
      </c>
      <c r="B234" t="s">
        <v>907</v>
      </c>
      <c r="C234">
        <v>1</v>
      </c>
      <c r="D234">
        <v>0.68</v>
      </c>
      <c r="E234">
        <v>10</v>
      </c>
      <c r="F234">
        <v>33.24</v>
      </c>
      <c r="G234">
        <v>23.29</v>
      </c>
      <c r="H234" s="8">
        <v>0.22520000000000001</v>
      </c>
      <c r="I234" t="s">
        <v>615</v>
      </c>
    </row>
    <row r="235" spans="1:9" x14ac:dyDescent="0.3">
      <c r="A235">
        <v>1</v>
      </c>
      <c r="B235" t="s">
        <v>908</v>
      </c>
      <c r="C235">
        <v>1</v>
      </c>
      <c r="D235">
        <v>-0.02</v>
      </c>
      <c r="E235">
        <v>10</v>
      </c>
      <c r="F235">
        <v>20.7</v>
      </c>
      <c r="G235">
        <v>15.02</v>
      </c>
      <c r="H235" s="8">
        <v>0.33239999999999997</v>
      </c>
      <c r="I235" t="s">
        <v>615</v>
      </c>
    </row>
    <row r="236" spans="1:9" x14ac:dyDescent="0.3">
      <c r="A236">
        <v>1</v>
      </c>
      <c r="B236" t="s">
        <v>909</v>
      </c>
      <c r="C236">
        <v>1</v>
      </c>
      <c r="D236">
        <v>0.6</v>
      </c>
      <c r="E236">
        <v>14</v>
      </c>
      <c r="F236">
        <v>39.130000000000003</v>
      </c>
      <c r="G236">
        <v>36.04</v>
      </c>
      <c r="H236" s="8">
        <v>0.19620000000000001</v>
      </c>
      <c r="I236" t="s">
        <v>615</v>
      </c>
    </row>
    <row r="237" spans="1:9" x14ac:dyDescent="0.3">
      <c r="A237">
        <v>1</v>
      </c>
      <c r="B237" t="s">
        <v>910</v>
      </c>
      <c r="C237">
        <v>1</v>
      </c>
      <c r="D237">
        <v>0.51</v>
      </c>
      <c r="E237">
        <v>9</v>
      </c>
      <c r="F237">
        <v>21.56</v>
      </c>
      <c r="G237">
        <v>6.34</v>
      </c>
      <c r="H237" s="8">
        <v>0.28939999999999999</v>
      </c>
      <c r="I237" t="s">
        <v>615</v>
      </c>
    </row>
    <row r="238" spans="1:9" x14ac:dyDescent="0.3">
      <c r="A238">
        <v>1</v>
      </c>
      <c r="B238" t="s">
        <v>911</v>
      </c>
      <c r="C238">
        <v>1</v>
      </c>
      <c r="D238">
        <v>-0.1</v>
      </c>
      <c r="E238">
        <v>13</v>
      </c>
      <c r="F238">
        <v>32.83</v>
      </c>
      <c r="G238">
        <v>31.65</v>
      </c>
      <c r="H238" s="8">
        <v>0.22520000000000001</v>
      </c>
      <c r="I238" t="s">
        <v>615</v>
      </c>
    </row>
    <row r="239" spans="1:9" x14ac:dyDescent="0.3">
      <c r="A239">
        <v>1</v>
      </c>
      <c r="B239" t="s">
        <v>912</v>
      </c>
      <c r="C239">
        <v>1</v>
      </c>
      <c r="D239">
        <v>0.93</v>
      </c>
      <c r="E239">
        <v>11</v>
      </c>
      <c r="F239">
        <v>51.61</v>
      </c>
      <c r="G239">
        <v>23.82</v>
      </c>
      <c r="H239" s="8">
        <v>0.25019999999999998</v>
      </c>
      <c r="I239" t="s">
        <v>615</v>
      </c>
    </row>
    <row r="240" spans="1:9" x14ac:dyDescent="0.3">
      <c r="A240">
        <v>1</v>
      </c>
      <c r="B240" t="s">
        <v>913</v>
      </c>
      <c r="C240">
        <v>1</v>
      </c>
      <c r="D240">
        <v>0.16</v>
      </c>
      <c r="E240">
        <v>11</v>
      </c>
      <c r="F240">
        <v>29.99</v>
      </c>
      <c r="G240">
        <v>25.25</v>
      </c>
      <c r="H240" s="8">
        <v>0.28349999999999997</v>
      </c>
      <c r="I240" t="s">
        <v>615</v>
      </c>
    </row>
    <row r="241" spans="1:9" x14ac:dyDescent="0.3">
      <c r="A241">
        <v>1</v>
      </c>
      <c r="B241" t="s">
        <v>914</v>
      </c>
      <c r="C241">
        <v>1</v>
      </c>
      <c r="D241">
        <v>1.1499999999999999</v>
      </c>
      <c r="E241">
        <v>14</v>
      </c>
      <c r="F241">
        <v>36.409999999999997</v>
      </c>
      <c r="G241">
        <v>28.75</v>
      </c>
      <c r="H241" s="8">
        <v>0.24279999999999999</v>
      </c>
      <c r="I241" t="s">
        <v>615</v>
      </c>
    </row>
    <row r="242" spans="1:9" x14ac:dyDescent="0.3">
      <c r="A242">
        <v>1</v>
      </c>
      <c r="B242" t="s">
        <v>915</v>
      </c>
      <c r="C242">
        <v>1</v>
      </c>
      <c r="D242">
        <v>1.05</v>
      </c>
      <c r="E242">
        <v>11</v>
      </c>
      <c r="F242">
        <v>31.37</v>
      </c>
      <c r="G242">
        <v>24.32</v>
      </c>
      <c r="H242" s="8">
        <v>0.25719999999999998</v>
      </c>
      <c r="I242" t="s">
        <v>615</v>
      </c>
    </row>
    <row r="243" spans="1:9" x14ac:dyDescent="0.3">
      <c r="A243">
        <v>1</v>
      </c>
      <c r="B243" t="s">
        <v>916</v>
      </c>
      <c r="C243">
        <v>1</v>
      </c>
      <c r="D243">
        <v>0.54</v>
      </c>
      <c r="E243">
        <v>12</v>
      </c>
      <c r="F243">
        <v>30.75</v>
      </c>
      <c r="G243">
        <v>21.48</v>
      </c>
      <c r="H243" s="8">
        <v>0.27689999999999998</v>
      </c>
      <c r="I243" t="s">
        <v>615</v>
      </c>
    </row>
    <row r="244" spans="1:9" x14ac:dyDescent="0.3">
      <c r="A244">
        <v>1</v>
      </c>
      <c r="B244" t="s">
        <v>917</v>
      </c>
      <c r="C244">
        <v>1</v>
      </c>
      <c r="D244">
        <v>0.19</v>
      </c>
      <c r="E244">
        <v>9</v>
      </c>
      <c r="F244">
        <v>25.79</v>
      </c>
      <c r="G244">
        <v>16.87</v>
      </c>
      <c r="H244" s="8">
        <v>0.3548</v>
      </c>
      <c r="I244" t="s">
        <v>615</v>
      </c>
    </row>
    <row r="245" spans="1:9" x14ac:dyDescent="0.3">
      <c r="A245">
        <v>1</v>
      </c>
      <c r="B245" t="s">
        <v>918</v>
      </c>
      <c r="C245">
        <v>1</v>
      </c>
      <c r="D245">
        <v>0.25</v>
      </c>
      <c r="E245">
        <v>13</v>
      </c>
      <c r="F245">
        <v>34.18</v>
      </c>
      <c r="G245">
        <v>32.54</v>
      </c>
      <c r="H245" s="8">
        <v>0.21779999999999999</v>
      </c>
      <c r="I245" t="s">
        <v>615</v>
      </c>
    </row>
    <row r="246" spans="1:9" x14ac:dyDescent="0.3">
      <c r="A246">
        <v>1</v>
      </c>
      <c r="B246" t="s">
        <v>919</v>
      </c>
      <c r="C246">
        <v>1</v>
      </c>
      <c r="D246">
        <v>0.48</v>
      </c>
      <c r="E246">
        <v>9</v>
      </c>
      <c r="F246">
        <v>19.170000000000002</v>
      </c>
      <c r="G246">
        <v>16.46</v>
      </c>
      <c r="H246" s="8">
        <v>0.28639999999999999</v>
      </c>
      <c r="I246" t="s">
        <v>615</v>
      </c>
    </row>
    <row r="247" spans="1:9" x14ac:dyDescent="0.3">
      <c r="A247">
        <v>1</v>
      </c>
      <c r="B247" t="s">
        <v>920</v>
      </c>
      <c r="C247">
        <v>1</v>
      </c>
      <c r="D247">
        <v>-0.12</v>
      </c>
      <c r="E247">
        <v>9</v>
      </c>
      <c r="F247">
        <v>29.9</v>
      </c>
      <c r="G247">
        <v>14.75</v>
      </c>
      <c r="H247" s="8">
        <v>0.3276</v>
      </c>
      <c r="I247" t="s">
        <v>615</v>
      </c>
    </row>
    <row r="248" spans="1:9" x14ac:dyDescent="0.3">
      <c r="A248">
        <v>1</v>
      </c>
      <c r="B248" t="s">
        <v>921</v>
      </c>
      <c r="C248">
        <v>1</v>
      </c>
      <c r="D248">
        <v>1.02</v>
      </c>
      <c r="E248">
        <v>12</v>
      </c>
      <c r="F248">
        <v>29.94</v>
      </c>
      <c r="G248">
        <v>26.83</v>
      </c>
      <c r="H248" s="8">
        <v>0.2336</v>
      </c>
      <c r="I248" t="s">
        <v>615</v>
      </c>
    </row>
    <row r="249" spans="1:9" x14ac:dyDescent="0.3">
      <c r="A249">
        <v>1</v>
      </c>
      <c r="B249" t="s">
        <v>922</v>
      </c>
      <c r="C249">
        <v>1</v>
      </c>
      <c r="D249">
        <v>0.56000000000000005</v>
      </c>
      <c r="E249">
        <v>10</v>
      </c>
      <c r="F249">
        <v>29.78</v>
      </c>
      <c r="G249">
        <v>18.68</v>
      </c>
      <c r="H249" s="8">
        <v>0.30599999999999999</v>
      </c>
      <c r="I249" t="s">
        <v>615</v>
      </c>
    </row>
    <row r="250" spans="1:9" x14ac:dyDescent="0.3">
      <c r="A250">
        <v>1</v>
      </c>
      <c r="B250" t="s">
        <v>923</v>
      </c>
      <c r="C250">
        <v>1</v>
      </c>
      <c r="D250">
        <v>0.91</v>
      </c>
      <c r="E250">
        <v>13</v>
      </c>
      <c r="F250">
        <v>38.96</v>
      </c>
      <c r="G250">
        <v>36.54</v>
      </c>
      <c r="H250" s="8">
        <v>0.18770000000000001</v>
      </c>
      <c r="I250" t="s">
        <v>615</v>
      </c>
    </row>
    <row r="251" spans="1:9" x14ac:dyDescent="0.3">
      <c r="A251">
        <v>1</v>
      </c>
      <c r="B251" t="s">
        <v>924</v>
      </c>
      <c r="C251">
        <v>1</v>
      </c>
      <c r="D251">
        <v>0.13</v>
      </c>
      <c r="E251">
        <v>15</v>
      </c>
      <c r="F251">
        <v>58.01</v>
      </c>
      <c r="G251">
        <v>41.22</v>
      </c>
      <c r="H251" s="8">
        <v>0.18779999999999999</v>
      </c>
      <c r="I251" t="s">
        <v>615</v>
      </c>
    </row>
    <row r="252" spans="1:9" x14ac:dyDescent="0.3">
      <c r="A252">
        <v>1</v>
      </c>
      <c r="B252" t="s">
        <v>925</v>
      </c>
      <c r="C252">
        <v>1</v>
      </c>
      <c r="D252">
        <v>0.44</v>
      </c>
      <c r="E252">
        <v>12</v>
      </c>
      <c r="F252">
        <v>41.98</v>
      </c>
      <c r="G252">
        <v>27.96</v>
      </c>
      <c r="H252" s="8">
        <v>0.2772</v>
      </c>
      <c r="I252" t="s">
        <v>615</v>
      </c>
    </row>
    <row r="253" spans="1:9" x14ac:dyDescent="0.3">
      <c r="A253">
        <v>1</v>
      </c>
      <c r="B253" t="s">
        <v>926</v>
      </c>
      <c r="C253">
        <v>1</v>
      </c>
      <c r="D253">
        <v>0.66</v>
      </c>
      <c r="E253">
        <v>12</v>
      </c>
      <c r="F253">
        <v>29.86</v>
      </c>
      <c r="G253">
        <v>23.96</v>
      </c>
      <c r="H253" s="8">
        <v>0.2752</v>
      </c>
      <c r="I253" t="s">
        <v>615</v>
      </c>
    </row>
    <row r="254" spans="1:9" x14ac:dyDescent="0.3">
      <c r="A254">
        <v>1</v>
      </c>
      <c r="B254" t="s">
        <v>927</v>
      </c>
      <c r="C254">
        <v>1</v>
      </c>
      <c r="D254">
        <v>1.33</v>
      </c>
      <c r="E254">
        <v>11</v>
      </c>
      <c r="F254">
        <v>30.54</v>
      </c>
      <c r="G254">
        <v>20.16</v>
      </c>
      <c r="H254" s="8">
        <v>0.26090000000000002</v>
      </c>
      <c r="I254" t="s">
        <v>615</v>
      </c>
    </row>
    <row r="255" spans="1:9" x14ac:dyDescent="0.3">
      <c r="A255">
        <v>1</v>
      </c>
      <c r="B255" t="s">
        <v>928</v>
      </c>
      <c r="C255">
        <v>1</v>
      </c>
      <c r="D255">
        <v>-0.87</v>
      </c>
      <c r="E255">
        <v>11</v>
      </c>
      <c r="F255">
        <v>33.89</v>
      </c>
      <c r="G255">
        <v>23.28</v>
      </c>
      <c r="H255" s="8">
        <v>0.28620000000000001</v>
      </c>
      <c r="I255" t="s">
        <v>615</v>
      </c>
    </row>
    <row r="256" spans="1:9" x14ac:dyDescent="0.3">
      <c r="A256">
        <v>1</v>
      </c>
      <c r="B256" t="s">
        <v>929</v>
      </c>
      <c r="C256">
        <v>1</v>
      </c>
      <c r="D256">
        <v>1.78</v>
      </c>
      <c r="E256">
        <v>17</v>
      </c>
      <c r="F256">
        <v>47.67</v>
      </c>
      <c r="G256">
        <v>46.35</v>
      </c>
      <c r="H256" s="8">
        <v>0.19270000000000001</v>
      </c>
      <c r="I256" t="s">
        <v>615</v>
      </c>
    </row>
    <row r="257" spans="1:9" x14ac:dyDescent="0.3">
      <c r="A257">
        <v>1</v>
      </c>
      <c r="B257" t="s">
        <v>930</v>
      </c>
      <c r="C257">
        <v>1</v>
      </c>
      <c r="D257">
        <v>-0.06</v>
      </c>
      <c r="E257">
        <v>19</v>
      </c>
      <c r="F257">
        <v>43.09</v>
      </c>
      <c r="G257">
        <v>42.99</v>
      </c>
      <c r="H257" s="8">
        <v>0.2273</v>
      </c>
      <c r="I257" t="s">
        <v>615</v>
      </c>
    </row>
    <row r="258" spans="1:9" x14ac:dyDescent="0.3">
      <c r="A258">
        <v>1</v>
      </c>
      <c r="B258" t="s">
        <v>931</v>
      </c>
      <c r="C258">
        <v>1</v>
      </c>
      <c r="D258">
        <v>-0.22</v>
      </c>
      <c r="E258">
        <v>10</v>
      </c>
      <c r="F258">
        <v>36.65</v>
      </c>
      <c r="G258">
        <v>20.23</v>
      </c>
      <c r="H258" s="8">
        <v>0.30099999999999999</v>
      </c>
      <c r="I258" t="s">
        <v>615</v>
      </c>
    </row>
    <row r="259" spans="1:9" x14ac:dyDescent="0.3">
      <c r="A259">
        <v>1</v>
      </c>
      <c r="B259" t="s">
        <v>932</v>
      </c>
      <c r="C259">
        <v>1</v>
      </c>
      <c r="D259">
        <v>0.39</v>
      </c>
      <c r="E259">
        <v>10</v>
      </c>
      <c r="F259">
        <v>29.66</v>
      </c>
      <c r="G259">
        <v>22.58</v>
      </c>
      <c r="H259" s="8">
        <v>0.2442</v>
      </c>
      <c r="I259" t="s">
        <v>615</v>
      </c>
    </row>
    <row r="260" spans="1:9" x14ac:dyDescent="0.3">
      <c r="A260">
        <v>1</v>
      </c>
      <c r="B260" t="s">
        <v>933</v>
      </c>
      <c r="C260">
        <v>1</v>
      </c>
      <c r="D260">
        <v>1.34</v>
      </c>
      <c r="E260">
        <v>11</v>
      </c>
      <c r="F260">
        <v>31.12</v>
      </c>
      <c r="G260">
        <v>17.04</v>
      </c>
      <c r="H260" s="8">
        <v>0.26519999999999999</v>
      </c>
      <c r="I260" t="s">
        <v>615</v>
      </c>
    </row>
    <row r="261" spans="1:9" x14ac:dyDescent="0.3">
      <c r="A261">
        <v>1</v>
      </c>
      <c r="B261" t="s">
        <v>934</v>
      </c>
      <c r="C261">
        <v>1</v>
      </c>
      <c r="D261">
        <v>-0.32</v>
      </c>
      <c r="E261">
        <v>7</v>
      </c>
      <c r="F261">
        <v>21.18</v>
      </c>
      <c r="G261">
        <v>14.79</v>
      </c>
      <c r="H261" s="8">
        <v>0.4128</v>
      </c>
      <c r="I261" t="s">
        <v>615</v>
      </c>
    </row>
    <row r="262" spans="1:9" x14ac:dyDescent="0.3">
      <c r="A262">
        <v>1</v>
      </c>
      <c r="B262" t="s">
        <v>935</v>
      </c>
      <c r="C262">
        <v>1</v>
      </c>
      <c r="D262">
        <v>0.55000000000000004</v>
      </c>
      <c r="E262">
        <v>10</v>
      </c>
      <c r="F262">
        <v>27.36</v>
      </c>
      <c r="G262">
        <v>21.21</v>
      </c>
      <c r="H262" s="8">
        <v>0.32869999999999999</v>
      </c>
      <c r="I262" t="s">
        <v>615</v>
      </c>
    </row>
    <row r="263" spans="1:9" x14ac:dyDescent="0.3">
      <c r="A263">
        <v>1</v>
      </c>
      <c r="B263" t="s">
        <v>936</v>
      </c>
      <c r="C263">
        <v>1</v>
      </c>
      <c r="D263">
        <v>0.73</v>
      </c>
      <c r="E263">
        <v>13</v>
      </c>
      <c r="F263">
        <v>43.36</v>
      </c>
      <c r="G263">
        <v>37.200000000000003</v>
      </c>
      <c r="H263" s="8">
        <v>0.21659999999999999</v>
      </c>
      <c r="I263" t="s">
        <v>615</v>
      </c>
    </row>
    <row r="264" spans="1:9" x14ac:dyDescent="0.3">
      <c r="A264">
        <v>1</v>
      </c>
      <c r="B264" t="s">
        <v>937</v>
      </c>
      <c r="C264">
        <v>1</v>
      </c>
      <c r="D264">
        <v>1.43</v>
      </c>
      <c r="E264">
        <v>14</v>
      </c>
      <c r="F264">
        <v>54.29</v>
      </c>
      <c r="G264">
        <v>25.54</v>
      </c>
      <c r="H264" s="8">
        <v>0.18970000000000001</v>
      </c>
      <c r="I264" t="s">
        <v>615</v>
      </c>
    </row>
    <row r="265" spans="1:9" x14ac:dyDescent="0.3">
      <c r="A265">
        <v>1</v>
      </c>
      <c r="B265" t="s">
        <v>938</v>
      </c>
      <c r="C265">
        <v>1</v>
      </c>
      <c r="D265">
        <v>0.55000000000000004</v>
      </c>
      <c r="E265">
        <v>10</v>
      </c>
      <c r="F265">
        <v>31.19</v>
      </c>
      <c r="G265">
        <v>25.81</v>
      </c>
      <c r="H265" s="8">
        <v>0.19650000000000001</v>
      </c>
      <c r="I265" t="s">
        <v>615</v>
      </c>
    </row>
    <row r="266" spans="1:9" x14ac:dyDescent="0.3">
      <c r="A266">
        <v>1</v>
      </c>
      <c r="B266" t="s">
        <v>939</v>
      </c>
      <c r="C266">
        <v>1</v>
      </c>
      <c r="D266">
        <v>0.64</v>
      </c>
      <c r="E266">
        <v>17</v>
      </c>
      <c r="F266">
        <v>51.7</v>
      </c>
      <c r="G266">
        <v>45.55</v>
      </c>
      <c r="H266" s="8">
        <v>0.19650000000000001</v>
      </c>
      <c r="I266" t="s">
        <v>615</v>
      </c>
    </row>
    <row r="267" spans="1:9" x14ac:dyDescent="0.3">
      <c r="A267">
        <v>1</v>
      </c>
      <c r="B267" t="s">
        <v>940</v>
      </c>
      <c r="C267">
        <v>1</v>
      </c>
      <c r="D267">
        <v>0.67</v>
      </c>
      <c r="E267">
        <v>10</v>
      </c>
      <c r="F267">
        <v>39.18</v>
      </c>
      <c r="G267">
        <v>20.82</v>
      </c>
      <c r="H267" s="8">
        <v>0.31</v>
      </c>
      <c r="I267" t="s">
        <v>615</v>
      </c>
    </row>
    <row r="268" spans="1:9" x14ac:dyDescent="0.3">
      <c r="A268">
        <v>1</v>
      </c>
      <c r="B268" t="s">
        <v>941</v>
      </c>
      <c r="C268">
        <v>1</v>
      </c>
      <c r="D268">
        <v>-0.03</v>
      </c>
      <c r="E268">
        <v>12</v>
      </c>
      <c r="F268">
        <v>29.02</v>
      </c>
      <c r="G268">
        <v>26.2</v>
      </c>
      <c r="H268" s="8">
        <v>0.25040000000000001</v>
      </c>
      <c r="I268" t="s">
        <v>615</v>
      </c>
    </row>
    <row r="269" spans="1:9" x14ac:dyDescent="0.3">
      <c r="A269">
        <v>1</v>
      </c>
      <c r="B269" t="s">
        <v>942</v>
      </c>
      <c r="C269">
        <v>1</v>
      </c>
      <c r="D269">
        <v>0.98</v>
      </c>
      <c r="E269">
        <v>13</v>
      </c>
      <c r="F269">
        <v>30.35</v>
      </c>
      <c r="G269">
        <v>28.46</v>
      </c>
      <c r="H269" s="8">
        <v>0.22600000000000001</v>
      </c>
      <c r="I269" t="s">
        <v>615</v>
      </c>
    </row>
    <row r="270" spans="1:9" x14ac:dyDescent="0.3">
      <c r="A270">
        <v>1</v>
      </c>
      <c r="B270" t="s">
        <v>943</v>
      </c>
      <c r="C270">
        <v>1</v>
      </c>
      <c r="D270">
        <v>1.33</v>
      </c>
      <c r="E270">
        <v>13</v>
      </c>
      <c r="F270">
        <v>48.12</v>
      </c>
      <c r="G270">
        <v>30.99</v>
      </c>
      <c r="H270" s="8">
        <v>0.24809999999999999</v>
      </c>
      <c r="I270" t="s">
        <v>615</v>
      </c>
    </row>
    <row r="271" spans="1:9" x14ac:dyDescent="0.3">
      <c r="A271">
        <v>1</v>
      </c>
      <c r="B271" t="s">
        <v>944</v>
      </c>
      <c r="C271">
        <v>1</v>
      </c>
      <c r="D271">
        <v>0.33</v>
      </c>
      <c r="E271">
        <v>12</v>
      </c>
      <c r="F271">
        <v>33.619999999999997</v>
      </c>
      <c r="G271">
        <v>31.9</v>
      </c>
      <c r="H271" s="8">
        <v>0.22090000000000001</v>
      </c>
      <c r="I271" t="s">
        <v>615</v>
      </c>
    </row>
    <row r="272" spans="1:9" x14ac:dyDescent="0.3">
      <c r="A272">
        <v>1</v>
      </c>
      <c r="B272" t="s">
        <v>945</v>
      </c>
      <c r="C272">
        <v>1</v>
      </c>
      <c r="D272">
        <v>0.96</v>
      </c>
      <c r="E272">
        <v>15</v>
      </c>
      <c r="F272">
        <v>51.56</v>
      </c>
      <c r="G272">
        <v>34.450000000000003</v>
      </c>
      <c r="H272" s="8">
        <v>0.2198</v>
      </c>
      <c r="I272" t="s">
        <v>615</v>
      </c>
    </row>
    <row r="273" spans="1:9" x14ac:dyDescent="0.3">
      <c r="A273">
        <v>1</v>
      </c>
      <c r="B273" t="s">
        <v>946</v>
      </c>
      <c r="C273">
        <v>1</v>
      </c>
      <c r="D273">
        <v>1.49</v>
      </c>
      <c r="E273">
        <v>11</v>
      </c>
      <c r="F273">
        <v>38.380000000000003</v>
      </c>
      <c r="G273">
        <v>23.62</v>
      </c>
      <c r="H273" s="8">
        <v>0.21529999999999999</v>
      </c>
      <c r="I273" t="s">
        <v>615</v>
      </c>
    </row>
    <row r="274" spans="1:9" x14ac:dyDescent="0.3">
      <c r="A274">
        <v>1</v>
      </c>
      <c r="B274" t="s">
        <v>947</v>
      </c>
      <c r="C274">
        <v>1</v>
      </c>
      <c r="D274">
        <v>0.08</v>
      </c>
      <c r="E274">
        <v>11</v>
      </c>
      <c r="F274">
        <v>29.34</v>
      </c>
      <c r="G274">
        <v>26.31</v>
      </c>
      <c r="H274" s="8">
        <v>0.22500000000000001</v>
      </c>
      <c r="I274" t="s">
        <v>615</v>
      </c>
    </row>
    <row r="275" spans="1:9" x14ac:dyDescent="0.3">
      <c r="A275">
        <v>1</v>
      </c>
      <c r="B275" t="s">
        <v>948</v>
      </c>
      <c r="C275">
        <v>1</v>
      </c>
      <c r="D275">
        <v>1.96</v>
      </c>
      <c r="E275">
        <v>15</v>
      </c>
      <c r="F275">
        <v>41.3</v>
      </c>
      <c r="G275">
        <v>40.880000000000003</v>
      </c>
      <c r="H275" s="8">
        <v>0.1885</v>
      </c>
      <c r="I275" t="s">
        <v>615</v>
      </c>
    </row>
    <row r="276" spans="1:9" x14ac:dyDescent="0.3">
      <c r="A276">
        <v>1</v>
      </c>
      <c r="B276" t="s">
        <v>949</v>
      </c>
      <c r="C276">
        <v>1</v>
      </c>
      <c r="D276">
        <v>0.56999999999999995</v>
      </c>
      <c r="E276">
        <v>11</v>
      </c>
      <c r="F276">
        <v>33.25</v>
      </c>
      <c r="G276">
        <v>24.73</v>
      </c>
      <c r="H276" s="8">
        <v>0.23619999999999999</v>
      </c>
      <c r="I276" t="s">
        <v>615</v>
      </c>
    </row>
    <row r="277" spans="1:9" x14ac:dyDescent="0.3">
      <c r="A277">
        <v>1</v>
      </c>
      <c r="B277" t="s">
        <v>950</v>
      </c>
      <c r="C277">
        <v>1</v>
      </c>
      <c r="D277">
        <v>1</v>
      </c>
      <c r="E277">
        <v>15</v>
      </c>
      <c r="F277">
        <v>46.27</v>
      </c>
      <c r="G277">
        <v>43.43</v>
      </c>
      <c r="H277" s="8">
        <v>0.18140000000000001</v>
      </c>
      <c r="I277" t="s">
        <v>615</v>
      </c>
    </row>
    <row r="278" spans="1:9" x14ac:dyDescent="0.3">
      <c r="A278">
        <v>1</v>
      </c>
      <c r="B278" t="s">
        <v>951</v>
      </c>
      <c r="C278">
        <v>1</v>
      </c>
      <c r="D278">
        <v>-0.54</v>
      </c>
      <c r="E278">
        <v>10</v>
      </c>
      <c r="F278">
        <v>26</v>
      </c>
      <c r="G278">
        <v>18.91</v>
      </c>
      <c r="H278" s="8">
        <v>0.3972</v>
      </c>
      <c r="I278" t="s">
        <v>615</v>
      </c>
    </row>
    <row r="279" spans="1:9" x14ac:dyDescent="0.3">
      <c r="A279">
        <v>1</v>
      </c>
      <c r="B279" t="s">
        <v>952</v>
      </c>
      <c r="C279">
        <v>1</v>
      </c>
      <c r="D279">
        <v>0.34</v>
      </c>
      <c r="E279">
        <v>15</v>
      </c>
      <c r="F279">
        <v>31.51</v>
      </c>
      <c r="G279">
        <v>30.65</v>
      </c>
      <c r="H279" s="8">
        <v>0.26040000000000002</v>
      </c>
      <c r="I279" t="s">
        <v>615</v>
      </c>
    </row>
    <row r="280" spans="1:9" x14ac:dyDescent="0.3">
      <c r="A280">
        <v>1</v>
      </c>
      <c r="B280" t="s">
        <v>953</v>
      </c>
      <c r="C280">
        <v>1</v>
      </c>
      <c r="D280">
        <v>0.12</v>
      </c>
      <c r="E280">
        <v>13</v>
      </c>
      <c r="F280">
        <v>29.17</v>
      </c>
      <c r="G280">
        <v>26.61</v>
      </c>
      <c r="H280" s="8">
        <v>0.27700000000000002</v>
      </c>
      <c r="I280" t="s">
        <v>615</v>
      </c>
    </row>
    <row r="281" spans="1:9" x14ac:dyDescent="0.3">
      <c r="A281">
        <v>1</v>
      </c>
      <c r="B281" t="s">
        <v>954</v>
      </c>
      <c r="C281">
        <v>1</v>
      </c>
      <c r="D281">
        <v>0.78</v>
      </c>
      <c r="E281">
        <v>15</v>
      </c>
      <c r="F281">
        <v>40.69</v>
      </c>
      <c r="G281">
        <v>35.020000000000003</v>
      </c>
      <c r="H281" s="8">
        <v>0.22489999999999999</v>
      </c>
      <c r="I281" t="s">
        <v>615</v>
      </c>
    </row>
    <row r="282" spans="1:9" x14ac:dyDescent="0.3">
      <c r="A282">
        <v>1</v>
      </c>
      <c r="B282" t="s">
        <v>955</v>
      </c>
      <c r="C282">
        <v>1</v>
      </c>
      <c r="D282">
        <v>-0.65</v>
      </c>
      <c r="E282">
        <v>9</v>
      </c>
      <c r="F282">
        <v>24.99</v>
      </c>
      <c r="G282">
        <v>12.29</v>
      </c>
      <c r="H282" s="8">
        <v>0.38350000000000001</v>
      </c>
      <c r="I282" t="s">
        <v>615</v>
      </c>
    </row>
    <row r="283" spans="1:9" x14ac:dyDescent="0.3">
      <c r="A283">
        <v>1</v>
      </c>
      <c r="B283" t="s">
        <v>956</v>
      </c>
      <c r="C283">
        <v>1</v>
      </c>
      <c r="D283">
        <v>0.36</v>
      </c>
      <c r="E283">
        <v>10</v>
      </c>
      <c r="F283">
        <v>24.33</v>
      </c>
      <c r="G283">
        <v>21.88</v>
      </c>
      <c r="H283" s="8">
        <v>0.36430000000000001</v>
      </c>
      <c r="I283" t="s">
        <v>615</v>
      </c>
    </row>
    <row r="284" spans="1:9" x14ac:dyDescent="0.3">
      <c r="A284">
        <v>1</v>
      </c>
      <c r="B284" t="s">
        <v>957</v>
      </c>
      <c r="C284">
        <v>1</v>
      </c>
      <c r="D284">
        <v>-0.14000000000000001</v>
      </c>
      <c r="E284">
        <v>11</v>
      </c>
      <c r="F284">
        <v>29.5</v>
      </c>
      <c r="G284">
        <v>21.93</v>
      </c>
      <c r="H284" s="8">
        <v>0.33439999999999998</v>
      </c>
      <c r="I284" t="s">
        <v>615</v>
      </c>
    </row>
    <row r="285" spans="1:9" x14ac:dyDescent="0.3">
      <c r="A285">
        <v>1</v>
      </c>
      <c r="B285" t="s">
        <v>958</v>
      </c>
      <c r="C285">
        <v>1</v>
      </c>
      <c r="D285">
        <v>-0.28000000000000003</v>
      </c>
      <c r="E285">
        <v>10</v>
      </c>
      <c r="F285">
        <v>36.03</v>
      </c>
      <c r="G285">
        <v>21.62</v>
      </c>
      <c r="H285" s="8">
        <v>0.316</v>
      </c>
      <c r="I285" t="s">
        <v>615</v>
      </c>
    </row>
    <row r="286" spans="1:9" x14ac:dyDescent="0.3">
      <c r="A286">
        <v>1</v>
      </c>
      <c r="B286" t="s">
        <v>959</v>
      </c>
      <c r="C286">
        <v>1</v>
      </c>
      <c r="D286">
        <v>0.5</v>
      </c>
      <c r="E286">
        <v>12</v>
      </c>
      <c r="F286">
        <v>39.32</v>
      </c>
      <c r="G286">
        <v>34.409999999999997</v>
      </c>
      <c r="H286" s="8">
        <v>0.20219999999999999</v>
      </c>
      <c r="I286" t="s">
        <v>615</v>
      </c>
    </row>
    <row r="287" spans="1:9" x14ac:dyDescent="0.3">
      <c r="A287">
        <v>1</v>
      </c>
      <c r="B287" t="s">
        <v>960</v>
      </c>
      <c r="C287">
        <v>1</v>
      </c>
      <c r="D287">
        <v>0.63</v>
      </c>
      <c r="E287">
        <v>9</v>
      </c>
      <c r="F287">
        <v>22.26</v>
      </c>
      <c r="G287">
        <v>17.66</v>
      </c>
      <c r="H287" s="8">
        <v>0.2918</v>
      </c>
      <c r="I287" t="s">
        <v>615</v>
      </c>
    </row>
    <row r="288" spans="1:9" x14ac:dyDescent="0.3">
      <c r="A288">
        <v>1</v>
      </c>
      <c r="B288" t="s">
        <v>961</v>
      </c>
      <c r="C288">
        <v>1</v>
      </c>
      <c r="D288">
        <v>0.51</v>
      </c>
      <c r="E288">
        <v>12</v>
      </c>
      <c r="F288">
        <v>34.65</v>
      </c>
      <c r="G288">
        <v>24.53</v>
      </c>
      <c r="H288" s="8">
        <v>0.29599999999999999</v>
      </c>
      <c r="I288" t="s">
        <v>615</v>
      </c>
    </row>
    <row r="289" spans="1:9" x14ac:dyDescent="0.3">
      <c r="A289">
        <v>1</v>
      </c>
      <c r="B289" t="s">
        <v>962</v>
      </c>
      <c r="C289">
        <v>1</v>
      </c>
      <c r="D289">
        <v>0.92</v>
      </c>
      <c r="E289">
        <v>14</v>
      </c>
      <c r="F289">
        <v>45.38</v>
      </c>
      <c r="G289">
        <v>44.52</v>
      </c>
      <c r="H289" s="8">
        <v>0.16789999999999999</v>
      </c>
      <c r="I289" t="s">
        <v>615</v>
      </c>
    </row>
    <row r="290" spans="1:9" x14ac:dyDescent="0.3">
      <c r="A290">
        <v>1</v>
      </c>
      <c r="B290" t="s">
        <v>963</v>
      </c>
      <c r="C290">
        <v>1</v>
      </c>
      <c r="D290">
        <v>0.85</v>
      </c>
      <c r="E290">
        <v>22</v>
      </c>
      <c r="F290">
        <v>80.09</v>
      </c>
      <c r="G290">
        <v>78.77</v>
      </c>
      <c r="H290" s="8">
        <v>0.152</v>
      </c>
      <c r="I290" t="s">
        <v>615</v>
      </c>
    </row>
    <row r="291" spans="1:9" x14ac:dyDescent="0.3">
      <c r="A291">
        <v>1</v>
      </c>
      <c r="B291" t="s">
        <v>964</v>
      </c>
      <c r="C291">
        <v>1</v>
      </c>
      <c r="D291">
        <v>0.12</v>
      </c>
      <c r="E291">
        <v>13</v>
      </c>
      <c r="F291">
        <v>26.8</v>
      </c>
      <c r="G291">
        <v>22.08</v>
      </c>
      <c r="H291" s="8">
        <v>0.30430000000000001</v>
      </c>
      <c r="I291" t="s">
        <v>615</v>
      </c>
    </row>
    <row r="292" spans="1:9" x14ac:dyDescent="0.3">
      <c r="A292">
        <v>1</v>
      </c>
      <c r="B292" t="s">
        <v>965</v>
      </c>
      <c r="C292">
        <v>1</v>
      </c>
      <c r="D292">
        <v>-0.26</v>
      </c>
      <c r="E292">
        <v>8</v>
      </c>
      <c r="F292">
        <v>26.82</v>
      </c>
      <c r="G292">
        <v>16.45</v>
      </c>
      <c r="H292" s="8">
        <v>0.32440000000000002</v>
      </c>
      <c r="I292" t="s">
        <v>615</v>
      </c>
    </row>
    <row r="293" spans="1:9" x14ac:dyDescent="0.3">
      <c r="A293">
        <v>1</v>
      </c>
      <c r="B293" t="s">
        <v>966</v>
      </c>
      <c r="C293">
        <v>1</v>
      </c>
      <c r="D293">
        <v>-0.13</v>
      </c>
      <c r="E293">
        <v>11</v>
      </c>
      <c r="F293">
        <v>20.23</v>
      </c>
      <c r="G293">
        <v>19.54</v>
      </c>
      <c r="H293" s="8">
        <v>0.30020000000000002</v>
      </c>
      <c r="I293" t="s">
        <v>615</v>
      </c>
    </row>
    <row r="294" spans="1:9" x14ac:dyDescent="0.3">
      <c r="A294">
        <v>1</v>
      </c>
      <c r="B294" t="s">
        <v>967</v>
      </c>
      <c r="C294">
        <v>1</v>
      </c>
      <c r="D294">
        <v>1.1399999999999999</v>
      </c>
      <c r="E294">
        <v>11</v>
      </c>
      <c r="F294">
        <v>30.45</v>
      </c>
      <c r="G294">
        <v>20.28</v>
      </c>
      <c r="H294" s="8">
        <v>0.26779999999999998</v>
      </c>
      <c r="I294" t="s">
        <v>615</v>
      </c>
    </row>
    <row r="295" spans="1:9" x14ac:dyDescent="0.3">
      <c r="A295">
        <v>1</v>
      </c>
      <c r="B295" t="s">
        <v>968</v>
      </c>
      <c r="C295">
        <v>1</v>
      </c>
      <c r="D295">
        <v>1.21</v>
      </c>
      <c r="E295">
        <v>11</v>
      </c>
      <c r="F295">
        <v>32.880000000000003</v>
      </c>
      <c r="G295">
        <v>22.11</v>
      </c>
      <c r="H295" s="8">
        <v>0.27810000000000001</v>
      </c>
      <c r="I295" t="s">
        <v>615</v>
      </c>
    </row>
    <row r="296" spans="1:9" x14ac:dyDescent="0.3">
      <c r="A296">
        <v>1</v>
      </c>
      <c r="B296" t="s">
        <v>969</v>
      </c>
      <c r="C296">
        <v>1</v>
      </c>
      <c r="D296">
        <v>1.39</v>
      </c>
      <c r="E296">
        <v>10</v>
      </c>
      <c r="F296">
        <v>25.95</v>
      </c>
      <c r="G296">
        <v>17.57</v>
      </c>
      <c r="H296" s="8">
        <v>0.34870000000000001</v>
      </c>
      <c r="I296" t="s">
        <v>615</v>
      </c>
    </row>
    <row r="297" spans="1:9" x14ac:dyDescent="0.3">
      <c r="A297">
        <v>1</v>
      </c>
      <c r="B297" t="s">
        <v>970</v>
      </c>
      <c r="C297">
        <v>1</v>
      </c>
      <c r="D297">
        <v>0.08</v>
      </c>
      <c r="E297">
        <v>12</v>
      </c>
      <c r="F297">
        <v>22.03</v>
      </c>
      <c r="G297">
        <v>20.84</v>
      </c>
      <c r="H297" s="8">
        <v>0.30649999999999999</v>
      </c>
      <c r="I297" t="s">
        <v>615</v>
      </c>
    </row>
    <row r="298" spans="1:9" x14ac:dyDescent="0.3">
      <c r="A298">
        <v>1</v>
      </c>
      <c r="B298" t="s">
        <v>971</v>
      </c>
      <c r="C298">
        <v>1</v>
      </c>
      <c r="D298">
        <v>1.1499999999999999</v>
      </c>
      <c r="E298">
        <v>10</v>
      </c>
      <c r="F298">
        <v>32.43</v>
      </c>
      <c r="G298">
        <v>28.66</v>
      </c>
      <c r="H298" s="8">
        <v>0.18090000000000001</v>
      </c>
      <c r="I298" t="s">
        <v>615</v>
      </c>
    </row>
    <row r="299" spans="1:9" x14ac:dyDescent="0.3">
      <c r="A299">
        <v>1</v>
      </c>
      <c r="B299" t="s">
        <v>972</v>
      </c>
      <c r="C299">
        <v>1</v>
      </c>
      <c r="D299">
        <v>1.18</v>
      </c>
      <c r="E299">
        <v>12</v>
      </c>
      <c r="F299">
        <v>40.36</v>
      </c>
      <c r="G299">
        <v>34.26</v>
      </c>
      <c r="H299" s="8">
        <v>0.1883</v>
      </c>
      <c r="I299" t="s">
        <v>615</v>
      </c>
    </row>
    <row r="300" spans="1:9" x14ac:dyDescent="0.3">
      <c r="A300">
        <v>1</v>
      </c>
      <c r="B300" t="s">
        <v>973</v>
      </c>
      <c r="C300">
        <v>1</v>
      </c>
      <c r="D300">
        <v>-0.88</v>
      </c>
      <c r="E300">
        <v>8</v>
      </c>
      <c r="F300">
        <v>18.559999999999999</v>
      </c>
      <c r="G300">
        <v>17.73</v>
      </c>
      <c r="H300" s="8">
        <v>0.42899999999999999</v>
      </c>
      <c r="I300" t="s">
        <v>615</v>
      </c>
    </row>
    <row r="301" spans="1:9" x14ac:dyDescent="0.3">
      <c r="A301">
        <v>1</v>
      </c>
      <c r="B301" t="s">
        <v>974</v>
      </c>
      <c r="C301">
        <v>1</v>
      </c>
      <c r="D301">
        <v>0.21</v>
      </c>
      <c r="E301">
        <v>13</v>
      </c>
      <c r="F301">
        <v>38.979999999999997</v>
      </c>
      <c r="G301">
        <v>33.92</v>
      </c>
      <c r="H301" s="8">
        <v>0.2056</v>
      </c>
      <c r="I301" t="s">
        <v>615</v>
      </c>
    </row>
    <row r="302" spans="1:9" x14ac:dyDescent="0.3">
      <c r="A302">
        <v>1</v>
      </c>
      <c r="B302" t="s">
        <v>975</v>
      </c>
      <c r="C302">
        <v>1</v>
      </c>
      <c r="D302">
        <v>1.28</v>
      </c>
      <c r="E302">
        <v>15</v>
      </c>
      <c r="F302">
        <v>53.9</v>
      </c>
      <c r="G302">
        <v>49.52</v>
      </c>
      <c r="H302" s="8">
        <v>0.16250000000000001</v>
      </c>
      <c r="I302" t="s">
        <v>615</v>
      </c>
    </row>
    <row r="303" spans="1:9" x14ac:dyDescent="0.3">
      <c r="A303">
        <v>1</v>
      </c>
      <c r="B303" t="s">
        <v>976</v>
      </c>
      <c r="C303">
        <v>1</v>
      </c>
      <c r="D303">
        <v>-0.61</v>
      </c>
      <c r="E303">
        <v>11</v>
      </c>
      <c r="F303">
        <v>43.26</v>
      </c>
      <c r="G303">
        <v>23.08</v>
      </c>
      <c r="H303" s="8">
        <v>0.36969999999999997</v>
      </c>
      <c r="I303" t="s">
        <v>615</v>
      </c>
    </row>
    <row r="304" spans="1:9" x14ac:dyDescent="0.3">
      <c r="A304">
        <v>1</v>
      </c>
      <c r="B304" t="s">
        <v>977</v>
      </c>
      <c r="C304">
        <v>1</v>
      </c>
      <c r="D304">
        <v>0.45</v>
      </c>
      <c r="E304">
        <v>13</v>
      </c>
      <c r="F304">
        <v>30.95</v>
      </c>
      <c r="G304">
        <v>29.92</v>
      </c>
      <c r="H304" s="8">
        <v>0.23430000000000001</v>
      </c>
      <c r="I304" t="s">
        <v>615</v>
      </c>
    </row>
    <row r="305" spans="1:9" x14ac:dyDescent="0.3">
      <c r="A305">
        <v>1</v>
      </c>
      <c r="B305" t="s">
        <v>978</v>
      </c>
      <c r="C305">
        <v>1</v>
      </c>
      <c r="D305">
        <v>1.25</v>
      </c>
      <c r="E305">
        <v>11</v>
      </c>
      <c r="F305">
        <v>29.26</v>
      </c>
      <c r="G305">
        <v>21.52</v>
      </c>
      <c r="H305" s="8">
        <v>0.28239999999999998</v>
      </c>
      <c r="I305" t="s">
        <v>615</v>
      </c>
    </row>
    <row r="306" spans="1:9" x14ac:dyDescent="0.3">
      <c r="A306">
        <v>1</v>
      </c>
      <c r="B306" t="s">
        <v>979</v>
      </c>
      <c r="C306">
        <v>1</v>
      </c>
      <c r="D306">
        <v>1.45</v>
      </c>
      <c r="E306">
        <v>12</v>
      </c>
      <c r="F306">
        <v>39.25</v>
      </c>
      <c r="G306">
        <v>27.06</v>
      </c>
      <c r="H306" s="8">
        <v>0.30230000000000001</v>
      </c>
      <c r="I306" t="s">
        <v>615</v>
      </c>
    </row>
    <row r="307" spans="1:9" x14ac:dyDescent="0.3">
      <c r="A307">
        <v>1</v>
      </c>
      <c r="B307" t="s">
        <v>980</v>
      </c>
      <c r="C307">
        <v>1</v>
      </c>
      <c r="D307">
        <v>0.69</v>
      </c>
      <c r="E307">
        <v>10</v>
      </c>
      <c r="F307">
        <v>24.41</v>
      </c>
      <c r="G307">
        <v>20.38</v>
      </c>
      <c r="H307" s="8">
        <v>0.28899999999999998</v>
      </c>
      <c r="I307" t="s">
        <v>615</v>
      </c>
    </row>
    <row r="308" spans="1:9" x14ac:dyDescent="0.3">
      <c r="A308">
        <v>1</v>
      </c>
      <c r="B308" t="s">
        <v>981</v>
      </c>
      <c r="C308">
        <v>1</v>
      </c>
      <c r="D308">
        <v>1.22</v>
      </c>
      <c r="E308">
        <v>13</v>
      </c>
      <c r="F308">
        <v>37.94</v>
      </c>
      <c r="G308">
        <v>30.37</v>
      </c>
      <c r="H308" s="8">
        <v>0.224</v>
      </c>
      <c r="I308" t="s">
        <v>615</v>
      </c>
    </row>
    <row r="309" spans="1:9" x14ac:dyDescent="0.3">
      <c r="A309">
        <v>1</v>
      </c>
      <c r="B309" t="s">
        <v>982</v>
      </c>
      <c r="C309">
        <v>1</v>
      </c>
      <c r="D309">
        <v>0.42</v>
      </c>
      <c r="E309">
        <v>11</v>
      </c>
      <c r="F309">
        <v>30.43</v>
      </c>
      <c r="G309">
        <v>23.18</v>
      </c>
      <c r="H309" s="8">
        <v>0.27910000000000001</v>
      </c>
      <c r="I309" t="s">
        <v>615</v>
      </c>
    </row>
    <row r="310" spans="1:9" x14ac:dyDescent="0.3">
      <c r="A310">
        <v>1</v>
      </c>
      <c r="B310" t="s">
        <v>983</v>
      </c>
      <c r="C310">
        <v>1</v>
      </c>
      <c r="D310">
        <v>0.16</v>
      </c>
      <c r="E310">
        <v>14</v>
      </c>
      <c r="F310">
        <v>46.24</v>
      </c>
      <c r="G310">
        <v>41.57</v>
      </c>
      <c r="H310" s="8">
        <v>0.1797</v>
      </c>
      <c r="I310" t="s">
        <v>615</v>
      </c>
    </row>
    <row r="311" spans="1:9" x14ac:dyDescent="0.3">
      <c r="A311">
        <v>1</v>
      </c>
      <c r="B311" t="s">
        <v>984</v>
      </c>
      <c r="C311">
        <v>1</v>
      </c>
      <c r="D311">
        <v>1.1299999999999999</v>
      </c>
      <c r="E311">
        <v>11</v>
      </c>
      <c r="F311">
        <v>33.520000000000003</v>
      </c>
      <c r="G311">
        <v>23.62</v>
      </c>
      <c r="H311" s="8">
        <v>0.307</v>
      </c>
      <c r="I311" t="s">
        <v>615</v>
      </c>
    </row>
    <row r="312" spans="1:9" x14ac:dyDescent="0.3">
      <c r="A312">
        <v>1</v>
      </c>
      <c r="B312" t="s">
        <v>985</v>
      </c>
      <c r="C312">
        <v>1</v>
      </c>
      <c r="D312">
        <v>0.94</v>
      </c>
      <c r="E312">
        <v>11</v>
      </c>
      <c r="F312">
        <v>25.93</v>
      </c>
      <c r="G312">
        <v>21.91</v>
      </c>
      <c r="H312" s="8">
        <v>0.26219999999999999</v>
      </c>
      <c r="I312" t="s">
        <v>615</v>
      </c>
    </row>
    <row r="313" spans="1:9" x14ac:dyDescent="0.3">
      <c r="A313">
        <v>1</v>
      </c>
      <c r="B313" t="s">
        <v>986</v>
      </c>
      <c r="C313">
        <v>1</v>
      </c>
      <c r="D313">
        <v>0.56000000000000005</v>
      </c>
      <c r="E313">
        <v>11</v>
      </c>
      <c r="F313">
        <v>30.04</v>
      </c>
      <c r="G313">
        <v>25.94</v>
      </c>
      <c r="H313" s="8">
        <v>0.27489999999999998</v>
      </c>
      <c r="I313" t="s">
        <v>615</v>
      </c>
    </row>
    <row r="314" spans="1:9" x14ac:dyDescent="0.3">
      <c r="A314">
        <v>1</v>
      </c>
      <c r="B314" t="s">
        <v>987</v>
      </c>
      <c r="C314">
        <v>1</v>
      </c>
      <c r="D314">
        <v>0.79</v>
      </c>
      <c r="E314">
        <v>11</v>
      </c>
      <c r="F314">
        <v>27.6</v>
      </c>
      <c r="G314">
        <v>23.07</v>
      </c>
      <c r="H314" s="8">
        <v>0.25569999999999998</v>
      </c>
      <c r="I314" t="s">
        <v>615</v>
      </c>
    </row>
    <row r="315" spans="1:9" x14ac:dyDescent="0.3">
      <c r="A315">
        <v>1</v>
      </c>
      <c r="B315" t="s">
        <v>988</v>
      </c>
      <c r="C315">
        <v>1</v>
      </c>
      <c r="D315">
        <v>-0.32</v>
      </c>
      <c r="E315">
        <v>11</v>
      </c>
      <c r="F315">
        <v>28.07</v>
      </c>
      <c r="G315">
        <v>21.94</v>
      </c>
      <c r="H315" s="8">
        <v>0.26529999999999998</v>
      </c>
      <c r="I315" t="s">
        <v>615</v>
      </c>
    </row>
    <row r="316" spans="1:9" x14ac:dyDescent="0.3">
      <c r="A316">
        <v>1</v>
      </c>
      <c r="B316" t="s">
        <v>989</v>
      </c>
      <c r="C316">
        <v>1</v>
      </c>
      <c r="D316">
        <v>0.88</v>
      </c>
      <c r="E316">
        <v>12</v>
      </c>
      <c r="F316">
        <v>34.94</v>
      </c>
      <c r="G316">
        <v>31.86</v>
      </c>
      <c r="H316" s="8">
        <v>0.2034</v>
      </c>
      <c r="I316" t="s">
        <v>615</v>
      </c>
    </row>
    <row r="317" spans="1:9" x14ac:dyDescent="0.3">
      <c r="A317">
        <v>1</v>
      </c>
      <c r="B317" t="s">
        <v>990</v>
      </c>
      <c r="C317">
        <v>1</v>
      </c>
      <c r="D317">
        <v>-0.27</v>
      </c>
      <c r="E317">
        <v>14</v>
      </c>
      <c r="F317">
        <v>34.520000000000003</v>
      </c>
      <c r="G317">
        <v>32.28</v>
      </c>
      <c r="H317" s="8">
        <v>0.217</v>
      </c>
      <c r="I317" t="s">
        <v>615</v>
      </c>
    </row>
    <row r="318" spans="1:9" x14ac:dyDescent="0.3">
      <c r="A318">
        <v>1</v>
      </c>
      <c r="B318" t="s">
        <v>991</v>
      </c>
      <c r="C318">
        <v>1</v>
      </c>
      <c r="D318">
        <v>0.96</v>
      </c>
      <c r="E318">
        <v>12</v>
      </c>
      <c r="F318">
        <v>29.3</v>
      </c>
      <c r="G318">
        <v>27.99</v>
      </c>
      <c r="H318" s="8">
        <v>0.2467</v>
      </c>
      <c r="I318" t="s">
        <v>615</v>
      </c>
    </row>
    <row r="319" spans="1:9" x14ac:dyDescent="0.3">
      <c r="A319">
        <v>1</v>
      </c>
      <c r="B319" t="s">
        <v>992</v>
      </c>
      <c r="C319">
        <v>1</v>
      </c>
      <c r="D319">
        <v>0.94</v>
      </c>
      <c r="E319">
        <v>16</v>
      </c>
      <c r="F319">
        <v>48.25</v>
      </c>
      <c r="G319">
        <v>40.71</v>
      </c>
      <c r="H319" s="8">
        <v>0.19850000000000001</v>
      </c>
      <c r="I319" t="s">
        <v>615</v>
      </c>
    </row>
    <row r="320" spans="1:9" x14ac:dyDescent="0.3">
      <c r="A320">
        <v>1</v>
      </c>
      <c r="B320" t="s">
        <v>993</v>
      </c>
      <c r="C320">
        <v>1</v>
      </c>
      <c r="D320">
        <v>0.61</v>
      </c>
      <c r="E320">
        <v>11</v>
      </c>
      <c r="F320">
        <v>40.47</v>
      </c>
      <c r="G320">
        <v>28.31</v>
      </c>
      <c r="H320" s="8">
        <v>0.24640000000000001</v>
      </c>
      <c r="I320" t="s">
        <v>615</v>
      </c>
    </row>
    <row r="321" spans="1:9" x14ac:dyDescent="0.3">
      <c r="A321">
        <v>1</v>
      </c>
      <c r="B321" t="s">
        <v>994</v>
      </c>
      <c r="C321">
        <v>1</v>
      </c>
      <c r="D321">
        <v>0.89</v>
      </c>
      <c r="E321">
        <v>10</v>
      </c>
      <c r="F321">
        <v>29.98</v>
      </c>
      <c r="G321">
        <v>21.47</v>
      </c>
      <c r="H321" s="8">
        <v>0.2175</v>
      </c>
      <c r="I321" t="s">
        <v>615</v>
      </c>
    </row>
    <row r="322" spans="1:9" x14ac:dyDescent="0.3">
      <c r="A322">
        <v>1</v>
      </c>
      <c r="B322" t="s">
        <v>995</v>
      </c>
      <c r="C322">
        <v>1</v>
      </c>
      <c r="D322">
        <v>0.41</v>
      </c>
      <c r="E322">
        <v>11</v>
      </c>
      <c r="F322">
        <v>29.74</v>
      </c>
      <c r="G322">
        <v>17.760000000000002</v>
      </c>
      <c r="H322" s="8">
        <v>0.31950000000000001</v>
      </c>
      <c r="I322" t="s">
        <v>615</v>
      </c>
    </row>
    <row r="323" spans="1:9" x14ac:dyDescent="0.3">
      <c r="A323">
        <v>1</v>
      </c>
      <c r="B323" t="s">
        <v>996</v>
      </c>
      <c r="C323">
        <v>1</v>
      </c>
      <c r="D323">
        <v>0.17</v>
      </c>
      <c r="E323">
        <v>12</v>
      </c>
      <c r="F323">
        <v>30.11</v>
      </c>
      <c r="G323">
        <v>26.34</v>
      </c>
      <c r="H323" s="8">
        <v>0.25679999999999997</v>
      </c>
      <c r="I323" t="s">
        <v>615</v>
      </c>
    </row>
    <row r="324" spans="1:9" x14ac:dyDescent="0.3">
      <c r="A324">
        <v>1</v>
      </c>
      <c r="B324" t="s">
        <v>997</v>
      </c>
      <c r="C324">
        <v>1</v>
      </c>
      <c r="D324">
        <v>-0.91</v>
      </c>
      <c r="E324">
        <v>12</v>
      </c>
      <c r="F324">
        <v>41.44</v>
      </c>
      <c r="G324">
        <v>24.61</v>
      </c>
      <c r="H324" s="8">
        <v>0.40589999999999998</v>
      </c>
      <c r="I324" t="s">
        <v>615</v>
      </c>
    </row>
    <row r="325" spans="1:9" x14ac:dyDescent="0.3">
      <c r="A325">
        <v>1</v>
      </c>
      <c r="B325" t="s">
        <v>998</v>
      </c>
      <c r="C325">
        <v>1</v>
      </c>
      <c r="D325">
        <v>1.39</v>
      </c>
      <c r="E325">
        <v>12</v>
      </c>
      <c r="F325">
        <v>36.74</v>
      </c>
      <c r="G325">
        <v>35.270000000000003</v>
      </c>
      <c r="H325" s="8">
        <v>0.1905</v>
      </c>
      <c r="I325" t="s">
        <v>615</v>
      </c>
    </row>
    <row r="326" spans="1:9" x14ac:dyDescent="0.3">
      <c r="A326">
        <v>1</v>
      </c>
      <c r="B326" t="s">
        <v>999</v>
      </c>
      <c r="C326">
        <v>1</v>
      </c>
      <c r="D326">
        <v>0.24</v>
      </c>
      <c r="E326">
        <v>14</v>
      </c>
      <c r="F326">
        <v>46.7</v>
      </c>
      <c r="G326">
        <v>42.91</v>
      </c>
      <c r="H326" s="8">
        <v>0.1767</v>
      </c>
      <c r="I326" t="s">
        <v>615</v>
      </c>
    </row>
    <row r="327" spans="1:9" x14ac:dyDescent="0.3">
      <c r="A327">
        <v>1</v>
      </c>
      <c r="B327" t="s">
        <v>1000</v>
      </c>
      <c r="C327">
        <v>1</v>
      </c>
      <c r="D327">
        <v>0.38</v>
      </c>
      <c r="E327">
        <v>11</v>
      </c>
      <c r="F327">
        <v>50.14</v>
      </c>
      <c r="G327">
        <v>17.899999999999999</v>
      </c>
      <c r="H327" s="8">
        <v>0.33950000000000002</v>
      </c>
      <c r="I327" t="s">
        <v>615</v>
      </c>
    </row>
    <row r="328" spans="1:9" x14ac:dyDescent="0.3">
      <c r="A328">
        <v>1</v>
      </c>
      <c r="B328" t="s">
        <v>1001</v>
      </c>
      <c r="C328">
        <v>1</v>
      </c>
      <c r="D328">
        <v>0.35</v>
      </c>
      <c r="E328">
        <v>14</v>
      </c>
      <c r="F328">
        <v>34.799999999999997</v>
      </c>
      <c r="G328">
        <v>29.13</v>
      </c>
      <c r="H328" s="8">
        <v>0.23180000000000001</v>
      </c>
      <c r="I328" t="s">
        <v>615</v>
      </c>
    </row>
    <row r="329" spans="1:9" x14ac:dyDescent="0.3">
      <c r="A329">
        <v>1</v>
      </c>
      <c r="B329" t="s">
        <v>1002</v>
      </c>
      <c r="C329">
        <v>1</v>
      </c>
      <c r="D329">
        <v>-0.18</v>
      </c>
      <c r="E329">
        <v>11</v>
      </c>
      <c r="F329">
        <v>18.809999999999999</v>
      </c>
      <c r="G329">
        <v>18.010000000000002</v>
      </c>
      <c r="H329" s="8">
        <v>0.36149999999999999</v>
      </c>
      <c r="I329" t="s">
        <v>615</v>
      </c>
    </row>
    <row r="330" spans="1:9" x14ac:dyDescent="0.3">
      <c r="A330">
        <v>1</v>
      </c>
      <c r="B330" t="s">
        <v>1003</v>
      </c>
      <c r="C330">
        <v>1</v>
      </c>
      <c r="D330">
        <v>0.32</v>
      </c>
      <c r="E330">
        <v>13</v>
      </c>
      <c r="F330">
        <v>20.99</v>
      </c>
      <c r="G330">
        <v>20.79</v>
      </c>
      <c r="H330" s="8">
        <v>0.32729999999999998</v>
      </c>
      <c r="I330" t="s">
        <v>615</v>
      </c>
    </row>
    <row r="331" spans="1:9" x14ac:dyDescent="0.3">
      <c r="A331">
        <v>1</v>
      </c>
      <c r="B331" t="s">
        <v>1004</v>
      </c>
      <c r="C331">
        <v>1</v>
      </c>
      <c r="D331">
        <v>0.67</v>
      </c>
      <c r="E331">
        <v>13</v>
      </c>
      <c r="F331">
        <v>32.869999999999997</v>
      </c>
      <c r="G331">
        <v>28.64</v>
      </c>
      <c r="H331" s="8">
        <v>0.24679999999999999</v>
      </c>
      <c r="I331" t="s">
        <v>615</v>
      </c>
    </row>
    <row r="332" spans="1:9" x14ac:dyDescent="0.3">
      <c r="A332">
        <v>1</v>
      </c>
      <c r="B332" t="s">
        <v>1005</v>
      </c>
      <c r="C332">
        <v>1</v>
      </c>
      <c r="D332">
        <v>1.36</v>
      </c>
      <c r="E332">
        <v>10</v>
      </c>
      <c r="F332">
        <v>34.56</v>
      </c>
      <c r="G332">
        <v>28.16</v>
      </c>
      <c r="H332" s="8">
        <v>0.1915</v>
      </c>
      <c r="I332" t="s">
        <v>615</v>
      </c>
    </row>
    <row r="333" spans="1:9" x14ac:dyDescent="0.3">
      <c r="A333">
        <v>1</v>
      </c>
      <c r="B333" t="s">
        <v>1006</v>
      </c>
      <c r="C333">
        <v>1</v>
      </c>
      <c r="D333">
        <v>0.21</v>
      </c>
      <c r="E333">
        <v>11</v>
      </c>
      <c r="F333">
        <v>22.96</v>
      </c>
      <c r="G333">
        <v>19.239999999999998</v>
      </c>
      <c r="H333" s="8">
        <v>0.29210000000000003</v>
      </c>
      <c r="I333" t="s">
        <v>615</v>
      </c>
    </row>
    <row r="334" spans="1:9" x14ac:dyDescent="0.3">
      <c r="A334">
        <v>1</v>
      </c>
      <c r="B334" t="s">
        <v>1007</v>
      </c>
      <c r="C334">
        <v>1</v>
      </c>
      <c r="D334">
        <v>0.65</v>
      </c>
      <c r="E334">
        <v>16</v>
      </c>
      <c r="F334">
        <v>44.6</v>
      </c>
      <c r="G334">
        <v>39.340000000000003</v>
      </c>
      <c r="H334" s="8">
        <v>0.193</v>
      </c>
      <c r="I334" t="s">
        <v>615</v>
      </c>
    </row>
    <row r="335" spans="1:9" x14ac:dyDescent="0.3">
      <c r="A335">
        <v>1</v>
      </c>
      <c r="B335" t="s">
        <v>1008</v>
      </c>
      <c r="C335">
        <v>1</v>
      </c>
      <c r="D335">
        <v>0.75</v>
      </c>
      <c r="E335">
        <v>7</v>
      </c>
      <c r="F335">
        <v>18.14</v>
      </c>
      <c r="G335">
        <v>8.82</v>
      </c>
      <c r="H335" s="8">
        <v>0.2994</v>
      </c>
      <c r="I335" t="s">
        <v>615</v>
      </c>
    </row>
    <row r="336" spans="1:9" x14ac:dyDescent="0.3">
      <c r="A336">
        <v>1</v>
      </c>
      <c r="B336" t="s">
        <v>1009</v>
      </c>
      <c r="C336">
        <v>1</v>
      </c>
      <c r="D336">
        <v>0.7</v>
      </c>
      <c r="E336">
        <v>13</v>
      </c>
      <c r="F336">
        <v>29.34</v>
      </c>
      <c r="G336">
        <v>28.47</v>
      </c>
      <c r="H336" s="8">
        <v>0.24510000000000001</v>
      </c>
      <c r="I336" t="s">
        <v>615</v>
      </c>
    </row>
    <row r="337" spans="1:9" x14ac:dyDescent="0.3">
      <c r="A337">
        <v>1</v>
      </c>
      <c r="B337" t="s">
        <v>1010</v>
      </c>
      <c r="C337">
        <v>1</v>
      </c>
      <c r="D337">
        <v>1.25</v>
      </c>
      <c r="E337">
        <v>13</v>
      </c>
      <c r="F337">
        <v>55.89</v>
      </c>
      <c r="G337">
        <v>29.22</v>
      </c>
      <c r="H337" s="8">
        <v>0.24179999999999999</v>
      </c>
      <c r="I337" t="s">
        <v>615</v>
      </c>
    </row>
    <row r="338" spans="1:9" x14ac:dyDescent="0.3">
      <c r="A338">
        <v>1</v>
      </c>
      <c r="B338" t="s">
        <v>1011</v>
      </c>
      <c r="C338">
        <v>1</v>
      </c>
      <c r="D338">
        <v>0.44</v>
      </c>
      <c r="E338">
        <v>9</v>
      </c>
      <c r="F338">
        <v>23.61</v>
      </c>
      <c r="G338">
        <v>13.25</v>
      </c>
      <c r="H338" s="8">
        <v>0.30359999999999998</v>
      </c>
      <c r="I338" t="s">
        <v>615</v>
      </c>
    </row>
    <row r="339" spans="1:9" x14ac:dyDescent="0.3">
      <c r="A339">
        <v>1</v>
      </c>
      <c r="B339" t="s">
        <v>1012</v>
      </c>
      <c r="C339">
        <v>1</v>
      </c>
      <c r="D339">
        <v>0.88</v>
      </c>
      <c r="E339">
        <v>12</v>
      </c>
      <c r="F339">
        <v>27.73</v>
      </c>
      <c r="G339">
        <v>24.29</v>
      </c>
      <c r="H339" s="8">
        <v>0.24729999999999999</v>
      </c>
      <c r="I339" t="s">
        <v>615</v>
      </c>
    </row>
    <row r="340" spans="1:9" x14ac:dyDescent="0.3">
      <c r="A340">
        <v>1</v>
      </c>
      <c r="B340" t="s">
        <v>1013</v>
      </c>
      <c r="C340">
        <v>1</v>
      </c>
      <c r="D340">
        <v>-0.01</v>
      </c>
      <c r="E340">
        <v>12</v>
      </c>
      <c r="F340">
        <v>36.880000000000003</v>
      </c>
      <c r="G340">
        <v>33.409999999999997</v>
      </c>
      <c r="H340" s="8">
        <v>0.19589999999999999</v>
      </c>
      <c r="I340" t="s">
        <v>615</v>
      </c>
    </row>
    <row r="341" spans="1:9" x14ac:dyDescent="0.3">
      <c r="A341">
        <v>1</v>
      </c>
      <c r="B341" t="s">
        <v>1014</v>
      </c>
      <c r="C341">
        <v>1</v>
      </c>
      <c r="D341">
        <v>0.46</v>
      </c>
      <c r="E341">
        <v>13</v>
      </c>
      <c r="F341">
        <v>35.659999999999997</v>
      </c>
      <c r="G341">
        <v>31.6</v>
      </c>
      <c r="H341" s="8">
        <v>0.20830000000000001</v>
      </c>
      <c r="I341" t="s">
        <v>615</v>
      </c>
    </row>
    <row r="342" spans="1:9" x14ac:dyDescent="0.3">
      <c r="A342">
        <v>1</v>
      </c>
      <c r="B342" t="s">
        <v>1015</v>
      </c>
      <c r="C342">
        <v>1</v>
      </c>
      <c r="D342">
        <v>0.52</v>
      </c>
      <c r="E342">
        <v>12</v>
      </c>
      <c r="F342">
        <v>23.96</v>
      </c>
      <c r="G342">
        <v>22.52</v>
      </c>
      <c r="H342" s="8">
        <v>0.3014</v>
      </c>
      <c r="I342" t="s">
        <v>615</v>
      </c>
    </row>
    <row r="343" spans="1:9" x14ac:dyDescent="0.3">
      <c r="A343">
        <v>1</v>
      </c>
      <c r="B343" t="s">
        <v>1016</v>
      </c>
      <c r="C343">
        <v>1</v>
      </c>
      <c r="D343">
        <v>0.62</v>
      </c>
      <c r="E343">
        <v>11</v>
      </c>
      <c r="F343">
        <v>25.46</v>
      </c>
      <c r="G343">
        <v>21.78</v>
      </c>
      <c r="H343" s="8">
        <v>0.2797</v>
      </c>
      <c r="I343" t="s">
        <v>615</v>
      </c>
    </row>
    <row r="344" spans="1:9" x14ac:dyDescent="0.3">
      <c r="A344">
        <v>1</v>
      </c>
      <c r="B344" t="s">
        <v>1017</v>
      </c>
      <c r="C344">
        <v>1</v>
      </c>
      <c r="D344">
        <v>-0.26</v>
      </c>
      <c r="E344">
        <v>9</v>
      </c>
      <c r="F344">
        <v>27.33</v>
      </c>
      <c r="G344">
        <v>15.89</v>
      </c>
      <c r="H344" s="8">
        <v>0.40889999999999999</v>
      </c>
      <c r="I344" t="s">
        <v>615</v>
      </c>
    </row>
    <row r="345" spans="1:9" x14ac:dyDescent="0.3">
      <c r="A345">
        <v>1</v>
      </c>
      <c r="B345" t="s">
        <v>1018</v>
      </c>
      <c r="C345">
        <v>1</v>
      </c>
      <c r="D345">
        <v>0.82</v>
      </c>
      <c r="E345">
        <v>11</v>
      </c>
      <c r="F345">
        <v>37.75</v>
      </c>
      <c r="G345">
        <v>35.79</v>
      </c>
      <c r="H345" s="8">
        <v>0.1663</v>
      </c>
      <c r="I345" t="s">
        <v>615</v>
      </c>
    </row>
    <row r="346" spans="1:9" x14ac:dyDescent="0.3">
      <c r="A346">
        <v>1</v>
      </c>
      <c r="B346" t="s">
        <v>1019</v>
      </c>
      <c r="C346">
        <v>1</v>
      </c>
      <c r="D346">
        <v>1.1100000000000001</v>
      </c>
      <c r="E346">
        <v>16</v>
      </c>
      <c r="F346">
        <v>48.9</v>
      </c>
      <c r="G346">
        <v>37.159999999999997</v>
      </c>
      <c r="H346" s="8">
        <v>0.20830000000000001</v>
      </c>
      <c r="I346" t="s">
        <v>615</v>
      </c>
    </row>
    <row r="347" spans="1:9" x14ac:dyDescent="0.3">
      <c r="A347">
        <v>1</v>
      </c>
      <c r="B347" t="s">
        <v>1020</v>
      </c>
      <c r="C347">
        <v>1</v>
      </c>
      <c r="D347">
        <v>0.41</v>
      </c>
      <c r="E347">
        <v>11</v>
      </c>
      <c r="F347">
        <v>35.61</v>
      </c>
      <c r="G347">
        <v>28.71</v>
      </c>
      <c r="H347" s="8">
        <v>0.2427</v>
      </c>
      <c r="I347" t="s">
        <v>615</v>
      </c>
    </row>
    <row r="348" spans="1:9" x14ac:dyDescent="0.3">
      <c r="A348">
        <v>1</v>
      </c>
      <c r="B348" t="s">
        <v>1021</v>
      </c>
      <c r="C348">
        <v>1</v>
      </c>
      <c r="D348">
        <v>-0.09</v>
      </c>
      <c r="E348">
        <v>16</v>
      </c>
      <c r="F348">
        <v>53.31</v>
      </c>
      <c r="G348">
        <v>47.4</v>
      </c>
      <c r="H348" s="8">
        <v>0.189</v>
      </c>
      <c r="I348" t="s">
        <v>615</v>
      </c>
    </row>
    <row r="349" spans="1:9" x14ac:dyDescent="0.3">
      <c r="A349">
        <v>1</v>
      </c>
      <c r="B349" t="s">
        <v>1022</v>
      </c>
      <c r="C349">
        <v>1</v>
      </c>
      <c r="D349">
        <v>0.8</v>
      </c>
      <c r="E349">
        <v>11</v>
      </c>
      <c r="F349">
        <v>28.15</v>
      </c>
      <c r="G349">
        <v>24.85</v>
      </c>
      <c r="H349" s="8">
        <v>0.2989</v>
      </c>
      <c r="I349" t="s">
        <v>615</v>
      </c>
    </row>
    <row r="350" spans="1:9" x14ac:dyDescent="0.3">
      <c r="A350">
        <v>1</v>
      </c>
      <c r="B350" t="s">
        <v>1023</v>
      </c>
      <c r="C350">
        <v>1</v>
      </c>
      <c r="D350">
        <v>1.47</v>
      </c>
      <c r="E350">
        <v>13</v>
      </c>
      <c r="F350">
        <v>48.51</v>
      </c>
      <c r="G350">
        <v>30.3</v>
      </c>
      <c r="H350" s="8">
        <v>0.19270000000000001</v>
      </c>
      <c r="I350" t="s">
        <v>615</v>
      </c>
    </row>
    <row r="351" spans="1:9" x14ac:dyDescent="0.3">
      <c r="A351">
        <v>1</v>
      </c>
      <c r="B351" t="s">
        <v>1024</v>
      </c>
      <c r="C351">
        <v>1</v>
      </c>
      <c r="D351">
        <v>1.01</v>
      </c>
      <c r="E351">
        <v>12</v>
      </c>
      <c r="F351">
        <v>37.619999999999997</v>
      </c>
      <c r="G351">
        <v>36.549999999999997</v>
      </c>
      <c r="H351" s="8">
        <v>0.1721</v>
      </c>
      <c r="I351" t="s">
        <v>615</v>
      </c>
    </row>
    <row r="352" spans="1:9" x14ac:dyDescent="0.3">
      <c r="A352">
        <v>1</v>
      </c>
      <c r="B352" t="s">
        <v>1025</v>
      </c>
      <c r="C352">
        <v>1</v>
      </c>
      <c r="D352">
        <v>-0.22</v>
      </c>
      <c r="E352">
        <v>15</v>
      </c>
      <c r="F352">
        <v>40.08</v>
      </c>
      <c r="G352">
        <v>39.119999999999997</v>
      </c>
      <c r="H352" s="8">
        <v>0.20480000000000001</v>
      </c>
      <c r="I352" t="s">
        <v>615</v>
      </c>
    </row>
    <row r="353" spans="1:9" x14ac:dyDescent="0.3">
      <c r="A353">
        <v>1</v>
      </c>
      <c r="B353" t="s">
        <v>1026</v>
      </c>
      <c r="C353">
        <v>1</v>
      </c>
      <c r="D353">
        <v>0.41</v>
      </c>
      <c r="E353">
        <v>11</v>
      </c>
      <c r="F353">
        <v>32.28</v>
      </c>
      <c r="G353">
        <v>20.100000000000001</v>
      </c>
      <c r="H353" s="8">
        <v>0.30759999999999998</v>
      </c>
      <c r="I353" t="s">
        <v>615</v>
      </c>
    </row>
    <row r="354" spans="1:9" x14ac:dyDescent="0.3">
      <c r="A354">
        <v>1</v>
      </c>
      <c r="B354" t="s">
        <v>1027</v>
      </c>
      <c r="C354">
        <v>1</v>
      </c>
      <c r="D354">
        <v>1.1499999999999999</v>
      </c>
      <c r="E354">
        <v>13</v>
      </c>
      <c r="F354">
        <v>32.22</v>
      </c>
      <c r="G354">
        <v>28.23</v>
      </c>
      <c r="H354" s="8">
        <v>0.25569999999999998</v>
      </c>
      <c r="I354" t="s">
        <v>615</v>
      </c>
    </row>
    <row r="355" spans="1:9" x14ac:dyDescent="0.3">
      <c r="A355">
        <v>1</v>
      </c>
      <c r="B355" t="s">
        <v>1028</v>
      </c>
      <c r="C355">
        <v>1</v>
      </c>
      <c r="D355">
        <v>0.66</v>
      </c>
      <c r="E355">
        <v>16</v>
      </c>
      <c r="F355">
        <v>52.86</v>
      </c>
      <c r="G355">
        <v>20.010000000000002</v>
      </c>
      <c r="H355" s="8">
        <v>0.28489999999999999</v>
      </c>
      <c r="I355" t="s">
        <v>615</v>
      </c>
    </row>
    <row r="356" spans="1:9" x14ac:dyDescent="0.3">
      <c r="A356">
        <v>1</v>
      </c>
      <c r="B356" t="s">
        <v>1029</v>
      </c>
      <c r="C356">
        <v>1</v>
      </c>
      <c r="D356">
        <v>0.2</v>
      </c>
      <c r="E356">
        <v>11</v>
      </c>
      <c r="F356">
        <v>27.56</v>
      </c>
      <c r="G356">
        <v>20.56</v>
      </c>
      <c r="H356" s="8">
        <v>0.35199999999999998</v>
      </c>
      <c r="I356" t="s">
        <v>615</v>
      </c>
    </row>
    <row r="357" spans="1:9" x14ac:dyDescent="0.3">
      <c r="A357">
        <v>1</v>
      </c>
      <c r="B357" t="s">
        <v>1030</v>
      </c>
      <c r="C357">
        <v>1</v>
      </c>
      <c r="D357">
        <v>1.04</v>
      </c>
      <c r="E357">
        <v>10</v>
      </c>
      <c r="F357">
        <v>22.94</v>
      </c>
      <c r="G357">
        <v>20.12</v>
      </c>
      <c r="H357" s="8">
        <v>0.27650000000000002</v>
      </c>
      <c r="I357" t="s">
        <v>615</v>
      </c>
    </row>
    <row r="358" spans="1:9" x14ac:dyDescent="0.3">
      <c r="A358">
        <v>1</v>
      </c>
      <c r="B358" t="s">
        <v>1031</v>
      </c>
      <c r="C358">
        <v>1</v>
      </c>
      <c r="D358">
        <v>1.17</v>
      </c>
      <c r="E358">
        <v>12</v>
      </c>
      <c r="F358">
        <v>32.26</v>
      </c>
      <c r="G358">
        <v>27.84</v>
      </c>
      <c r="H358" s="8">
        <v>0.21249999999999999</v>
      </c>
      <c r="I358" t="s">
        <v>615</v>
      </c>
    </row>
    <row r="359" spans="1:9" x14ac:dyDescent="0.3">
      <c r="A359">
        <v>1</v>
      </c>
      <c r="B359" t="s">
        <v>1032</v>
      </c>
      <c r="C359">
        <v>1</v>
      </c>
      <c r="D359">
        <v>0.81</v>
      </c>
      <c r="E359">
        <v>14</v>
      </c>
      <c r="F359">
        <v>47.06</v>
      </c>
      <c r="G359">
        <v>33.1</v>
      </c>
      <c r="H359" s="8">
        <v>0.21149999999999999</v>
      </c>
      <c r="I359" t="s">
        <v>615</v>
      </c>
    </row>
    <row r="360" spans="1:9" x14ac:dyDescent="0.3">
      <c r="A360">
        <v>1</v>
      </c>
      <c r="B360" t="s">
        <v>1033</v>
      </c>
      <c r="C360">
        <v>1</v>
      </c>
      <c r="D360">
        <v>0.01</v>
      </c>
      <c r="E360">
        <v>13</v>
      </c>
      <c r="F360">
        <v>45.2</v>
      </c>
      <c r="G360">
        <v>38.770000000000003</v>
      </c>
      <c r="H360" s="8">
        <v>0.2596</v>
      </c>
      <c r="I360" t="s">
        <v>615</v>
      </c>
    </row>
    <row r="361" spans="1:9" x14ac:dyDescent="0.3">
      <c r="A361">
        <v>1</v>
      </c>
      <c r="B361" t="s">
        <v>1034</v>
      </c>
      <c r="C361">
        <v>1</v>
      </c>
      <c r="D361">
        <v>0.4</v>
      </c>
      <c r="E361">
        <v>10</v>
      </c>
      <c r="F361">
        <v>15.76</v>
      </c>
      <c r="G361">
        <v>14.43</v>
      </c>
      <c r="H361" s="8">
        <v>0.3609</v>
      </c>
      <c r="I361" t="s">
        <v>615</v>
      </c>
    </row>
    <row r="362" spans="1:9" x14ac:dyDescent="0.3">
      <c r="A362">
        <v>1</v>
      </c>
      <c r="B362" t="s">
        <v>1035</v>
      </c>
      <c r="C362">
        <v>1</v>
      </c>
      <c r="D362">
        <v>1.01</v>
      </c>
      <c r="E362">
        <v>12</v>
      </c>
      <c r="F362">
        <v>50.49</v>
      </c>
      <c r="G362">
        <v>38.64</v>
      </c>
      <c r="H362" s="8">
        <v>0.24610000000000001</v>
      </c>
      <c r="I362" t="s">
        <v>615</v>
      </c>
    </row>
    <row r="363" spans="1:9" x14ac:dyDescent="0.3">
      <c r="A363">
        <v>1</v>
      </c>
      <c r="B363" t="s">
        <v>1036</v>
      </c>
      <c r="C363">
        <v>1</v>
      </c>
      <c r="D363">
        <v>0.82</v>
      </c>
      <c r="E363">
        <v>10</v>
      </c>
      <c r="F363">
        <v>30.84</v>
      </c>
      <c r="G363">
        <v>25.3</v>
      </c>
      <c r="H363" s="8">
        <v>0.20899999999999999</v>
      </c>
      <c r="I363" t="s">
        <v>615</v>
      </c>
    </row>
    <row r="364" spans="1:9" x14ac:dyDescent="0.3">
      <c r="A364">
        <v>1</v>
      </c>
      <c r="B364" t="s">
        <v>1037</v>
      </c>
      <c r="C364">
        <v>1</v>
      </c>
      <c r="D364">
        <v>-0.67</v>
      </c>
      <c r="E364">
        <v>9</v>
      </c>
      <c r="F364">
        <v>18.3</v>
      </c>
      <c r="G364">
        <v>14.7</v>
      </c>
      <c r="H364" s="8">
        <v>0.46079999999999999</v>
      </c>
      <c r="I364" t="s">
        <v>615</v>
      </c>
    </row>
    <row r="365" spans="1:9" x14ac:dyDescent="0.3">
      <c r="A365">
        <v>1</v>
      </c>
      <c r="B365" t="s">
        <v>1038</v>
      </c>
      <c r="C365">
        <v>1</v>
      </c>
      <c r="D365">
        <v>0.24</v>
      </c>
      <c r="E365">
        <v>10</v>
      </c>
      <c r="F365">
        <v>25.22</v>
      </c>
      <c r="G365">
        <v>21.31</v>
      </c>
      <c r="H365" s="8">
        <v>0.3014</v>
      </c>
      <c r="I365" t="s">
        <v>615</v>
      </c>
    </row>
    <row r="366" spans="1:9" x14ac:dyDescent="0.3">
      <c r="A366">
        <v>1</v>
      </c>
      <c r="B366" t="s">
        <v>1039</v>
      </c>
      <c r="C366">
        <v>1</v>
      </c>
      <c r="D366">
        <v>0.62</v>
      </c>
      <c r="E366">
        <v>14</v>
      </c>
      <c r="F366">
        <v>45.73</v>
      </c>
      <c r="G366">
        <v>36.5</v>
      </c>
      <c r="H366" s="8">
        <v>0.20949999999999999</v>
      </c>
      <c r="I366" t="s">
        <v>615</v>
      </c>
    </row>
    <row r="367" spans="1:9" x14ac:dyDescent="0.3">
      <c r="A367">
        <v>1</v>
      </c>
      <c r="B367" t="s">
        <v>1040</v>
      </c>
      <c r="C367">
        <v>1</v>
      </c>
      <c r="D367">
        <v>1.05</v>
      </c>
      <c r="E367">
        <v>11</v>
      </c>
      <c r="F367">
        <v>29.23</v>
      </c>
      <c r="G367">
        <v>26.98</v>
      </c>
      <c r="H367" s="8">
        <v>0.22</v>
      </c>
      <c r="I367" t="s">
        <v>615</v>
      </c>
    </row>
    <row r="368" spans="1:9" x14ac:dyDescent="0.3">
      <c r="A368">
        <v>1</v>
      </c>
      <c r="B368" t="s">
        <v>1041</v>
      </c>
      <c r="C368">
        <v>1</v>
      </c>
      <c r="D368">
        <v>0.81</v>
      </c>
      <c r="E368">
        <v>13</v>
      </c>
      <c r="F368">
        <v>41.08</v>
      </c>
      <c r="G368">
        <v>33.5</v>
      </c>
      <c r="H368" s="8">
        <v>0.21790000000000001</v>
      </c>
      <c r="I368" t="s">
        <v>615</v>
      </c>
    </row>
    <row r="369" spans="1:9" x14ac:dyDescent="0.3">
      <c r="A369">
        <v>1</v>
      </c>
      <c r="B369" t="s">
        <v>1042</v>
      </c>
      <c r="C369">
        <v>1</v>
      </c>
      <c r="D369">
        <v>0.28000000000000003</v>
      </c>
      <c r="E369">
        <v>12</v>
      </c>
      <c r="F369">
        <v>38.06</v>
      </c>
      <c r="G369">
        <v>34.979999999999997</v>
      </c>
      <c r="H369" s="8">
        <v>0.17549999999999999</v>
      </c>
      <c r="I369" t="s">
        <v>615</v>
      </c>
    </row>
    <row r="370" spans="1:9" x14ac:dyDescent="0.3">
      <c r="A370">
        <v>1</v>
      </c>
      <c r="B370" t="s">
        <v>1043</v>
      </c>
      <c r="C370">
        <v>1</v>
      </c>
      <c r="D370">
        <v>0.2</v>
      </c>
      <c r="E370">
        <v>17</v>
      </c>
      <c r="F370">
        <v>60.21</v>
      </c>
      <c r="G370">
        <v>59.54</v>
      </c>
      <c r="H370" s="8">
        <v>0.15340000000000001</v>
      </c>
      <c r="I370" t="s">
        <v>615</v>
      </c>
    </row>
    <row r="371" spans="1:9" x14ac:dyDescent="0.3">
      <c r="A371">
        <v>1</v>
      </c>
      <c r="B371" t="s">
        <v>1044</v>
      </c>
      <c r="C371">
        <v>1</v>
      </c>
      <c r="D371">
        <v>1.19</v>
      </c>
      <c r="E371">
        <v>7</v>
      </c>
      <c r="F371">
        <v>20.29</v>
      </c>
      <c r="G371">
        <v>4.9400000000000004</v>
      </c>
      <c r="H371" s="8">
        <v>0.30919999999999997</v>
      </c>
      <c r="I371" t="s">
        <v>615</v>
      </c>
    </row>
    <row r="372" spans="1:9" x14ac:dyDescent="0.3">
      <c r="A372">
        <v>1</v>
      </c>
      <c r="B372" t="s">
        <v>1045</v>
      </c>
      <c r="C372">
        <v>1</v>
      </c>
      <c r="D372">
        <v>1.1499999999999999</v>
      </c>
      <c r="E372">
        <v>14</v>
      </c>
      <c r="F372">
        <v>40.76</v>
      </c>
      <c r="G372">
        <v>34.72</v>
      </c>
      <c r="H372" s="8">
        <v>0.2205</v>
      </c>
      <c r="I372" t="s">
        <v>615</v>
      </c>
    </row>
    <row r="373" spans="1:9" x14ac:dyDescent="0.3">
      <c r="A373">
        <v>1</v>
      </c>
      <c r="B373" t="s">
        <v>1046</v>
      </c>
      <c r="C373">
        <v>1</v>
      </c>
      <c r="D373">
        <v>0.96</v>
      </c>
      <c r="E373">
        <v>10</v>
      </c>
      <c r="F373">
        <v>32.700000000000003</v>
      </c>
      <c r="G373">
        <v>21.73</v>
      </c>
      <c r="H373" s="8">
        <v>0.3009</v>
      </c>
      <c r="I373" t="s">
        <v>615</v>
      </c>
    </row>
    <row r="374" spans="1:9" x14ac:dyDescent="0.3">
      <c r="A374">
        <v>1</v>
      </c>
      <c r="B374" t="s">
        <v>1047</v>
      </c>
      <c r="C374">
        <v>1</v>
      </c>
      <c r="D374">
        <v>-1.18</v>
      </c>
      <c r="E374">
        <v>9</v>
      </c>
      <c r="F374">
        <v>26.85</v>
      </c>
      <c r="G374">
        <v>17.14</v>
      </c>
      <c r="H374" s="8">
        <v>0.28949999999999998</v>
      </c>
      <c r="I374" t="s">
        <v>615</v>
      </c>
    </row>
    <row r="375" spans="1:9" x14ac:dyDescent="0.3">
      <c r="A375">
        <v>1</v>
      </c>
      <c r="B375" t="s">
        <v>1048</v>
      </c>
      <c r="C375">
        <v>1</v>
      </c>
      <c r="D375">
        <v>0.71</v>
      </c>
      <c r="E375">
        <v>11</v>
      </c>
      <c r="F375">
        <v>30.88</v>
      </c>
      <c r="G375">
        <v>25.93</v>
      </c>
      <c r="H375" s="8">
        <v>0.21890000000000001</v>
      </c>
      <c r="I375" t="s">
        <v>615</v>
      </c>
    </row>
    <row r="376" spans="1:9" x14ac:dyDescent="0.3">
      <c r="A376">
        <v>1</v>
      </c>
      <c r="B376" t="s">
        <v>1049</v>
      </c>
      <c r="C376">
        <v>1</v>
      </c>
      <c r="D376">
        <v>1.1000000000000001</v>
      </c>
      <c r="E376">
        <v>12</v>
      </c>
      <c r="F376">
        <v>39.94</v>
      </c>
      <c r="G376">
        <v>23.27</v>
      </c>
      <c r="H376" s="8">
        <v>0.27650000000000002</v>
      </c>
      <c r="I376" t="s">
        <v>615</v>
      </c>
    </row>
    <row r="377" spans="1:9" x14ac:dyDescent="0.3">
      <c r="A377">
        <v>1</v>
      </c>
      <c r="B377" t="s">
        <v>1050</v>
      </c>
      <c r="C377">
        <v>1</v>
      </c>
      <c r="D377">
        <v>0.97</v>
      </c>
      <c r="E377">
        <v>13</v>
      </c>
      <c r="F377">
        <v>38.619999999999997</v>
      </c>
      <c r="G377">
        <v>24.76</v>
      </c>
      <c r="H377" s="8">
        <v>0.2404</v>
      </c>
      <c r="I377" t="s">
        <v>615</v>
      </c>
    </row>
    <row r="378" spans="1:9" x14ac:dyDescent="0.3">
      <c r="A378">
        <v>1</v>
      </c>
      <c r="B378" t="s">
        <v>1051</v>
      </c>
      <c r="C378">
        <v>1</v>
      </c>
      <c r="D378">
        <v>0.83</v>
      </c>
      <c r="E378">
        <v>12</v>
      </c>
      <c r="F378">
        <v>37.46</v>
      </c>
      <c r="G378">
        <v>34.36</v>
      </c>
      <c r="H378" s="8">
        <v>0.18729999999999999</v>
      </c>
      <c r="I378" t="s">
        <v>615</v>
      </c>
    </row>
    <row r="379" spans="1:9" x14ac:dyDescent="0.3">
      <c r="A379">
        <v>1</v>
      </c>
      <c r="B379" t="s">
        <v>1052</v>
      </c>
      <c r="C379">
        <v>1</v>
      </c>
      <c r="D379">
        <v>0.67</v>
      </c>
      <c r="E379">
        <v>10</v>
      </c>
      <c r="F379">
        <v>22.4</v>
      </c>
      <c r="G379">
        <v>18.149999999999999</v>
      </c>
      <c r="H379" s="8">
        <v>0.28160000000000002</v>
      </c>
      <c r="I379" t="s">
        <v>615</v>
      </c>
    </row>
    <row r="380" spans="1:9" x14ac:dyDescent="0.3">
      <c r="A380">
        <v>1</v>
      </c>
      <c r="B380" t="s">
        <v>1053</v>
      </c>
      <c r="C380">
        <v>1</v>
      </c>
      <c r="D380">
        <v>1.52</v>
      </c>
      <c r="E380">
        <v>12</v>
      </c>
      <c r="F380">
        <v>38.35</v>
      </c>
      <c r="G380">
        <v>26.92</v>
      </c>
      <c r="H380" s="8">
        <v>0.22520000000000001</v>
      </c>
      <c r="I380" t="s">
        <v>615</v>
      </c>
    </row>
    <row r="381" spans="1:9" x14ac:dyDescent="0.3">
      <c r="A381">
        <v>1</v>
      </c>
      <c r="B381" t="s">
        <v>1054</v>
      </c>
      <c r="C381">
        <v>1</v>
      </c>
      <c r="D381">
        <v>1.1100000000000001</v>
      </c>
      <c r="E381">
        <v>11</v>
      </c>
      <c r="F381">
        <v>33.32</v>
      </c>
      <c r="G381">
        <v>17.440000000000001</v>
      </c>
      <c r="H381" s="8">
        <v>0.25919999999999999</v>
      </c>
      <c r="I381" t="s">
        <v>615</v>
      </c>
    </row>
    <row r="382" spans="1:9" x14ac:dyDescent="0.3">
      <c r="A382">
        <v>1</v>
      </c>
      <c r="B382" t="s">
        <v>1055</v>
      </c>
      <c r="C382">
        <v>1</v>
      </c>
      <c r="D382">
        <v>0.85</v>
      </c>
      <c r="E382">
        <v>12</v>
      </c>
      <c r="F382">
        <v>39.18</v>
      </c>
      <c r="G382">
        <v>33.01</v>
      </c>
      <c r="H382" s="8">
        <v>0.2311</v>
      </c>
      <c r="I382" t="s">
        <v>615</v>
      </c>
    </row>
    <row r="383" spans="1:9" x14ac:dyDescent="0.3">
      <c r="A383">
        <v>1</v>
      </c>
      <c r="B383" t="s">
        <v>1056</v>
      </c>
      <c r="C383">
        <v>1</v>
      </c>
      <c r="D383">
        <v>-0.38</v>
      </c>
      <c r="E383">
        <v>12</v>
      </c>
      <c r="F383">
        <v>41.52</v>
      </c>
      <c r="G383">
        <v>38.04</v>
      </c>
      <c r="H383" s="8">
        <v>0.17130000000000001</v>
      </c>
      <c r="I383" t="s">
        <v>615</v>
      </c>
    </row>
    <row r="384" spans="1:9" x14ac:dyDescent="0.3">
      <c r="A384">
        <v>1</v>
      </c>
      <c r="B384" t="s">
        <v>1057</v>
      </c>
      <c r="C384">
        <v>1</v>
      </c>
      <c r="D384">
        <v>0.75</v>
      </c>
      <c r="E384">
        <v>14</v>
      </c>
      <c r="F384">
        <v>38.57</v>
      </c>
      <c r="G384">
        <v>29.21</v>
      </c>
      <c r="H384" s="8">
        <v>0.27479999999999999</v>
      </c>
      <c r="I384" t="s">
        <v>615</v>
      </c>
    </row>
    <row r="385" spans="1:9" x14ac:dyDescent="0.3">
      <c r="A385">
        <v>1</v>
      </c>
      <c r="B385" t="s">
        <v>1058</v>
      </c>
      <c r="C385">
        <v>1</v>
      </c>
      <c r="D385">
        <v>-0.66</v>
      </c>
      <c r="E385">
        <v>10</v>
      </c>
      <c r="F385">
        <v>45.72</v>
      </c>
      <c r="G385">
        <v>27.53</v>
      </c>
      <c r="H385" s="8">
        <v>0.18759999999999999</v>
      </c>
      <c r="I385" t="s">
        <v>615</v>
      </c>
    </row>
    <row r="386" spans="1:9" x14ac:dyDescent="0.3">
      <c r="A386">
        <v>1</v>
      </c>
      <c r="B386" t="s">
        <v>1059</v>
      </c>
      <c r="C386">
        <v>1</v>
      </c>
      <c r="D386">
        <v>0.44</v>
      </c>
      <c r="E386">
        <v>13</v>
      </c>
      <c r="F386">
        <v>40.119999999999997</v>
      </c>
      <c r="G386">
        <v>35.770000000000003</v>
      </c>
      <c r="H386" s="8">
        <v>0.1905</v>
      </c>
      <c r="I386" t="s">
        <v>615</v>
      </c>
    </row>
    <row r="387" spans="1:9" x14ac:dyDescent="0.3">
      <c r="A387">
        <v>1</v>
      </c>
      <c r="B387" t="s">
        <v>1060</v>
      </c>
      <c r="C387">
        <v>1</v>
      </c>
      <c r="D387">
        <v>0.83</v>
      </c>
      <c r="E387">
        <v>14</v>
      </c>
      <c r="F387">
        <v>48.96</v>
      </c>
      <c r="G387">
        <v>45.24</v>
      </c>
      <c r="H387" s="8">
        <v>0.16520000000000001</v>
      </c>
      <c r="I387" t="s">
        <v>615</v>
      </c>
    </row>
    <row r="388" spans="1:9" x14ac:dyDescent="0.3">
      <c r="A388">
        <v>1</v>
      </c>
      <c r="B388" t="s">
        <v>1061</v>
      </c>
      <c r="C388">
        <v>1</v>
      </c>
      <c r="D388">
        <v>-0.14000000000000001</v>
      </c>
      <c r="E388">
        <v>12</v>
      </c>
      <c r="F388">
        <v>40.659999999999997</v>
      </c>
      <c r="G388">
        <v>31.44</v>
      </c>
      <c r="H388" s="8">
        <v>0.27350000000000002</v>
      </c>
      <c r="I388" t="s">
        <v>615</v>
      </c>
    </row>
    <row r="389" spans="1:9" x14ac:dyDescent="0.3">
      <c r="A389">
        <v>1</v>
      </c>
      <c r="B389" t="s">
        <v>1062</v>
      </c>
      <c r="C389">
        <v>1</v>
      </c>
      <c r="D389">
        <v>1.25</v>
      </c>
      <c r="E389">
        <v>12</v>
      </c>
      <c r="F389">
        <v>34.07</v>
      </c>
      <c r="G389">
        <v>30.85</v>
      </c>
      <c r="H389" s="8">
        <v>0.24229999999999999</v>
      </c>
      <c r="I389" t="s">
        <v>615</v>
      </c>
    </row>
    <row r="390" spans="1:9" x14ac:dyDescent="0.3">
      <c r="A390">
        <v>1</v>
      </c>
      <c r="B390" t="s">
        <v>1063</v>
      </c>
      <c r="C390">
        <v>1</v>
      </c>
      <c r="D390">
        <v>0.03</v>
      </c>
      <c r="E390">
        <v>11</v>
      </c>
      <c r="F390">
        <v>40.380000000000003</v>
      </c>
      <c r="G390">
        <v>30.71</v>
      </c>
      <c r="H390" s="8">
        <v>0.16719999999999999</v>
      </c>
      <c r="I390" t="s">
        <v>615</v>
      </c>
    </row>
    <row r="391" spans="1:9" x14ac:dyDescent="0.3">
      <c r="A391">
        <v>1</v>
      </c>
      <c r="B391" t="s">
        <v>1064</v>
      </c>
      <c r="C391">
        <v>1</v>
      </c>
      <c r="D391">
        <v>-0.03</v>
      </c>
      <c r="E391">
        <v>12</v>
      </c>
      <c r="F391">
        <v>42.87</v>
      </c>
      <c r="G391">
        <v>36.53</v>
      </c>
      <c r="H391" s="8">
        <v>0.21329999999999999</v>
      </c>
      <c r="I391" t="s">
        <v>615</v>
      </c>
    </row>
    <row r="392" spans="1:9" x14ac:dyDescent="0.3">
      <c r="A392">
        <v>1</v>
      </c>
      <c r="B392" t="s">
        <v>1065</v>
      </c>
      <c r="C392">
        <v>1</v>
      </c>
      <c r="D392">
        <v>0.89</v>
      </c>
      <c r="E392">
        <v>10</v>
      </c>
      <c r="F392">
        <v>27.58</v>
      </c>
      <c r="G392">
        <v>15.57</v>
      </c>
      <c r="H392" s="8">
        <v>0.25800000000000001</v>
      </c>
      <c r="I392" t="s">
        <v>615</v>
      </c>
    </row>
    <row r="393" spans="1:9" x14ac:dyDescent="0.3">
      <c r="A393">
        <v>1</v>
      </c>
      <c r="B393" t="s">
        <v>1066</v>
      </c>
      <c r="C393">
        <v>1</v>
      </c>
      <c r="D393">
        <v>0.22</v>
      </c>
      <c r="E393">
        <v>13</v>
      </c>
      <c r="F393">
        <v>41.67</v>
      </c>
      <c r="G393">
        <v>34.64</v>
      </c>
      <c r="H393" s="8">
        <v>0.20880000000000001</v>
      </c>
      <c r="I393" t="s">
        <v>615</v>
      </c>
    </row>
    <row r="394" spans="1:9" x14ac:dyDescent="0.3">
      <c r="A394">
        <v>1</v>
      </c>
      <c r="B394" t="s">
        <v>1067</v>
      </c>
      <c r="C394">
        <v>1</v>
      </c>
      <c r="D394">
        <v>-0.42</v>
      </c>
      <c r="E394">
        <v>10</v>
      </c>
      <c r="F394">
        <v>19.559999999999999</v>
      </c>
      <c r="G394">
        <v>14.69</v>
      </c>
      <c r="H394" s="8">
        <v>0.37830000000000003</v>
      </c>
      <c r="I394" t="s">
        <v>615</v>
      </c>
    </row>
    <row r="395" spans="1:9" x14ac:dyDescent="0.3">
      <c r="A395">
        <v>1</v>
      </c>
      <c r="B395" t="s">
        <v>1068</v>
      </c>
      <c r="C395">
        <v>1</v>
      </c>
      <c r="D395">
        <v>1.52</v>
      </c>
      <c r="E395">
        <v>12</v>
      </c>
      <c r="F395">
        <v>48.08</v>
      </c>
      <c r="G395">
        <v>37.11</v>
      </c>
      <c r="H395" s="8">
        <v>0.2402</v>
      </c>
      <c r="I395" t="s">
        <v>615</v>
      </c>
    </row>
    <row r="396" spans="1:9" x14ac:dyDescent="0.3">
      <c r="A396">
        <v>1</v>
      </c>
      <c r="B396" t="s">
        <v>1069</v>
      </c>
      <c r="C396">
        <v>1</v>
      </c>
      <c r="D396">
        <v>0.6</v>
      </c>
      <c r="E396">
        <v>12</v>
      </c>
      <c r="F396">
        <v>29.59</v>
      </c>
      <c r="G396">
        <v>26.03</v>
      </c>
      <c r="H396" s="8">
        <v>0.2661</v>
      </c>
      <c r="I396" t="s">
        <v>615</v>
      </c>
    </row>
    <row r="397" spans="1:9" x14ac:dyDescent="0.3">
      <c r="A397">
        <v>1</v>
      </c>
      <c r="B397" t="s">
        <v>1070</v>
      </c>
      <c r="C397">
        <v>1</v>
      </c>
      <c r="D397">
        <v>0.16</v>
      </c>
      <c r="E397">
        <v>16</v>
      </c>
      <c r="F397">
        <v>52.62</v>
      </c>
      <c r="G397">
        <v>52.15</v>
      </c>
      <c r="H397" s="8">
        <v>0.16070000000000001</v>
      </c>
      <c r="I397" t="s">
        <v>615</v>
      </c>
    </row>
    <row r="398" spans="1:9" x14ac:dyDescent="0.3">
      <c r="A398">
        <v>1</v>
      </c>
      <c r="B398" t="s">
        <v>1071</v>
      </c>
      <c r="C398">
        <v>1</v>
      </c>
      <c r="D398">
        <v>-0.05</v>
      </c>
      <c r="E398">
        <v>19</v>
      </c>
      <c r="F398">
        <v>62.62</v>
      </c>
      <c r="G398">
        <v>13.8</v>
      </c>
      <c r="H398" s="8">
        <v>0.27260000000000001</v>
      </c>
      <c r="I398" t="s">
        <v>615</v>
      </c>
    </row>
    <row r="399" spans="1:9" x14ac:dyDescent="0.3">
      <c r="A399">
        <v>1</v>
      </c>
      <c r="B399" t="s">
        <v>1072</v>
      </c>
      <c r="C399">
        <v>1</v>
      </c>
      <c r="D399">
        <v>1.55</v>
      </c>
      <c r="E399">
        <v>7</v>
      </c>
      <c r="F399">
        <v>21.07</v>
      </c>
      <c r="G399">
        <v>13.96</v>
      </c>
      <c r="H399" s="8">
        <v>0.38740000000000002</v>
      </c>
      <c r="I399" t="s">
        <v>615</v>
      </c>
    </row>
    <row r="400" spans="1:9" x14ac:dyDescent="0.3">
      <c r="A400">
        <v>1</v>
      </c>
      <c r="B400" t="s">
        <v>1073</v>
      </c>
      <c r="C400">
        <v>1</v>
      </c>
      <c r="D400">
        <v>0.89</v>
      </c>
      <c r="E400">
        <v>11</v>
      </c>
      <c r="F400">
        <v>26.72</v>
      </c>
      <c r="G400">
        <v>21.15</v>
      </c>
      <c r="H400" s="8">
        <v>0.27510000000000001</v>
      </c>
      <c r="I400" t="s">
        <v>615</v>
      </c>
    </row>
    <row r="401" spans="1:9" x14ac:dyDescent="0.3">
      <c r="A401">
        <v>1</v>
      </c>
      <c r="B401" t="s">
        <v>1074</v>
      </c>
      <c r="C401">
        <v>1</v>
      </c>
      <c r="D401">
        <v>-0.2</v>
      </c>
      <c r="E401">
        <v>14</v>
      </c>
      <c r="F401">
        <v>29.62</v>
      </c>
      <c r="G401">
        <v>29.24</v>
      </c>
      <c r="H401" s="8">
        <v>0.25690000000000002</v>
      </c>
      <c r="I401" t="s">
        <v>615</v>
      </c>
    </row>
    <row r="402" spans="1:9" x14ac:dyDescent="0.3">
      <c r="A402">
        <v>1</v>
      </c>
      <c r="B402" t="s">
        <v>1075</v>
      </c>
      <c r="C402">
        <v>1</v>
      </c>
      <c r="D402">
        <v>-0.24</v>
      </c>
      <c r="E402">
        <v>19</v>
      </c>
      <c r="F402">
        <v>49.25</v>
      </c>
      <c r="G402">
        <v>48.4</v>
      </c>
      <c r="H402" s="8">
        <v>0.21149999999999999</v>
      </c>
      <c r="I402" t="s">
        <v>615</v>
      </c>
    </row>
    <row r="403" spans="1:9" x14ac:dyDescent="0.3">
      <c r="A403">
        <v>1</v>
      </c>
      <c r="B403" t="s">
        <v>1076</v>
      </c>
      <c r="C403">
        <v>1</v>
      </c>
      <c r="D403">
        <v>0.04</v>
      </c>
      <c r="E403">
        <v>12</v>
      </c>
      <c r="F403">
        <v>21.58</v>
      </c>
      <c r="G403">
        <v>21.51</v>
      </c>
      <c r="H403" s="8">
        <v>0.30680000000000002</v>
      </c>
      <c r="I403" t="s">
        <v>615</v>
      </c>
    </row>
    <row r="404" spans="1:9" x14ac:dyDescent="0.3">
      <c r="A404">
        <v>1</v>
      </c>
      <c r="B404" t="s">
        <v>1077</v>
      </c>
      <c r="C404">
        <v>1</v>
      </c>
      <c r="D404">
        <v>1.47</v>
      </c>
      <c r="E404">
        <v>14</v>
      </c>
      <c r="F404">
        <v>31.96</v>
      </c>
      <c r="G404">
        <v>29.5</v>
      </c>
      <c r="H404" s="8">
        <v>0.251</v>
      </c>
      <c r="I404" t="s">
        <v>615</v>
      </c>
    </row>
    <row r="405" spans="1:9" x14ac:dyDescent="0.3">
      <c r="A405">
        <v>1</v>
      </c>
      <c r="B405" t="s">
        <v>1078</v>
      </c>
      <c r="C405">
        <v>1</v>
      </c>
      <c r="D405">
        <v>0.32</v>
      </c>
      <c r="E405">
        <v>10</v>
      </c>
      <c r="F405">
        <v>19.559999999999999</v>
      </c>
      <c r="G405">
        <v>16.260000000000002</v>
      </c>
      <c r="H405" s="8">
        <v>0.41</v>
      </c>
      <c r="I405" t="s">
        <v>615</v>
      </c>
    </row>
    <row r="406" spans="1:9" x14ac:dyDescent="0.3">
      <c r="A406">
        <v>1</v>
      </c>
      <c r="B406" t="s">
        <v>1079</v>
      </c>
      <c r="C406">
        <v>1</v>
      </c>
      <c r="D406">
        <v>0.33</v>
      </c>
      <c r="E406">
        <v>12</v>
      </c>
      <c r="F406">
        <v>20.92</v>
      </c>
      <c r="G406">
        <v>19.95</v>
      </c>
      <c r="H406" s="8">
        <v>0.32319999999999999</v>
      </c>
      <c r="I406" t="s">
        <v>615</v>
      </c>
    </row>
    <row r="407" spans="1:9" x14ac:dyDescent="0.3">
      <c r="A407">
        <v>1</v>
      </c>
      <c r="B407" t="s">
        <v>1080</v>
      </c>
      <c r="C407">
        <v>1</v>
      </c>
      <c r="D407">
        <v>-0.04</v>
      </c>
      <c r="E407">
        <v>12</v>
      </c>
      <c r="F407">
        <v>26.55</v>
      </c>
      <c r="G407">
        <v>22.87</v>
      </c>
      <c r="H407" s="8">
        <v>0.28010000000000002</v>
      </c>
      <c r="I407" t="s">
        <v>615</v>
      </c>
    </row>
    <row r="408" spans="1:9" x14ac:dyDescent="0.3">
      <c r="A408">
        <v>1</v>
      </c>
      <c r="B408" t="s">
        <v>1081</v>
      </c>
      <c r="C408">
        <v>1</v>
      </c>
      <c r="D408">
        <v>0.63</v>
      </c>
      <c r="E408">
        <v>11</v>
      </c>
      <c r="F408">
        <v>33.9</v>
      </c>
      <c r="G408">
        <v>28.07</v>
      </c>
      <c r="H408" s="8">
        <v>0.2387</v>
      </c>
      <c r="I408" t="s">
        <v>615</v>
      </c>
    </row>
    <row r="409" spans="1:9" x14ac:dyDescent="0.3">
      <c r="A409">
        <v>1</v>
      </c>
      <c r="B409" t="s">
        <v>1082</v>
      </c>
      <c r="C409">
        <v>1</v>
      </c>
      <c r="D409">
        <v>0.98</v>
      </c>
      <c r="E409">
        <v>13</v>
      </c>
      <c r="F409">
        <v>35.729999999999997</v>
      </c>
      <c r="G409">
        <v>25.3</v>
      </c>
      <c r="H409" s="8">
        <v>0.2467</v>
      </c>
      <c r="I409" t="s">
        <v>615</v>
      </c>
    </row>
    <row r="410" spans="1:9" x14ac:dyDescent="0.3">
      <c r="A410">
        <v>1</v>
      </c>
      <c r="B410" t="s">
        <v>1083</v>
      </c>
      <c r="C410">
        <v>1</v>
      </c>
      <c r="D410">
        <v>-0.19</v>
      </c>
      <c r="E410">
        <v>8</v>
      </c>
      <c r="F410">
        <v>19.850000000000001</v>
      </c>
      <c r="G410">
        <v>11.01</v>
      </c>
      <c r="H410" s="8">
        <v>0.34489999999999998</v>
      </c>
      <c r="I410" t="s">
        <v>615</v>
      </c>
    </row>
    <row r="411" spans="1:9" x14ac:dyDescent="0.3">
      <c r="A411">
        <v>1</v>
      </c>
      <c r="B411" t="s">
        <v>1084</v>
      </c>
      <c r="C411">
        <v>1</v>
      </c>
      <c r="D411">
        <v>0.01</v>
      </c>
      <c r="E411">
        <v>11</v>
      </c>
      <c r="F411">
        <v>30.89</v>
      </c>
      <c r="G411">
        <v>22.53</v>
      </c>
      <c r="H411" s="8">
        <v>0.28689999999999999</v>
      </c>
      <c r="I411" t="s">
        <v>615</v>
      </c>
    </row>
    <row r="412" spans="1:9" x14ac:dyDescent="0.3">
      <c r="A412">
        <v>1</v>
      </c>
      <c r="B412" t="s">
        <v>1085</v>
      </c>
      <c r="C412">
        <v>1</v>
      </c>
      <c r="D412">
        <v>0.57999999999999996</v>
      </c>
      <c r="E412">
        <v>13</v>
      </c>
      <c r="F412">
        <v>29.51</v>
      </c>
      <c r="G412">
        <v>28.03</v>
      </c>
      <c r="H412" s="8">
        <v>0.24640000000000001</v>
      </c>
      <c r="I412" t="s">
        <v>615</v>
      </c>
    </row>
    <row r="413" spans="1:9" x14ac:dyDescent="0.3">
      <c r="A413">
        <v>1</v>
      </c>
      <c r="B413" t="s">
        <v>1086</v>
      </c>
      <c r="C413">
        <v>1</v>
      </c>
      <c r="D413">
        <v>1.07</v>
      </c>
      <c r="E413">
        <v>13</v>
      </c>
      <c r="F413">
        <v>47.72</v>
      </c>
      <c r="G413">
        <v>34.58</v>
      </c>
      <c r="H413" s="8">
        <v>0.1888</v>
      </c>
      <c r="I413" t="s">
        <v>615</v>
      </c>
    </row>
    <row r="414" spans="1:9" x14ac:dyDescent="0.3">
      <c r="A414">
        <v>1</v>
      </c>
      <c r="B414" t="s">
        <v>1087</v>
      </c>
      <c r="C414">
        <v>1</v>
      </c>
      <c r="D414">
        <v>1.26</v>
      </c>
      <c r="E414">
        <v>11</v>
      </c>
      <c r="F414">
        <v>25.4</v>
      </c>
      <c r="G414">
        <v>23.14</v>
      </c>
      <c r="H414" s="8">
        <v>0.28360000000000002</v>
      </c>
      <c r="I414" t="s">
        <v>615</v>
      </c>
    </row>
    <row r="415" spans="1:9" x14ac:dyDescent="0.3">
      <c r="A415">
        <v>1</v>
      </c>
      <c r="B415" t="s">
        <v>1088</v>
      </c>
      <c r="C415">
        <v>1</v>
      </c>
      <c r="D415">
        <v>0.53</v>
      </c>
      <c r="E415">
        <v>12</v>
      </c>
      <c r="F415">
        <v>36.51</v>
      </c>
      <c r="G415">
        <v>28.83</v>
      </c>
      <c r="H415" s="8">
        <v>0.30380000000000001</v>
      </c>
      <c r="I415" t="s">
        <v>615</v>
      </c>
    </row>
    <row r="416" spans="1:9" x14ac:dyDescent="0.3">
      <c r="A416">
        <v>1</v>
      </c>
      <c r="B416" t="s">
        <v>1089</v>
      </c>
      <c r="C416">
        <v>1</v>
      </c>
      <c r="D416">
        <v>-1.44</v>
      </c>
      <c r="E416">
        <v>14</v>
      </c>
      <c r="F416">
        <v>49.1</v>
      </c>
      <c r="G416">
        <v>25.22</v>
      </c>
      <c r="H416" s="8">
        <v>0.29049999999999998</v>
      </c>
      <c r="I416" t="s">
        <v>615</v>
      </c>
    </row>
    <row r="417" spans="1:9" x14ac:dyDescent="0.3">
      <c r="A417">
        <v>1</v>
      </c>
      <c r="B417" t="s">
        <v>1090</v>
      </c>
      <c r="C417">
        <v>1</v>
      </c>
      <c r="D417">
        <v>1.18</v>
      </c>
      <c r="E417">
        <v>16</v>
      </c>
      <c r="F417">
        <v>53.35</v>
      </c>
      <c r="G417">
        <v>46.85</v>
      </c>
      <c r="H417" s="8">
        <v>0.2074</v>
      </c>
      <c r="I417" t="s">
        <v>615</v>
      </c>
    </row>
    <row r="418" spans="1:9" x14ac:dyDescent="0.3">
      <c r="A418">
        <v>1</v>
      </c>
      <c r="B418" t="s">
        <v>1091</v>
      </c>
      <c r="C418">
        <v>1</v>
      </c>
      <c r="D418">
        <v>0.64</v>
      </c>
      <c r="E418">
        <v>13</v>
      </c>
      <c r="F418">
        <v>37.979999999999997</v>
      </c>
      <c r="G418">
        <v>32.700000000000003</v>
      </c>
      <c r="H418" s="8">
        <v>0.21199999999999999</v>
      </c>
      <c r="I418" t="s">
        <v>615</v>
      </c>
    </row>
    <row r="419" spans="1:9" x14ac:dyDescent="0.3">
      <c r="A419">
        <v>1</v>
      </c>
      <c r="B419" t="s">
        <v>1092</v>
      </c>
      <c r="C419">
        <v>1</v>
      </c>
      <c r="D419">
        <v>0.74</v>
      </c>
      <c r="E419">
        <v>13</v>
      </c>
      <c r="F419">
        <v>52.9</v>
      </c>
      <c r="G419">
        <v>32.11</v>
      </c>
      <c r="H419" s="8">
        <v>0.21310000000000001</v>
      </c>
      <c r="I419" t="s">
        <v>615</v>
      </c>
    </row>
    <row r="420" spans="1:9" x14ac:dyDescent="0.3">
      <c r="A420">
        <v>1</v>
      </c>
      <c r="B420" t="s">
        <v>1093</v>
      </c>
      <c r="C420">
        <v>1</v>
      </c>
      <c r="D420">
        <v>-0.15</v>
      </c>
      <c r="E420">
        <v>13</v>
      </c>
      <c r="F420">
        <v>34.96</v>
      </c>
      <c r="G420">
        <v>28.7</v>
      </c>
      <c r="H420" s="8">
        <v>0.28129999999999999</v>
      </c>
      <c r="I420" t="s">
        <v>615</v>
      </c>
    </row>
    <row r="421" spans="1:9" x14ac:dyDescent="0.3">
      <c r="A421">
        <v>1</v>
      </c>
      <c r="B421" t="s">
        <v>1094</v>
      </c>
      <c r="C421">
        <v>1</v>
      </c>
      <c r="D421">
        <v>0.69</v>
      </c>
      <c r="E421">
        <v>13</v>
      </c>
      <c r="F421">
        <v>33.83</v>
      </c>
      <c r="G421">
        <v>31.5</v>
      </c>
      <c r="H421" s="8">
        <v>0.2152</v>
      </c>
      <c r="I421" t="s">
        <v>615</v>
      </c>
    </row>
    <row r="422" spans="1:9" x14ac:dyDescent="0.3">
      <c r="A422">
        <v>1</v>
      </c>
      <c r="B422" t="s">
        <v>1095</v>
      </c>
      <c r="C422">
        <v>1</v>
      </c>
      <c r="D422">
        <v>0.22</v>
      </c>
      <c r="E422">
        <v>12</v>
      </c>
      <c r="F422">
        <v>27.53</v>
      </c>
      <c r="G422">
        <v>21.83</v>
      </c>
      <c r="H422" s="8">
        <v>0.26690000000000003</v>
      </c>
      <c r="I422" t="s">
        <v>615</v>
      </c>
    </row>
    <row r="423" spans="1:9" x14ac:dyDescent="0.3">
      <c r="A423">
        <v>1</v>
      </c>
      <c r="B423" t="s">
        <v>1096</v>
      </c>
      <c r="C423">
        <v>1</v>
      </c>
      <c r="D423">
        <v>1.08</v>
      </c>
      <c r="E423">
        <v>13</v>
      </c>
      <c r="F423">
        <v>45.9</v>
      </c>
      <c r="G423">
        <v>43.96</v>
      </c>
      <c r="H423" s="8">
        <v>0.17</v>
      </c>
      <c r="I423" t="s">
        <v>615</v>
      </c>
    </row>
    <row r="424" spans="1:9" x14ac:dyDescent="0.3">
      <c r="A424">
        <v>1</v>
      </c>
      <c r="B424" t="s">
        <v>1097</v>
      </c>
      <c r="C424">
        <v>1</v>
      </c>
      <c r="D424">
        <v>1.28</v>
      </c>
      <c r="E424">
        <v>13</v>
      </c>
      <c r="F424">
        <v>27.55</v>
      </c>
      <c r="G424">
        <v>25.42</v>
      </c>
      <c r="H424" s="8">
        <v>0.26889999999999997</v>
      </c>
      <c r="I424" t="s">
        <v>615</v>
      </c>
    </row>
    <row r="425" spans="1:9" x14ac:dyDescent="0.3">
      <c r="A425">
        <v>1</v>
      </c>
      <c r="B425" t="s">
        <v>1098</v>
      </c>
      <c r="C425">
        <v>1</v>
      </c>
      <c r="D425">
        <v>0.28000000000000003</v>
      </c>
      <c r="E425">
        <v>10</v>
      </c>
      <c r="F425">
        <v>28.46</v>
      </c>
      <c r="G425">
        <v>23.99</v>
      </c>
      <c r="H425" s="8">
        <v>0.28520000000000001</v>
      </c>
      <c r="I425" t="s">
        <v>615</v>
      </c>
    </row>
    <row r="426" spans="1:9" x14ac:dyDescent="0.3">
      <c r="A426">
        <v>1</v>
      </c>
      <c r="B426" t="s">
        <v>1099</v>
      </c>
      <c r="C426">
        <v>1</v>
      </c>
      <c r="D426">
        <v>-0.26</v>
      </c>
      <c r="E426">
        <v>16</v>
      </c>
      <c r="F426">
        <v>39.74</v>
      </c>
      <c r="G426">
        <v>38.840000000000003</v>
      </c>
      <c r="H426" s="8">
        <v>0.2137</v>
      </c>
      <c r="I426" t="s">
        <v>615</v>
      </c>
    </row>
    <row r="427" spans="1:9" x14ac:dyDescent="0.3">
      <c r="A427">
        <v>1</v>
      </c>
      <c r="B427" t="s">
        <v>1100</v>
      </c>
      <c r="C427">
        <v>1</v>
      </c>
      <c r="D427">
        <v>-0.33</v>
      </c>
      <c r="E427">
        <v>15</v>
      </c>
      <c r="F427">
        <v>55.95</v>
      </c>
      <c r="G427">
        <v>43.93</v>
      </c>
      <c r="H427" s="8">
        <v>0.18909999999999999</v>
      </c>
      <c r="I427" t="s">
        <v>615</v>
      </c>
    </row>
    <row r="428" spans="1:9" x14ac:dyDescent="0.3">
      <c r="A428">
        <v>1</v>
      </c>
      <c r="B428" t="s">
        <v>1101</v>
      </c>
      <c r="C428">
        <v>1</v>
      </c>
      <c r="D428">
        <v>0.81</v>
      </c>
      <c r="E428">
        <v>11</v>
      </c>
      <c r="F428">
        <v>31.55</v>
      </c>
      <c r="G428">
        <v>22.23</v>
      </c>
      <c r="H428" s="8">
        <v>0.3896</v>
      </c>
      <c r="I428" t="s">
        <v>615</v>
      </c>
    </row>
    <row r="429" spans="1:9" x14ac:dyDescent="0.3">
      <c r="A429">
        <v>1</v>
      </c>
      <c r="B429" t="s">
        <v>1102</v>
      </c>
      <c r="C429">
        <v>1</v>
      </c>
      <c r="D429">
        <v>0.97</v>
      </c>
      <c r="E429">
        <v>10</v>
      </c>
      <c r="F429">
        <v>32.380000000000003</v>
      </c>
      <c r="G429">
        <v>17.649999999999999</v>
      </c>
      <c r="H429" s="8">
        <v>0.20630000000000001</v>
      </c>
      <c r="I429" t="s">
        <v>615</v>
      </c>
    </row>
    <row r="430" spans="1:9" x14ac:dyDescent="0.3">
      <c r="A430">
        <v>1</v>
      </c>
      <c r="B430" t="s">
        <v>1103</v>
      </c>
      <c r="C430">
        <v>1</v>
      </c>
      <c r="D430">
        <v>0.04</v>
      </c>
      <c r="E430">
        <v>18</v>
      </c>
      <c r="F430">
        <v>52.5</v>
      </c>
      <c r="G430">
        <v>50.6</v>
      </c>
      <c r="H430" s="8">
        <v>0.19040000000000001</v>
      </c>
      <c r="I430" t="s">
        <v>615</v>
      </c>
    </row>
    <row r="431" spans="1:9" x14ac:dyDescent="0.3">
      <c r="A431">
        <v>1</v>
      </c>
      <c r="B431" t="s">
        <v>1104</v>
      </c>
      <c r="C431">
        <v>1</v>
      </c>
      <c r="D431">
        <v>0.7</v>
      </c>
      <c r="E431">
        <v>13</v>
      </c>
      <c r="F431">
        <v>58.38</v>
      </c>
      <c r="G431">
        <v>31.96</v>
      </c>
      <c r="H431" s="8">
        <v>0.23749999999999999</v>
      </c>
      <c r="I431" t="s">
        <v>615</v>
      </c>
    </row>
    <row r="432" spans="1:9" x14ac:dyDescent="0.3">
      <c r="A432">
        <v>1</v>
      </c>
      <c r="B432" t="s">
        <v>1105</v>
      </c>
      <c r="C432">
        <v>1</v>
      </c>
      <c r="D432">
        <v>0.72</v>
      </c>
      <c r="E432">
        <v>14</v>
      </c>
      <c r="F432">
        <v>36.06</v>
      </c>
      <c r="G432">
        <v>28.24</v>
      </c>
      <c r="H432" s="8">
        <v>0.25109999999999999</v>
      </c>
      <c r="I432" t="s">
        <v>615</v>
      </c>
    </row>
    <row r="433" spans="1:9" x14ac:dyDescent="0.3">
      <c r="A433">
        <v>1</v>
      </c>
      <c r="B433" t="s">
        <v>1106</v>
      </c>
      <c r="C433">
        <v>1</v>
      </c>
      <c r="D433">
        <v>0.71</v>
      </c>
      <c r="E433">
        <v>11</v>
      </c>
      <c r="F433">
        <v>36.83</v>
      </c>
      <c r="G433">
        <v>12.79</v>
      </c>
      <c r="H433" s="8">
        <v>0.31909999999999999</v>
      </c>
      <c r="I433" t="s">
        <v>615</v>
      </c>
    </row>
    <row r="434" spans="1:9" x14ac:dyDescent="0.3">
      <c r="A434">
        <v>1</v>
      </c>
      <c r="B434" t="s">
        <v>1107</v>
      </c>
      <c r="C434">
        <v>1</v>
      </c>
      <c r="D434">
        <v>0.89</v>
      </c>
      <c r="E434">
        <v>12</v>
      </c>
      <c r="F434">
        <v>36.83</v>
      </c>
      <c r="G434">
        <v>35.03</v>
      </c>
      <c r="H434" s="8">
        <v>0.18690000000000001</v>
      </c>
      <c r="I434" t="s">
        <v>615</v>
      </c>
    </row>
    <row r="435" spans="1:9" x14ac:dyDescent="0.3">
      <c r="A435">
        <v>1</v>
      </c>
      <c r="B435" t="s">
        <v>1108</v>
      </c>
      <c r="C435">
        <v>1</v>
      </c>
      <c r="D435">
        <v>-0.39</v>
      </c>
      <c r="E435">
        <v>7</v>
      </c>
      <c r="F435">
        <v>22.18</v>
      </c>
      <c r="G435">
        <v>12.07</v>
      </c>
      <c r="H435" s="8">
        <v>0.44369999999999998</v>
      </c>
      <c r="I435" t="s">
        <v>615</v>
      </c>
    </row>
    <row r="436" spans="1:9" x14ac:dyDescent="0.3">
      <c r="A436">
        <v>1</v>
      </c>
      <c r="B436" t="s">
        <v>1109</v>
      </c>
      <c r="C436">
        <v>1</v>
      </c>
      <c r="D436">
        <v>1.3</v>
      </c>
      <c r="E436">
        <v>10</v>
      </c>
      <c r="F436">
        <v>24.61</v>
      </c>
      <c r="G436">
        <v>20.18</v>
      </c>
      <c r="H436" s="8">
        <v>0.2271</v>
      </c>
      <c r="I436" t="s">
        <v>615</v>
      </c>
    </row>
    <row r="437" spans="1:9" x14ac:dyDescent="0.3">
      <c r="A437">
        <v>1</v>
      </c>
      <c r="B437" t="s">
        <v>1110</v>
      </c>
      <c r="C437">
        <v>1</v>
      </c>
      <c r="D437">
        <v>0.36</v>
      </c>
      <c r="E437">
        <v>12</v>
      </c>
      <c r="F437">
        <v>35.83</v>
      </c>
      <c r="G437">
        <v>32.1</v>
      </c>
      <c r="H437" s="8">
        <v>0.1976</v>
      </c>
      <c r="I437" t="s">
        <v>615</v>
      </c>
    </row>
    <row r="438" spans="1:9" x14ac:dyDescent="0.3">
      <c r="A438">
        <v>1</v>
      </c>
      <c r="B438" t="s">
        <v>1111</v>
      </c>
      <c r="C438">
        <v>1</v>
      </c>
      <c r="D438">
        <v>-0.32</v>
      </c>
      <c r="E438">
        <v>10</v>
      </c>
      <c r="F438">
        <v>21.33</v>
      </c>
      <c r="G438">
        <v>14.36</v>
      </c>
      <c r="H438" s="8">
        <v>0.35199999999999998</v>
      </c>
      <c r="I438" t="s">
        <v>615</v>
      </c>
    </row>
    <row r="439" spans="1:9" x14ac:dyDescent="0.3">
      <c r="A439">
        <v>1</v>
      </c>
      <c r="B439" t="s">
        <v>1112</v>
      </c>
      <c r="C439">
        <v>1</v>
      </c>
      <c r="D439">
        <v>0.96</v>
      </c>
      <c r="E439">
        <v>13</v>
      </c>
      <c r="F439">
        <v>39.6</v>
      </c>
      <c r="G439">
        <v>30.99</v>
      </c>
      <c r="H439" s="8">
        <v>0.21890000000000001</v>
      </c>
      <c r="I439" t="s">
        <v>615</v>
      </c>
    </row>
    <row r="440" spans="1:9" x14ac:dyDescent="0.3">
      <c r="A440">
        <v>1</v>
      </c>
      <c r="B440" t="s">
        <v>1113</v>
      </c>
      <c r="C440">
        <v>1</v>
      </c>
      <c r="D440">
        <v>0.4</v>
      </c>
      <c r="E440">
        <v>10</v>
      </c>
      <c r="F440">
        <v>27.09</v>
      </c>
      <c r="G440">
        <v>19.95</v>
      </c>
      <c r="H440" s="8">
        <v>0.34379999999999999</v>
      </c>
      <c r="I440" t="s">
        <v>615</v>
      </c>
    </row>
    <row r="441" spans="1:9" x14ac:dyDescent="0.3">
      <c r="A441">
        <v>1</v>
      </c>
      <c r="B441" t="s">
        <v>1114</v>
      </c>
      <c r="C441">
        <v>1</v>
      </c>
      <c r="D441">
        <v>-0.03</v>
      </c>
      <c r="E441">
        <v>13</v>
      </c>
      <c r="F441">
        <v>43.69</v>
      </c>
      <c r="G441">
        <v>24.35</v>
      </c>
      <c r="H441" s="8">
        <v>0.38940000000000002</v>
      </c>
      <c r="I441" t="s">
        <v>615</v>
      </c>
    </row>
    <row r="442" spans="1:9" x14ac:dyDescent="0.3">
      <c r="A442">
        <v>1</v>
      </c>
      <c r="B442" t="s">
        <v>1115</v>
      </c>
      <c r="C442">
        <v>1</v>
      </c>
      <c r="D442">
        <v>1.68</v>
      </c>
      <c r="E442">
        <v>10</v>
      </c>
      <c r="F442">
        <v>30.66</v>
      </c>
      <c r="G442">
        <v>20.46</v>
      </c>
      <c r="H442" s="8">
        <v>0.24779999999999999</v>
      </c>
      <c r="I442" t="s">
        <v>615</v>
      </c>
    </row>
    <row r="443" spans="1:9" x14ac:dyDescent="0.3">
      <c r="A443">
        <v>1</v>
      </c>
      <c r="B443" t="s">
        <v>1116</v>
      </c>
      <c r="C443">
        <v>1</v>
      </c>
      <c r="D443">
        <v>0.25</v>
      </c>
      <c r="E443">
        <v>13</v>
      </c>
      <c r="F443">
        <v>29.1</v>
      </c>
      <c r="G443">
        <v>24.96</v>
      </c>
      <c r="H443" s="8">
        <v>0.2366</v>
      </c>
      <c r="I443" t="s">
        <v>615</v>
      </c>
    </row>
    <row r="444" spans="1:9" x14ac:dyDescent="0.3">
      <c r="A444">
        <v>1</v>
      </c>
      <c r="B444" t="s">
        <v>1117</v>
      </c>
      <c r="C444">
        <v>1</v>
      </c>
      <c r="D444">
        <v>0.85</v>
      </c>
      <c r="E444">
        <v>9</v>
      </c>
      <c r="F444">
        <v>21.56</v>
      </c>
      <c r="G444">
        <v>15.75</v>
      </c>
      <c r="H444" s="8">
        <v>0.2954</v>
      </c>
      <c r="I444" t="s">
        <v>615</v>
      </c>
    </row>
    <row r="445" spans="1:9" x14ac:dyDescent="0.3">
      <c r="A445">
        <v>1</v>
      </c>
      <c r="B445" t="s">
        <v>1118</v>
      </c>
      <c r="C445">
        <v>1</v>
      </c>
      <c r="D445">
        <v>0.97</v>
      </c>
      <c r="E445">
        <v>12</v>
      </c>
      <c r="F445">
        <v>37.770000000000003</v>
      </c>
      <c r="G445">
        <v>29.15</v>
      </c>
      <c r="H445" s="8">
        <v>0.27089999999999997</v>
      </c>
      <c r="I445" t="s">
        <v>615</v>
      </c>
    </row>
    <row r="446" spans="1:9" x14ac:dyDescent="0.3">
      <c r="A446">
        <v>1</v>
      </c>
      <c r="B446" t="s">
        <v>1119</v>
      </c>
      <c r="C446">
        <v>1</v>
      </c>
      <c r="D446">
        <v>1.24</v>
      </c>
      <c r="E446">
        <v>9</v>
      </c>
      <c r="F446">
        <v>24.4</v>
      </c>
      <c r="G446">
        <v>17.05</v>
      </c>
      <c r="H446" s="8">
        <v>0.28299999999999997</v>
      </c>
      <c r="I446" t="s">
        <v>615</v>
      </c>
    </row>
    <row r="447" spans="1:9" x14ac:dyDescent="0.3">
      <c r="A447">
        <v>1</v>
      </c>
      <c r="B447" t="s">
        <v>1120</v>
      </c>
      <c r="C447">
        <v>1</v>
      </c>
      <c r="D447">
        <v>0.14000000000000001</v>
      </c>
      <c r="E447">
        <v>12</v>
      </c>
      <c r="F447">
        <v>35.74</v>
      </c>
      <c r="G447">
        <v>30.03</v>
      </c>
      <c r="H447" s="8">
        <v>0.22339999999999999</v>
      </c>
      <c r="I447" t="s">
        <v>615</v>
      </c>
    </row>
    <row r="448" spans="1:9" x14ac:dyDescent="0.3">
      <c r="A448">
        <v>1</v>
      </c>
      <c r="B448" t="s">
        <v>1121</v>
      </c>
      <c r="C448">
        <v>1</v>
      </c>
      <c r="D448">
        <v>0.59</v>
      </c>
      <c r="E448">
        <v>8</v>
      </c>
      <c r="F448">
        <v>19.82</v>
      </c>
      <c r="G448">
        <v>13.73</v>
      </c>
      <c r="H448" s="8">
        <v>0.32690000000000002</v>
      </c>
      <c r="I448" t="s">
        <v>615</v>
      </c>
    </row>
    <row r="449" spans="1:9" x14ac:dyDescent="0.3">
      <c r="A449">
        <v>1</v>
      </c>
      <c r="B449" t="s">
        <v>1122</v>
      </c>
      <c r="C449">
        <v>1</v>
      </c>
      <c r="D449">
        <v>-7.0000000000000007E-2</v>
      </c>
      <c r="E449">
        <v>10</v>
      </c>
      <c r="F449">
        <v>26.2</v>
      </c>
      <c r="G449">
        <v>21.12</v>
      </c>
      <c r="H449" s="8">
        <v>0.39190000000000003</v>
      </c>
      <c r="I449" t="s">
        <v>615</v>
      </c>
    </row>
    <row r="450" spans="1:9" x14ac:dyDescent="0.3">
      <c r="A450">
        <v>1</v>
      </c>
      <c r="B450" t="s">
        <v>1123</v>
      </c>
      <c r="C450">
        <v>1</v>
      </c>
      <c r="D450">
        <v>0.02</v>
      </c>
      <c r="E450">
        <v>10</v>
      </c>
      <c r="F450">
        <v>34.67</v>
      </c>
      <c r="G450">
        <v>22.9</v>
      </c>
      <c r="H450" s="8">
        <v>0.22570000000000001</v>
      </c>
      <c r="I450" t="s">
        <v>615</v>
      </c>
    </row>
    <row r="451" spans="1:9" x14ac:dyDescent="0.3">
      <c r="A451">
        <v>1</v>
      </c>
      <c r="B451" t="s">
        <v>1124</v>
      </c>
      <c r="C451">
        <v>1</v>
      </c>
      <c r="D451">
        <v>0.85</v>
      </c>
      <c r="E451">
        <v>15</v>
      </c>
      <c r="F451">
        <v>39.619999999999997</v>
      </c>
      <c r="G451">
        <v>36.33</v>
      </c>
      <c r="H451" s="8">
        <v>0.21920000000000001</v>
      </c>
      <c r="I451" t="s">
        <v>615</v>
      </c>
    </row>
    <row r="452" spans="1:9" x14ac:dyDescent="0.3">
      <c r="A452">
        <v>1</v>
      </c>
      <c r="B452" t="s">
        <v>1125</v>
      </c>
      <c r="C452">
        <v>1</v>
      </c>
      <c r="D452">
        <v>-0.75</v>
      </c>
      <c r="E452">
        <v>14</v>
      </c>
      <c r="F452">
        <v>43.97</v>
      </c>
      <c r="G452">
        <v>39.08</v>
      </c>
      <c r="H452" s="8">
        <v>0.18190000000000001</v>
      </c>
      <c r="I452" t="s">
        <v>615</v>
      </c>
    </row>
    <row r="453" spans="1:9" x14ac:dyDescent="0.3">
      <c r="A453">
        <v>1</v>
      </c>
      <c r="B453" t="s">
        <v>1126</v>
      </c>
      <c r="C453">
        <v>1</v>
      </c>
      <c r="D453">
        <v>1.02</v>
      </c>
      <c r="E453">
        <v>9</v>
      </c>
      <c r="F453">
        <v>21.38</v>
      </c>
      <c r="G453">
        <v>15.36</v>
      </c>
      <c r="H453" s="8">
        <v>0.36320000000000002</v>
      </c>
      <c r="I453" t="s">
        <v>615</v>
      </c>
    </row>
    <row r="454" spans="1:9" x14ac:dyDescent="0.3">
      <c r="A454">
        <v>1</v>
      </c>
      <c r="B454" t="s">
        <v>1127</v>
      </c>
      <c r="C454">
        <v>1</v>
      </c>
      <c r="D454">
        <v>-1.06</v>
      </c>
      <c r="E454">
        <v>11</v>
      </c>
      <c r="F454">
        <v>29.32</v>
      </c>
      <c r="G454">
        <v>19.22</v>
      </c>
      <c r="H454" s="8">
        <v>0.30559999999999998</v>
      </c>
      <c r="I454" t="s">
        <v>615</v>
      </c>
    </row>
    <row r="455" spans="1:9" x14ac:dyDescent="0.3">
      <c r="A455">
        <v>1</v>
      </c>
      <c r="B455" t="s">
        <v>1128</v>
      </c>
      <c r="C455">
        <v>1</v>
      </c>
      <c r="D455">
        <v>0.56999999999999995</v>
      </c>
      <c r="E455">
        <v>9</v>
      </c>
      <c r="F455">
        <v>23.7</v>
      </c>
      <c r="G455">
        <v>20.93</v>
      </c>
      <c r="H455" s="8">
        <v>0.31430000000000002</v>
      </c>
      <c r="I455" t="s">
        <v>615</v>
      </c>
    </row>
    <row r="456" spans="1:9" x14ac:dyDescent="0.3">
      <c r="A456">
        <v>1</v>
      </c>
      <c r="B456" t="s">
        <v>1129</v>
      </c>
      <c r="C456">
        <v>1</v>
      </c>
      <c r="D456">
        <v>1.37</v>
      </c>
      <c r="E456">
        <v>14</v>
      </c>
      <c r="F456">
        <v>36.08</v>
      </c>
      <c r="G456">
        <v>28.59</v>
      </c>
      <c r="H456" s="8">
        <v>0.25409999999999999</v>
      </c>
      <c r="I456" t="s">
        <v>615</v>
      </c>
    </row>
    <row r="457" spans="1:9" x14ac:dyDescent="0.3">
      <c r="A457">
        <v>1</v>
      </c>
      <c r="B457" t="s">
        <v>1130</v>
      </c>
      <c r="C457">
        <v>1</v>
      </c>
      <c r="D457">
        <v>0.89</v>
      </c>
      <c r="E457">
        <v>10</v>
      </c>
      <c r="F457">
        <v>40.79</v>
      </c>
      <c r="G457">
        <v>8.3800000000000008</v>
      </c>
      <c r="H457" s="8">
        <v>0.3054</v>
      </c>
      <c r="I457" t="s">
        <v>615</v>
      </c>
    </row>
    <row r="458" spans="1:9" x14ac:dyDescent="0.3">
      <c r="A458">
        <v>1</v>
      </c>
      <c r="B458" t="s">
        <v>1131</v>
      </c>
      <c r="C458">
        <v>1</v>
      </c>
      <c r="D458">
        <v>0.7</v>
      </c>
      <c r="E458">
        <v>13</v>
      </c>
      <c r="F458">
        <v>39.520000000000003</v>
      </c>
      <c r="G458">
        <v>36.18</v>
      </c>
      <c r="H458" s="8">
        <v>0.183</v>
      </c>
      <c r="I458" t="s">
        <v>615</v>
      </c>
    </row>
    <row r="459" spans="1:9" x14ac:dyDescent="0.3">
      <c r="A459">
        <v>1</v>
      </c>
      <c r="B459" t="s">
        <v>1132</v>
      </c>
      <c r="C459">
        <v>1</v>
      </c>
      <c r="D459">
        <v>0.35</v>
      </c>
      <c r="E459">
        <v>12</v>
      </c>
      <c r="F459">
        <v>34.520000000000003</v>
      </c>
      <c r="G459">
        <v>22.16</v>
      </c>
      <c r="H459" s="8">
        <v>0.27429999999999999</v>
      </c>
      <c r="I459" t="s">
        <v>615</v>
      </c>
    </row>
    <row r="460" spans="1:9" x14ac:dyDescent="0.3">
      <c r="A460">
        <v>1</v>
      </c>
      <c r="B460" t="s">
        <v>1133</v>
      </c>
      <c r="C460">
        <v>1</v>
      </c>
      <c r="D460">
        <v>0.56000000000000005</v>
      </c>
      <c r="E460">
        <v>11</v>
      </c>
      <c r="F460">
        <v>26.28</v>
      </c>
      <c r="G460">
        <v>19.28</v>
      </c>
      <c r="H460" s="8">
        <v>0.33079999999999998</v>
      </c>
      <c r="I460" t="s">
        <v>615</v>
      </c>
    </row>
    <row r="461" spans="1:9" x14ac:dyDescent="0.3">
      <c r="A461">
        <v>1</v>
      </c>
      <c r="B461" t="s">
        <v>1134</v>
      </c>
      <c r="C461">
        <v>1</v>
      </c>
      <c r="D461">
        <v>-7.0000000000000007E-2</v>
      </c>
      <c r="E461">
        <v>10</v>
      </c>
      <c r="F461">
        <v>24.23</v>
      </c>
      <c r="G461">
        <v>19.37</v>
      </c>
      <c r="H461" s="8">
        <v>0.29720000000000002</v>
      </c>
      <c r="I461" t="s">
        <v>615</v>
      </c>
    </row>
    <row r="462" spans="1:9" x14ac:dyDescent="0.3">
      <c r="A462">
        <v>1</v>
      </c>
      <c r="B462" t="s">
        <v>1135</v>
      </c>
      <c r="C462">
        <v>1</v>
      </c>
      <c r="D462">
        <v>0.34</v>
      </c>
      <c r="E462">
        <v>11</v>
      </c>
      <c r="F462">
        <v>26.78</v>
      </c>
      <c r="G462">
        <v>24.31</v>
      </c>
      <c r="H462" s="8">
        <v>0.24079999999999999</v>
      </c>
      <c r="I462" t="s">
        <v>615</v>
      </c>
    </row>
    <row r="463" spans="1:9" x14ac:dyDescent="0.3">
      <c r="A463">
        <v>1</v>
      </c>
      <c r="B463" t="s">
        <v>1136</v>
      </c>
      <c r="C463">
        <v>1</v>
      </c>
      <c r="D463">
        <v>-0.19</v>
      </c>
      <c r="E463">
        <v>11</v>
      </c>
      <c r="F463">
        <v>26.27</v>
      </c>
      <c r="G463">
        <v>21.67</v>
      </c>
      <c r="H463" s="8">
        <v>0.35460000000000003</v>
      </c>
      <c r="I463" t="s">
        <v>615</v>
      </c>
    </row>
    <row r="464" spans="1:9" x14ac:dyDescent="0.3">
      <c r="A464">
        <v>1</v>
      </c>
      <c r="B464" t="s">
        <v>1137</v>
      </c>
      <c r="C464">
        <v>1</v>
      </c>
      <c r="D464">
        <v>0.31</v>
      </c>
      <c r="E464">
        <v>11</v>
      </c>
      <c r="F464">
        <v>31.78</v>
      </c>
      <c r="G464">
        <v>29.24</v>
      </c>
      <c r="H464" s="8">
        <v>0.19450000000000001</v>
      </c>
      <c r="I464" t="s">
        <v>615</v>
      </c>
    </row>
    <row r="465" spans="1:9" x14ac:dyDescent="0.3">
      <c r="A465">
        <v>1</v>
      </c>
      <c r="B465" t="s">
        <v>1138</v>
      </c>
      <c r="C465">
        <v>1</v>
      </c>
      <c r="D465">
        <v>0.41</v>
      </c>
      <c r="E465">
        <v>14</v>
      </c>
      <c r="F465">
        <v>24.4</v>
      </c>
      <c r="G465">
        <v>24.03</v>
      </c>
      <c r="H465" s="8">
        <v>0.32500000000000001</v>
      </c>
      <c r="I465" t="s">
        <v>615</v>
      </c>
    </row>
    <row r="466" spans="1:9" x14ac:dyDescent="0.3">
      <c r="A466">
        <v>1</v>
      </c>
      <c r="B466" t="s">
        <v>1139</v>
      </c>
      <c r="C466">
        <v>1</v>
      </c>
      <c r="D466">
        <v>0</v>
      </c>
      <c r="E466">
        <v>14</v>
      </c>
      <c r="F466">
        <v>36.22</v>
      </c>
      <c r="G466">
        <v>35.61</v>
      </c>
      <c r="H466" s="8">
        <v>0.20280000000000001</v>
      </c>
      <c r="I466" t="s">
        <v>615</v>
      </c>
    </row>
    <row r="467" spans="1:9" x14ac:dyDescent="0.3">
      <c r="A467">
        <v>1</v>
      </c>
      <c r="B467" t="s">
        <v>1140</v>
      </c>
      <c r="C467">
        <v>1</v>
      </c>
      <c r="D467">
        <v>-0.45</v>
      </c>
      <c r="E467">
        <v>12</v>
      </c>
      <c r="F467">
        <v>24.79</v>
      </c>
      <c r="G467">
        <v>20.66</v>
      </c>
      <c r="H467" s="8">
        <v>0.33660000000000001</v>
      </c>
      <c r="I467" t="s">
        <v>615</v>
      </c>
    </row>
    <row r="468" spans="1:9" x14ac:dyDescent="0.3">
      <c r="A468">
        <v>1</v>
      </c>
      <c r="B468" t="s">
        <v>1141</v>
      </c>
      <c r="C468">
        <v>1</v>
      </c>
      <c r="D468">
        <v>-0.54</v>
      </c>
      <c r="E468">
        <v>13</v>
      </c>
      <c r="F468">
        <v>44.68</v>
      </c>
      <c r="G468">
        <v>37.700000000000003</v>
      </c>
      <c r="H468" s="8">
        <v>0.16239999999999999</v>
      </c>
      <c r="I468" t="s">
        <v>615</v>
      </c>
    </row>
    <row r="469" spans="1:9" x14ac:dyDescent="0.3">
      <c r="A469">
        <v>1</v>
      </c>
      <c r="B469" t="s">
        <v>1142</v>
      </c>
      <c r="C469">
        <v>1</v>
      </c>
      <c r="D469">
        <v>1.34</v>
      </c>
      <c r="E469">
        <v>9</v>
      </c>
      <c r="F469">
        <v>27.79</v>
      </c>
      <c r="G469">
        <v>21.02</v>
      </c>
      <c r="H469" s="8">
        <v>0.2457</v>
      </c>
      <c r="I469" t="s">
        <v>615</v>
      </c>
    </row>
    <row r="470" spans="1:9" x14ac:dyDescent="0.3">
      <c r="A470">
        <v>1</v>
      </c>
      <c r="B470" t="s">
        <v>1143</v>
      </c>
      <c r="C470">
        <v>1</v>
      </c>
      <c r="D470">
        <v>0.66</v>
      </c>
      <c r="E470">
        <v>11</v>
      </c>
      <c r="F470">
        <v>27.43</v>
      </c>
      <c r="G470">
        <v>20.48</v>
      </c>
      <c r="H470" s="8">
        <v>0.2802</v>
      </c>
      <c r="I470" t="s">
        <v>615</v>
      </c>
    </row>
    <row r="471" spans="1:9" x14ac:dyDescent="0.3">
      <c r="A471">
        <v>1</v>
      </c>
      <c r="B471" t="s">
        <v>1144</v>
      </c>
      <c r="C471">
        <v>1</v>
      </c>
      <c r="D471">
        <v>0.45</v>
      </c>
      <c r="E471">
        <v>11</v>
      </c>
      <c r="F471">
        <v>31.05</v>
      </c>
      <c r="G471">
        <v>25.46</v>
      </c>
      <c r="H471" s="8">
        <v>0.25640000000000002</v>
      </c>
      <c r="I471" t="s">
        <v>615</v>
      </c>
    </row>
    <row r="472" spans="1:9" x14ac:dyDescent="0.3">
      <c r="A472">
        <v>1</v>
      </c>
      <c r="B472" t="s">
        <v>1145</v>
      </c>
      <c r="C472">
        <v>1</v>
      </c>
      <c r="D472">
        <v>0.76</v>
      </c>
      <c r="E472">
        <v>12</v>
      </c>
      <c r="F472">
        <v>45.26</v>
      </c>
      <c r="G472">
        <v>41.16</v>
      </c>
      <c r="H472" s="8">
        <v>0.1636</v>
      </c>
      <c r="I472" t="s">
        <v>615</v>
      </c>
    </row>
    <row r="473" spans="1:9" x14ac:dyDescent="0.3">
      <c r="A473">
        <v>1</v>
      </c>
      <c r="B473" t="s">
        <v>1146</v>
      </c>
      <c r="C473">
        <v>1</v>
      </c>
      <c r="D473">
        <v>0.94</v>
      </c>
      <c r="E473">
        <v>12</v>
      </c>
      <c r="F473">
        <v>30.41</v>
      </c>
      <c r="G473">
        <v>23.85</v>
      </c>
      <c r="H473" s="8">
        <v>0.2601</v>
      </c>
      <c r="I473" t="s">
        <v>615</v>
      </c>
    </row>
    <row r="474" spans="1:9" x14ac:dyDescent="0.3">
      <c r="A474">
        <v>1</v>
      </c>
      <c r="B474" t="s">
        <v>1147</v>
      </c>
      <c r="C474">
        <v>1</v>
      </c>
      <c r="D474">
        <v>-1.08</v>
      </c>
      <c r="E474">
        <v>9</v>
      </c>
      <c r="F474">
        <v>26.29</v>
      </c>
      <c r="G474">
        <v>17.02</v>
      </c>
      <c r="H474" s="8">
        <v>0.46560000000000001</v>
      </c>
      <c r="I474" t="s">
        <v>615</v>
      </c>
    </row>
    <row r="475" spans="1:9" x14ac:dyDescent="0.3">
      <c r="A475">
        <v>1</v>
      </c>
      <c r="B475" t="s">
        <v>1148</v>
      </c>
      <c r="C475">
        <v>1</v>
      </c>
      <c r="D475">
        <v>0.83</v>
      </c>
      <c r="E475">
        <v>10</v>
      </c>
      <c r="F475">
        <v>25.64</v>
      </c>
      <c r="G475">
        <v>20.75</v>
      </c>
      <c r="H475" s="8">
        <v>0.31659999999999999</v>
      </c>
      <c r="I475" t="s">
        <v>615</v>
      </c>
    </row>
    <row r="476" spans="1:9" x14ac:dyDescent="0.3">
      <c r="A476">
        <v>1</v>
      </c>
      <c r="B476" t="s">
        <v>1149</v>
      </c>
      <c r="C476">
        <v>1</v>
      </c>
      <c r="D476">
        <v>0.79</v>
      </c>
      <c r="E476">
        <v>15</v>
      </c>
      <c r="F476">
        <v>44.77</v>
      </c>
      <c r="G476">
        <v>41.68</v>
      </c>
      <c r="H476" s="8">
        <v>0.1827</v>
      </c>
      <c r="I476" t="s">
        <v>615</v>
      </c>
    </row>
    <row r="477" spans="1:9" x14ac:dyDescent="0.3">
      <c r="A477">
        <v>1</v>
      </c>
      <c r="B477" t="s">
        <v>1150</v>
      </c>
      <c r="C477">
        <v>1</v>
      </c>
      <c r="D477">
        <v>-0.04</v>
      </c>
      <c r="E477">
        <v>10</v>
      </c>
      <c r="F477">
        <v>48.53</v>
      </c>
      <c r="G477">
        <v>27.33</v>
      </c>
      <c r="H477" s="8">
        <v>0.2999</v>
      </c>
      <c r="I477" t="s">
        <v>615</v>
      </c>
    </row>
    <row r="478" spans="1:9" x14ac:dyDescent="0.3">
      <c r="A478">
        <v>1</v>
      </c>
      <c r="B478" t="s">
        <v>1151</v>
      </c>
      <c r="C478">
        <v>1</v>
      </c>
      <c r="D478">
        <v>0.41</v>
      </c>
      <c r="E478">
        <v>10</v>
      </c>
      <c r="F478">
        <v>18.63</v>
      </c>
      <c r="G478">
        <v>13.97</v>
      </c>
      <c r="H478" s="8">
        <v>0.31290000000000001</v>
      </c>
      <c r="I478" t="s">
        <v>615</v>
      </c>
    </row>
    <row r="479" spans="1:9" x14ac:dyDescent="0.3">
      <c r="A479">
        <v>1</v>
      </c>
      <c r="B479" t="s">
        <v>1152</v>
      </c>
      <c r="C479">
        <v>1</v>
      </c>
      <c r="D479">
        <v>1.61</v>
      </c>
      <c r="E479">
        <v>14</v>
      </c>
      <c r="F479">
        <v>46.27</v>
      </c>
      <c r="G479">
        <v>35.81</v>
      </c>
      <c r="H479" s="8">
        <v>0.19570000000000001</v>
      </c>
      <c r="I479" t="s">
        <v>615</v>
      </c>
    </row>
    <row r="480" spans="1:9" x14ac:dyDescent="0.3">
      <c r="A480">
        <v>1</v>
      </c>
      <c r="B480" t="s">
        <v>1153</v>
      </c>
      <c r="C480">
        <v>1</v>
      </c>
      <c r="D480">
        <v>-0.14000000000000001</v>
      </c>
      <c r="E480">
        <v>12</v>
      </c>
      <c r="F480">
        <v>34.340000000000003</v>
      </c>
      <c r="G480">
        <v>23.59</v>
      </c>
      <c r="H480" s="8">
        <v>0.27879999999999999</v>
      </c>
      <c r="I480" t="s">
        <v>615</v>
      </c>
    </row>
    <row r="481" spans="1:9" x14ac:dyDescent="0.3">
      <c r="A481">
        <v>1</v>
      </c>
      <c r="B481" t="s">
        <v>1154</v>
      </c>
      <c r="C481">
        <v>1</v>
      </c>
      <c r="D481">
        <v>7.0000000000000007E-2</v>
      </c>
      <c r="E481">
        <v>10</v>
      </c>
      <c r="F481">
        <v>29.14</v>
      </c>
      <c r="G481">
        <v>22.37</v>
      </c>
      <c r="H481" s="8">
        <v>0.33450000000000002</v>
      </c>
      <c r="I481" t="s">
        <v>615</v>
      </c>
    </row>
    <row r="482" spans="1:9" x14ac:dyDescent="0.3">
      <c r="A482">
        <v>1</v>
      </c>
      <c r="B482" t="s">
        <v>1155</v>
      </c>
      <c r="C482">
        <v>1</v>
      </c>
      <c r="D482">
        <v>1.1299999999999999</v>
      </c>
      <c r="E482">
        <v>12</v>
      </c>
      <c r="F482">
        <v>32.74</v>
      </c>
      <c r="G482">
        <v>27.97</v>
      </c>
      <c r="H482" s="8">
        <v>0.215</v>
      </c>
      <c r="I482" t="s">
        <v>615</v>
      </c>
    </row>
    <row r="483" spans="1:9" x14ac:dyDescent="0.3">
      <c r="A483">
        <v>1</v>
      </c>
      <c r="B483" t="s">
        <v>1156</v>
      </c>
      <c r="C483">
        <v>1</v>
      </c>
      <c r="D483">
        <v>1.1200000000000001</v>
      </c>
      <c r="E483">
        <v>12</v>
      </c>
      <c r="F483">
        <v>43.28</v>
      </c>
      <c r="G483">
        <v>27.2</v>
      </c>
      <c r="H483" s="8">
        <v>0.29880000000000001</v>
      </c>
      <c r="I483" t="s">
        <v>615</v>
      </c>
    </row>
    <row r="484" spans="1:9" x14ac:dyDescent="0.3">
      <c r="A484">
        <v>1</v>
      </c>
      <c r="B484" t="s">
        <v>1157</v>
      </c>
      <c r="C484">
        <v>1</v>
      </c>
      <c r="D484">
        <v>0.11</v>
      </c>
      <c r="E484">
        <v>14</v>
      </c>
      <c r="F484">
        <v>29.58</v>
      </c>
      <c r="G484">
        <v>24.3</v>
      </c>
      <c r="H484" s="8">
        <v>0.29880000000000001</v>
      </c>
      <c r="I484" t="s">
        <v>615</v>
      </c>
    </row>
    <row r="485" spans="1:9" x14ac:dyDescent="0.3">
      <c r="A485">
        <v>1</v>
      </c>
      <c r="B485" t="s">
        <v>1158</v>
      </c>
      <c r="C485">
        <v>1</v>
      </c>
      <c r="D485">
        <v>0.2</v>
      </c>
      <c r="E485">
        <v>14</v>
      </c>
      <c r="F485">
        <v>40.29</v>
      </c>
      <c r="G485">
        <v>34.520000000000003</v>
      </c>
      <c r="H485" s="8">
        <v>0.20810000000000001</v>
      </c>
      <c r="I485" t="s">
        <v>615</v>
      </c>
    </row>
    <row r="486" spans="1:9" x14ac:dyDescent="0.3">
      <c r="A486">
        <v>1</v>
      </c>
      <c r="B486" t="s">
        <v>1159</v>
      </c>
      <c r="C486">
        <v>1</v>
      </c>
      <c r="D486">
        <v>0.36</v>
      </c>
      <c r="E486">
        <v>14</v>
      </c>
      <c r="F486">
        <v>43.66</v>
      </c>
      <c r="G486">
        <v>42.2</v>
      </c>
      <c r="H486" s="8">
        <v>0.18190000000000001</v>
      </c>
      <c r="I486" t="s">
        <v>615</v>
      </c>
    </row>
    <row r="487" spans="1:9" x14ac:dyDescent="0.3">
      <c r="A487">
        <v>1</v>
      </c>
      <c r="B487" t="s">
        <v>1160</v>
      </c>
      <c r="C487">
        <v>1</v>
      </c>
      <c r="D487">
        <v>0.53</v>
      </c>
      <c r="E487">
        <v>12</v>
      </c>
      <c r="F487">
        <v>34.6</v>
      </c>
      <c r="G487">
        <v>31.25</v>
      </c>
      <c r="H487" s="8">
        <v>0.20830000000000001</v>
      </c>
      <c r="I487" t="s">
        <v>615</v>
      </c>
    </row>
    <row r="488" spans="1:9" x14ac:dyDescent="0.3">
      <c r="A488">
        <v>1</v>
      </c>
      <c r="B488" t="s">
        <v>1161</v>
      </c>
      <c r="C488">
        <v>1</v>
      </c>
      <c r="D488">
        <v>-0.34</v>
      </c>
      <c r="E488">
        <v>10</v>
      </c>
      <c r="F488">
        <v>27.87</v>
      </c>
      <c r="G488">
        <v>19.57</v>
      </c>
      <c r="H488" s="8">
        <v>0.35310000000000002</v>
      </c>
      <c r="I488" t="s">
        <v>615</v>
      </c>
    </row>
    <row r="489" spans="1:9" x14ac:dyDescent="0.3">
      <c r="A489">
        <v>1</v>
      </c>
      <c r="B489" t="s">
        <v>1162</v>
      </c>
      <c r="C489">
        <v>1</v>
      </c>
      <c r="D489">
        <v>1.06</v>
      </c>
      <c r="E489">
        <v>13</v>
      </c>
      <c r="F489">
        <v>43.4</v>
      </c>
      <c r="G489">
        <v>37.78</v>
      </c>
      <c r="H489" s="8">
        <v>0.18540000000000001</v>
      </c>
      <c r="I489" t="s">
        <v>615</v>
      </c>
    </row>
    <row r="490" spans="1:9" x14ac:dyDescent="0.3">
      <c r="A490">
        <v>1</v>
      </c>
      <c r="B490" t="s">
        <v>1163</v>
      </c>
      <c r="C490">
        <v>1</v>
      </c>
      <c r="D490">
        <v>0.63</v>
      </c>
      <c r="E490">
        <v>7</v>
      </c>
      <c r="F490">
        <v>25.25</v>
      </c>
      <c r="G490">
        <v>8.2200000000000006</v>
      </c>
      <c r="H490" s="8">
        <v>0.22670000000000001</v>
      </c>
      <c r="I490" t="s">
        <v>615</v>
      </c>
    </row>
    <row r="491" spans="1:9" x14ac:dyDescent="0.3">
      <c r="A491">
        <v>1</v>
      </c>
      <c r="B491" t="s">
        <v>1164</v>
      </c>
      <c r="C491">
        <v>1</v>
      </c>
      <c r="D491">
        <v>1.26</v>
      </c>
      <c r="E491">
        <v>12</v>
      </c>
      <c r="F491">
        <v>36.81</v>
      </c>
      <c r="G491">
        <v>31.26</v>
      </c>
      <c r="H491" s="8">
        <v>0.2281</v>
      </c>
      <c r="I491" t="s">
        <v>615</v>
      </c>
    </row>
    <row r="492" spans="1:9" x14ac:dyDescent="0.3">
      <c r="A492">
        <v>1</v>
      </c>
      <c r="B492" t="s">
        <v>1165</v>
      </c>
      <c r="C492">
        <v>1</v>
      </c>
      <c r="D492">
        <v>0.51</v>
      </c>
      <c r="E492">
        <v>13</v>
      </c>
      <c r="F492">
        <v>27.1</v>
      </c>
      <c r="G492">
        <v>24.8</v>
      </c>
      <c r="H492" s="8">
        <v>0.28129999999999999</v>
      </c>
      <c r="I492" t="s">
        <v>615</v>
      </c>
    </row>
    <row r="493" spans="1:9" x14ac:dyDescent="0.3">
      <c r="A493">
        <v>1</v>
      </c>
      <c r="B493" t="s">
        <v>1166</v>
      </c>
      <c r="C493">
        <v>1</v>
      </c>
      <c r="D493">
        <v>0.5</v>
      </c>
      <c r="E493">
        <v>14</v>
      </c>
      <c r="F493">
        <v>57.25</v>
      </c>
      <c r="G493">
        <v>38.65</v>
      </c>
      <c r="H493" s="8">
        <v>0.2442</v>
      </c>
      <c r="I493" t="s">
        <v>615</v>
      </c>
    </row>
    <row r="494" spans="1:9" x14ac:dyDescent="0.3">
      <c r="A494">
        <v>1</v>
      </c>
      <c r="B494" t="s">
        <v>1167</v>
      </c>
      <c r="C494">
        <v>1</v>
      </c>
      <c r="D494">
        <v>0.52</v>
      </c>
      <c r="E494">
        <v>13</v>
      </c>
      <c r="F494">
        <v>29.87</v>
      </c>
      <c r="G494">
        <v>25.49</v>
      </c>
      <c r="H494" s="8">
        <v>0.22009999999999999</v>
      </c>
      <c r="I494" t="s">
        <v>615</v>
      </c>
    </row>
    <row r="495" spans="1:9" x14ac:dyDescent="0.3">
      <c r="A495">
        <v>1</v>
      </c>
      <c r="B495" t="s">
        <v>1168</v>
      </c>
      <c r="C495">
        <v>1</v>
      </c>
      <c r="D495">
        <v>1.1399999999999999</v>
      </c>
      <c r="E495">
        <v>12</v>
      </c>
      <c r="F495">
        <v>42.3</v>
      </c>
      <c r="G495">
        <v>30.4</v>
      </c>
      <c r="H495" s="8">
        <v>0.2006</v>
      </c>
      <c r="I495" t="s">
        <v>615</v>
      </c>
    </row>
    <row r="496" spans="1:9" x14ac:dyDescent="0.3">
      <c r="A496">
        <v>1</v>
      </c>
      <c r="B496" t="s">
        <v>1169</v>
      </c>
      <c r="C496">
        <v>1</v>
      </c>
      <c r="D496">
        <v>1.07</v>
      </c>
      <c r="E496">
        <v>12</v>
      </c>
      <c r="F496">
        <v>33.58</v>
      </c>
      <c r="G496">
        <v>28.57</v>
      </c>
      <c r="H496" s="8">
        <v>0.27100000000000002</v>
      </c>
      <c r="I496" t="s">
        <v>615</v>
      </c>
    </row>
    <row r="497" spans="1:9" x14ac:dyDescent="0.3">
      <c r="A497">
        <v>1</v>
      </c>
      <c r="B497" t="s">
        <v>1170</v>
      </c>
      <c r="C497">
        <v>1</v>
      </c>
      <c r="D497">
        <v>0.93</v>
      </c>
      <c r="E497">
        <v>11</v>
      </c>
      <c r="F497">
        <v>25.96</v>
      </c>
      <c r="G497">
        <v>17.68</v>
      </c>
      <c r="H497" s="8">
        <v>0.25459999999999999</v>
      </c>
      <c r="I497" t="s">
        <v>615</v>
      </c>
    </row>
    <row r="498" spans="1:9" x14ac:dyDescent="0.3">
      <c r="A498">
        <v>1</v>
      </c>
      <c r="B498" t="s">
        <v>1171</v>
      </c>
      <c r="C498">
        <v>1</v>
      </c>
      <c r="D498">
        <v>0.91</v>
      </c>
      <c r="E498">
        <v>11</v>
      </c>
      <c r="F498">
        <v>30.3</v>
      </c>
      <c r="G498">
        <v>27.94</v>
      </c>
      <c r="H498" s="8">
        <v>0.21659999999999999</v>
      </c>
      <c r="I498" t="s">
        <v>615</v>
      </c>
    </row>
    <row r="499" spans="1:9" x14ac:dyDescent="0.3">
      <c r="A499">
        <v>1</v>
      </c>
      <c r="B499" t="s">
        <v>1172</v>
      </c>
      <c r="C499">
        <v>1</v>
      </c>
      <c r="D499">
        <v>0.43</v>
      </c>
      <c r="E499">
        <v>11</v>
      </c>
      <c r="F499">
        <v>37.46</v>
      </c>
      <c r="G499">
        <v>27.48</v>
      </c>
      <c r="H499" s="8">
        <v>0.24279999999999999</v>
      </c>
      <c r="I499" t="s">
        <v>615</v>
      </c>
    </row>
    <row r="500" spans="1:9" x14ac:dyDescent="0.3">
      <c r="A500">
        <v>1</v>
      </c>
      <c r="B500" t="s">
        <v>1173</v>
      </c>
      <c r="C500">
        <v>1</v>
      </c>
      <c r="D500">
        <v>0.96</v>
      </c>
      <c r="E500">
        <v>14</v>
      </c>
      <c r="F500">
        <v>49.84</v>
      </c>
      <c r="G500">
        <v>25.31</v>
      </c>
      <c r="H500" s="8">
        <v>0.26840000000000003</v>
      </c>
      <c r="I500" t="s">
        <v>615</v>
      </c>
    </row>
    <row r="501" spans="1:9" x14ac:dyDescent="0.3">
      <c r="A501">
        <v>1</v>
      </c>
      <c r="B501" t="s">
        <v>1174</v>
      </c>
      <c r="C501">
        <v>1</v>
      </c>
      <c r="D501">
        <v>1.08</v>
      </c>
      <c r="E501">
        <v>14</v>
      </c>
      <c r="F501">
        <v>46.3</v>
      </c>
      <c r="G501">
        <v>43.26</v>
      </c>
      <c r="H501" s="8">
        <v>0.1767</v>
      </c>
      <c r="I501" t="s">
        <v>615</v>
      </c>
    </row>
    <row r="502" spans="1:9" x14ac:dyDescent="0.3">
      <c r="A502">
        <v>1</v>
      </c>
      <c r="B502" t="s">
        <v>1175</v>
      </c>
      <c r="C502">
        <v>1</v>
      </c>
      <c r="D502">
        <v>-0.06</v>
      </c>
      <c r="E502">
        <v>13</v>
      </c>
      <c r="F502">
        <v>40</v>
      </c>
      <c r="G502">
        <v>35.299999999999997</v>
      </c>
      <c r="H502" s="8">
        <v>0.21379999999999999</v>
      </c>
      <c r="I502" t="s">
        <v>615</v>
      </c>
    </row>
    <row r="503" spans="1:9" x14ac:dyDescent="0.3">
      <c r="A503">
        <v>1</v>
      </c>
      <c r="B503" t="s">
        <v>1176</v>
      </c>
      <c r="C503">
        <v>1</v>
      </c>
      <c r="D503">
        <v>1.24</v>
      </c>
      <c r="E503">
        <v>11</v>
      </c>
      <c r="F503">
        <v>31.52</v>
      </c>
      <c r="G503">
        <v>23.87</v>
      </c>
      <c r="H503" s="8">
        <v>0.2298</v>
      </c>
      <c r="I503" t="s">
        <v>615</v>
      </c>
    </row>
    <row r="504" spans="1:9" x14ac:dyDescent="0.3">
      <c r="A504">
        <v>1</v>
      </c>
      <c r="B504" t="s">
        <v>1177</v>
      </c>
      <c r="C504">
        <v>1</v>
      </c>
      <c r="D504">
        <v>0.8</v>
      </c>
      <c r="E504">
        <v>12</v>
      </c>
      <c r="F504">
        <v>27.29</v>
      </c>
      <c r="G504">
        <v>23.11</v>
      </c>
      <c r="H504" s="8">
        <v>0.27960000000000002</v>
      </c>
      <c r="I504" t="s">
        <v>615</v>
      </c>
    </row>
    <row r="505" spans="1:9" x14ac:dyDescent="0.3">
      <c r="A505">
        <v>1</v>
      </c>
      <c r="B505" t="s">
        <v>1178</v>
      </c>
      <c r="C505">
        <v>1</v>
      </c>
      <c r="D505">
        <v>0.99</v>
      </c>
      <c r="E505">
        <v>12</v>
      </c>
      <c r="F505">
        <v>58.51</v>
      </c>
      <c r="G505">
        <v>43.07</v>
      </c>
      <c r="H505" s="8">
        <v>0.14269999999999999</v>
      </c>
      <c r="I505" t="s">
        <v>615</v>
      </c>
    </row>
    <row r="506" spans="1:9" x14ac:dyDescent="0.3">
      <c r="A506">
        <v>1</v>
      </c>
      <c r="B506" t="s">
        <v>1179</v>
      </c>
      <c r="C506">
        <v>1</v>
      </c>
      <c r="D506">
        <v>0.63</v>
      </c>
      <c r="E506">
        <v>10</v>
      </c>
      <c r="F506">
        <v>23.52</v>
      </c>
      <c r="G506">
        <v>21.6</v>
      </c>
      <c r="H506" s="8">
        <v>0.2445</v>
      </c>
      <c r="I506" t="s">
        <v>615</v>
      </c>
    </row>
    <row r="507" spans="1:9" x14ac:dyDescent="0.3">
      <c r="A507">
        <v>1</v>
      </c>
      <c r="B507" t="s">
        <v>1180</v>
      </c>
      <c r="C507">
        <v>1</v>
      </c>
      <c r="D507">
        <v>1.21</v>
      </c>
      <c r="E507">
        <v>14</v>
      </c>
      <c r="F507">
        <v>40.049999999999997</v>
      </c>
      <c r="G507">
        <v>38.24</v>
      </c>
      <c r="H507" s="8">
        <v>0.19109999999999999</v>
      </c>
      <c r="I507" t="s">
        <v>615</v>
      </c>
    </row>
    <row r="508" spans="1:9" x14ac:dyDescent="0.3">
      <c r="A508">
        <v>1</v>
      </c>
      <c r="B508" t="s">
        <v>1181</v>
      </c>
      <c r="C508">
        <v>1</v>
      </c>
      <c r="D508">
        <v>0.55000000000000004</v>
      </c>
      <c r="E508">
        <v>14</v>
      </c>
      <c r="F508">
        <v>32.270000000000003</v>
      </c>
      <c r="G508">
        <v>29.31</v>
      </c>
      <c r="H508" s="8">
        <v>0.254</v>
      </c>
      <c r="I508" t="s">
        <v>615</v>
      </c>
    </row>
    <row r="509" spans="1:9" x14ac:dyDescent="0.3">
      <c r="A509">
        <v>1</v>
      </c>
      <c r="B509" t="s">
        <v>1182</v>
      </c>
      <c r="C509">
        <v>1</v>
      </c>
      <c r="D509">
        <v>0</v>
      </c>
      <c r="E509">
        <v>12</v>
      </c>
      <c r="F509">
        <v>41.58</v>
      </c>
      <c r="G509">
        <v>38.14</v>
      </c>
      <c r="H509" s="8">
        <v>0.2923</v>
      </c>
      <c r="I509" t="s">
        <v>615</v>
      </c>
    </row>
    <row r="510" spans="1:9" x14ac:dyDescent="0.3">
      <c r="A510">
        <v>1</v>
      </c>
      <c r="B510" t="s">
        <v>1183</v>
      </c>
      <c r="C510">
        <v>1</v>
      </c>
      <c r="D510">
        <v>0.72</v>
      </c>
      <c r="E510">
        <v>11</v>
      </c>
      <c r="F510">
        <v>32.81</v>
      </c>
      <c r="G510">
        <v>19.59</v>
      </c>
      <c r="H510" s="8">
        <v>0.23530000000000001</v>
      </c>
      <c r="I510" t="s">
        <v>615</v>
      </c>
    </row>
    <row r="511" spans="1:9" x14ac:dyDescent="0.3">
      <c r="A511">
        <v>1</v>
      </c>
      <c r="B511" t="s">
        <v>1184</v>
      </c>
      <c r="C511">
        <v>1</v>
      </c>
      <c r="D511">
        <v>0.04</v>
      </c>
      <c r="E511">
        <v>9</v>
      </c>
      <c r="F511">
        <v>22.87</v>
      </c>
      <c r="G511">
        <v>12.17</v>
      </c>
      <c r="H511" s="8">
        <v>0.34129999999999999</v>
      </c>
      <c r="I511" t="s">
        <v>615</v>
      </c>
    </row>
    <row r="512" spans="1:9" x14ac:dyDescent="0.3">
      <c r="A512">
        <v>1</v>
      </c>
      <c r="B512" t="s">
        <v>1185</v>
      </c>
      <c r="C512">
        <v>1</v>
      </c>
      <c r="D512">
        <v>0.93</v>
      </c>
      <c r="E512">
        <v>10</v>
      </c>
      <c r="F512">
        <v>19.88</v>
      </c>
      <c r="G512">
        <v>14.59</v>
      </c>
      <c r="H512" s="8">
        <v>0.31069999999999998</v>
      </c>
      <c r="I512" t="s">
        <v>615</v>
      </c>
    </row>
    <row r="513" spans="1:9" x14ac:dyDescent="0.3">
      <c r="A513">
        <v>1</v>
      </c>
      <c r="B513" t="s">
        <v>1186</v>
      </c>
      <c r="C513">
        <v>1</v>
      </c>
      <c r="D513">
        <v>0.11</v>
      </c>
      <c r="E513">
        <v>10</v>
      </c>
      <c r="F513">
        <v>32.299999999999997</v>
      </c>
      <c r="G513">
        <v>24.11</v>
      </c>
      <c r="H513" s="8">
        <v>0.2258</v>
      </c>
      <c r="I513" t="s">
        <v>615</v>
      </c>
    </row>
    <row r="514" spans="1:9" x14ac:dyDescent="0.3">
      <c r="A514">
        <v>1</v>
      </c>
      <c r="B514" t="s">
        <v>1187</v>
      </c>
      <c r="C514">
        <v>1</v>
      </c>
      <c r="D514">
        <v>0.85</v>
      </c>
      <c r="E514">
        <v>11</v>
      </c>
      <c r="F514">
        <v>30.44</v>
      </c>
      <c r="G514">
        <v>24.11</v>
      </c>
      <c r="H514" s="8">
        <v>0.2384</v>
      </c>
      <c r="I514" t="s">
        <v>615</v>
      </c>
    </row>
    <row r="515" spans="1:9" x14ac:dyDescent="0.3">
      <c r="A515">
        <v>1</v>
      </c>
      <c r="B515" t="s">
        <v>1188</v>
      </c>
      <c r="C515">
        <v>1</v>
      </c>
      <c r="D515">
        <v>0.25</v>
      </c>
      <c r="E515">
        <v>15</v>
      </c>
      <c r="F515">
        <v>35.11</v>
      </c>
      <c r="G515">
        <v>34.81</v>
      </c>
      <c r="H515" s="8">
        <v>0.23180000000000001</v>
      </c>
      <c r="I515" t="s">
        <v>615</v>
      </c>
    </row>
    <row r="516" spans="1:9" x14ac:dyDescent="0.3">
      <c r="A516">
        <v>1</v>
      </c>
      <c r="B516" t="s">
        <v>1189</v>
      </c>
      <c r="C516">
        <v>1</v>
      </c>
      <c r="D516">
        <v>-0.06</v>
      </c>
      <c r="E516">
        <v>12</v>
      </c>
      <c r="F516">
        <v>37.71</v>
      </c>
      <c r="G516">
        <v>27.89</v>
      </c>
      <c r="H516" s="8">
        <v>0.24579999999999999</v>
      </c>
      <c r="I516" t="s">
        <v>615</v>
      </c>
    </row>
    <row r="517" spans="1:9" x14ac:dyDescent="0.3">
      <c r="A517">
        <v>1</v>
      </c>
      <c r="B517" t="s">
        <v>1190</v>
      </c>
      <c r="C517">
        <v>1</v>
      </c>
      <c r="D517">
        <v>0.42</v>
      </c>
      <c r="E517">
        <v>13</v>
      </c>
      <c r="F517">
        <v>29.04</v>
      </c>
      <c r="G517">
        <v>27.65</v>
      </c>
      <c r="H517" s="8">
        <v>0.23860000000000001</v>
      </c>
      <c r="I517" t="s">
        <v>615</v>
      </c>
    </row>
    <row r="518" spans="1:9" x14ac:dyDescent="0.3">
      <c r="A518">
        <v>1</v>
      </c>
      <c r="B518" t="s">
        <v>1191</v>
      </c>
      <c r="C518">
        <v>1</v>
      </c>
      <c r="D518">
        <v>0.54</v>
      </c>
      <c r="E518">
        <v>13</v>
      </c>
      <c r="F518">
        <v>39.020000000000003</v>
      </c>
      <c r="G518">
        <v>29.99</v>
      </c>
      <c r="H518" s="8">
        <v>0.26519999999999999</v>
      </c>
      <c r="I518" t="s">
        <v>615</v>
      </c>
    </row>
    <row r="519" spans="1:9" x14ac:dyDescent="0.3">
      <c r="A519">
        <v>1</v>
      </c>
      <c r="B519" t="s">
        <v>1192</v>
      </c>
      <c r="C519">
        <v>1</v>
      </c>
      <c r="D519">
        <v>-0.14000000000000001</v>
      </c>
      <c r="E519">
        <v>12</v>
      </c>
      <c r="F519">
        <v>19.07</v>
      </c>
      <c r="G519">
        <v>18.59</v>
      </c>
      <c r="H519" s="8">
        <v>0.34620000000000001</v>
      </c>
      <c r="I519" t="s">
        <v>615</v>
      </c>
    </row>
    <row r="520" spans="1:9" x14ac:dyDescent="0.3">
      <c r="A520">
        <v>1</v>
      </c>
      <c r="B520" t="s">
        <v>1193</v>
      </c>
      <c r="C520">
        <v>1</v>
      </c>
      <c r="D520">
        <v>1.01</v>
      </c>
      <c r="E520">
        <v>14</v>
      </c>
      <c r="F520">
        <v>32.35</v>
      </c>
      <c r="G520">
        <v>31.6</v>
      </c>
      <c r="H520" s="8">
        <v>0.22650000000000001</v>
      </c>
      <c r="I520" t="s">
        <v>615</v>
      </c>
    </row>
    <row r="521" spans="1:9" x14ac:dyDescent="0.3">
      <c r="A521">
        <v>1</v>
      </c>
      <c r="B521" t="s">
        <v>1194</v>
      </c>
      <c r="C521">
        <v>1</v>
      </c>
      <c r="D521">
        <v>0.47</v>
      </c>
      <c r="E521">
        <v>11</v>
      </c>
      <c r="F521">
        <v>30.52</v>
      </c>
      <c r="G521">
        <v>23.29</v>
      </c>
      <c r="H521" s="8">
        <v>0.28110000000000002</v>
      </c>
      <c r="I521" t="s">
        <v>615</v>
      </c>
    </row>
    <row r="522" spans="1:9" x14ac:dyDescent="0.3">
      <c r="A522">
        <v>1</v>
      </c>
      <c r="B522" t="s">
        <v>1195</v>
      </c>
      <c r="C522">
        <v>1</v>
      </c>
      <c r="D522">
        <v>1.67</v>
      </c>
      <c r="E522">
        <v>14</v>
      </c>
      <c r="F522">
        <v>46.43</v>
      </c>
      <c r="G522">
        <v>41.27</v>
      </c>
      <c r="H522" s="8">
        <v>0.1736</v>
      </c>
      <c r="I522" t="s">
        <v>615</v>
      </c>
    </row>
    <row r="523" spans="1:9" x14ac:dyDescent="0.3">
      <c r="A523">
        <v>1</v>
      </c>
      <c r="B523" t="s">
        <v>1196</v>
      </c>
      <c r="C523">
        <v>1</v>
      </c>
      <c r="D523">
        <v>-7.0000000000000007E-2</v>
      </c>
      <c r="E523">
        <v>11</v>
      </c>
      <c r="F523">
        <v>31</v>
      </c>
      <c r="G523">
        <v>26.47</v>
      </c>
      <c r="H523" s="8">
        <v>0.2349</v>
      </c>
      <c r="I523" t="s">
        <v>615</v>
      </c>
    </row>
    <row r="524" spans="1:9" x14ac:dyDescent="0.3">
      <c r="A524">
        <v>1</v>
      </c>
      <c r="B524" t="s">
        <v>1197</v>
      </c>
      <c r="C524">
        <v>1</v>
      </c>
      <c r="D524">
        <v>-0.11</v>
      </c>
      <c r="E524">
        <v>14</v>
      </c>
      <c r="F524">
        <v>32.79</v>
      </c>
      <c r="G524">
        <v>31.02</v>
      </c>
      <c r="H524" s="8">
        <v>0.2457</v>
      </c>
      <c r="I524" t="s">
        <v>615</v>
      </c>
    </row>
    <row r="525" spans="1:9" x14ac:dyDescent="0.3">
      <c r="A525">
        <v>1</v>
      </c>
      <c r="B525" t="s">
        <v>1198</v>
      </c>
      <c r="C525">
        <v>1</v>
      </c>
      <c r="D525">
        <v>0.66</v>
      </c>
      <c r="E525">
        <v>14</v>
      </c>
      <c r="F525">
        <v>28.07</v>
      </c>
      <c r="G525">
        <v>25.88</v>
      </c>
      <c r="H525" s="8">
        <v>0.28299999999999997</v>
      </c>
      <c r="I525" t="s">
        <v>615</v>
      </c>
    </row>
    <row r="526" spans="1:9" x14ac:dyDescent="0.3">
      <c r="A526">
        <v>1</v>
      </c>
      <c r="B526" t="s">
        <v>1199</v>
      </c>
      <c r="C526">
        <v>1</v>
      </c>
      <c r="D526">
        <v>0.23</v>
      </c>
      <c r="E526">
        <v>8</v>
      </c>
      <c r="F526">
        <v>29.36</v>
      </c>
      <c r="G526">
        <v>18.100000000000001</v>
      </c>
      <c r="H526" s="8">
        <v>0.3367</v>
      </c>
      <c r="I526" t="s">
        <v>615</v>
      </c>
    </row>
    <row r="527" spans="1:9" x14ac:dyDescent="0.3">
      <c r="A527">
        <v>1</v>
      </c>
      <c r="B527" t="s">
        <v>1200</v>
      </c>
      <c r="C527">
        <v>1</v>
      </c>
      <c r="D527">
        <v>1.39</v>
      </c>
      <c r="E527">
        <v>12</v>
      </c>
      <c r="F527">
        <v>36.32</v>
      </c>
      <c r="G527">
        <v>25.24</v>
      </c>
      <c r="H527" s="8">
        <v>0.23319999999999999</v>
      </c>
      <c r="I527" t="s">
        <v>615</v>
      </c>
    </row>
    <row r="528" spans="1:9" x14ac:dyDescent="0.3">
      <c r="A528">
        <v>1</v>
      </c>
      <c r="B528" t="s">
        <v>1201</v>
      </c>
      <c r="C528">
        <v>1</v>
      </c>
      <c r="D528">
        <v>-1.22</v>
      </c>
      <c r="E528">
        <v>12</v>
      </c>
      <c r="F528">
        <v>34.42</v>
      </c>
      <c r="G528">
        <v>20.25</v>
      </c>
      <c r="H528" s="8">
        <v>0.2472</v>
      </c>
      <c r="I528" t="s">
        <v>615</v>
      </c>
    </row>
    <row r="529" spans="1:9" x14ac:dyDescent="0.3">
      <c r="A529">
        <v>1</v>
      </c>
      <c r="B529" t="s">
        <v>1202</v>
      </c>
      <c r="C529">
        <v>1</v>
      </c>
      <c r="D529">
        <v>0.31</v>
      </c>
      <c r="E529">
        <v>10</v>
      </c>
      <c r="F529">
        <v>25.24</v>
      </c>
      <c r="G529">
        <v>19.399999999999999</v>
      </c>
      <c r="H529" s="8">
        <v>0.37240000000000001</v>
      </c>
      <c r="I529" t="s">
        <v>615</v>
      </c>
    </row>
    <row r="530" spans="1:9" x14ac:dyDescent="0.3">
      <c r="A530">
        <v>1</v>
      </c>
      <c r="B530" t="s">
        <v>1203</v>
      </c>
      <c r="C530">
        <v>1</v>
      </c>
      <c r="D530">
        <v>0.7</v>
      </c>
      <c r="E530">
        <v>10</v>
      </c>
      <c r="F530">
        <v>23.05</v>
      </c>
      <c r="G530">
        <v>19.190000000000001</v>
      </c>
      <c r="H530" s="8">
        <v>0.29149999999999998</v>
      </c>
      <c r="I530" t="s">
        <v>615</v>
      </c>
    </row>
    <row r="531" spans="1:9" x14ac:dyDescent="0.3">
      <c r="A531">
        <v>1</v>
      </c>
      <c r="B531" t="s">
        <v>1204</v>
      </c>
      <c r="C531">
        <v>1</v>
      </c>
      <c r="D531">
        <v>-0.02</v>
      </c>
      <c r="E531">
        <v>13</v>
      </c>
      <c r="F531">
        <v>47.56</v>
      </c>
      <c r="G531">
        <v>34.83</v>
      </c>
      <c r="H531" s="8">
        <v>0.26550000000000001</v>
      </c>
      <c r="I531" t="s">
        <v>615</v>
      </c>
    </row>
    <row r="532" spans="1:9" x14ac:dyDescent="0.3">
      <c r="A532">
        <v>1</v>
      </c>
      <c r="B532" t="s">
        <v>1205</v>
      </c>
      <c r="C532">
        <v>1</v>
      </c>
      <c r="D532">
        <v>1.1399999999999999</v>
      </c>
      <c r="E532">
        <v>12</v>
      </c>
      <c r="F532">
        <v>31.4</v>
      </c>
      <c r="G532">
        <v>23.83</v>
      </c>
      <c r="H532" s="8">
        <v>0.24110000000000001</v>
      </c>
      <c r="I532" t="s">
        <v>615</v>
      </c>
    </row>
    <row r="533" spans="1:9" x14ac:dyDescent="0.3">
      <c r="A533">
        <v>1</v>
      </c>
      <c r="B533" t="s">
        <v>1206</v>
      </c>
      <c r="C533">
        <v>1</v>
      </c>
      <c r="D533">
        <v>0.28999999999999998</v>
      </c>
      <c r="E533">
        <v>9</v>
      </c>
      <c r="F533">
        <v>19.239999999999998</v>
      </c>
      <c r="G533">
        <v>14.77</v>
      </c>
      <c r="H533" s="8">
        <v>0.32779999999999998</v>
      </c>
      <c r="I533" t="s">
        <v>615</v>
      </c>
    </row>
    <row r="534" spans="1:9" x14ac:dyDescent="0.3">
      <c r="A534">
        <v>1</v>
      </c>
      <c r="B534" t="s">
        <v>1207</v>
      </c>
      <c r="C534">
        <v>1</v>
      </c>
      <c r="D534">
        <v>7.0000000000000007E-2</v>
      </c>
      <c r="E534">
        <v>16</v>
      </c>
      <c r="F534">
        <v>52.83</v>
      </c>
      <c r="G534">
        <v>50.68</v>
      </c>
      <c r="H534" s="8">
        <v>0.16930000000000001</v>
      </c>
      <c r="I534" t="s">
        <v>615</v>
      </c>
    </row>
    <row r="535" spans="1:9" x14ac:dyDescent="0.3">
      <c r="A535">
        <v>1</v>
      </c>
      <c r="B535" t="s">
        <v>1208</v>
      </c>
      <c r="C535">
        <v>1</v>
      </c>
      <c r="D535">
        <v>-0.33</v>
      </c>
      <c r="E535">
        <v>11</v>
      </c>
      <c r="F535">
        <v>33.47</v>
      </c>
      <c r="G535">
        <v>26.39</v>
      </c>
      <c r="H535" s="8">
        <v>0.2787</v>
      </c>
      <c r="I535" t="s">
        <v>615</v>
      </c>
    </row>
    <row r="536" spans="1:9" x14ac:dyDescent="0.3">
      <c r="A536">
        <v>1</v>
      </c>
      <c r="B536" t="s">
        <v>1209</v>
      </c>
      <c r="C536">
        <v>1</v>
      </c>
      <c r="D536">
        <v>0.26</v>
      </c>
      <c r="E536">
        <v>13</v>
      </c>
      <c r="F536">
        <v>42.92</v>
      </c>
      <c r="G536">
        <v>37.409999999999997</v>
      </c>
      <c r="H536" s="8">
        <v>0.20979999999999999</v>
      </c>
      <c r="I536" t="s">
        <v>615</v>
      </c>
    </row>
    <row r="537" spans="1:9" x14ac:dyDescent="0.3">
      <c r="A537">
        <v>1</v>
      </c>
      <c r="B537" t="s">
        <v>1210</v>
      </c>
      <c r="C537">
        <v>1</v>
      </c>
      <c r="D537">
        <v>-0.05</v>
      </c>
      <c r="E537">
        <v>13</v>
      </c>
      <c r="F537">
        <v>37.729999999999997</v>
      </c>
      <c r="G537">
        <v>36.67</v>
      </c>
      <c r="H537" s="8">
        <v>0.1883</v>
      </c>
      <c r="I537" t="s">
        <v>615</v>
      </c>
    </row>
    <row r="538" spans="1:9" x14ac:dyDescent="0.3">
      <c r="A538">
        <v>1</v>
      </c>
      <c r="B538" t="s">
        <v>1211</v>
      </c>
      <c r="C538">
        <v>1</v>
      </c>
      <c r="D538">
        <v>0.22</v>
      </c>
      <c r="E538">
        <v>10</v>
      </c>
      <c r="F538">
        <v>28.35</v>
      </c>
      <c r="G538">
        <v>20.100000000000001</v>
      </c>
      <c r="H538" s="8">
        <v>0.26119999999999999</v>
      </c>
      <c r="I538" t="s">
        <v>615</v>
      </c>
    </row>
    <row r="539" spans="1:9" x14ac:dyDescent="0.3">
      <c r="A539">
        <v>1</v>
      </c>
      <c r="B539" t="s">
        <v>1212</v>
      </c>
      <c r="C539">
        <v>1</v>
      </c>
      <c r="D539">
        <v>1.1299999999999999</v>
      </c>
      <c r="E539">
        <v>13</v>
      </c>
      <c r="F539">
        <v>37.590000000000003</v>
      </c>
      <c r="G539">
        <v>28.78</v>
      </c>
      <c r="H539" s="8">
        <v>0.2344</v>
      </c>
      <c r="I539" t="s">
        <v>615</v>
      </c>
    </row>
    <row r="540" spans="1:9" x14ac:dyDescent="0.3">
      <c r="A540">
        <v>1</v>
      </c>
      <c r="B540" t="s">
        <v>1213</v>
      </c>
      <c r="C540">
        <v>1</v>
      </c>
      <c r="D540">
        <v>0.71</v>
      </c>
      <c r="E540">
        <v>15</v>
      </c>
      <c r="F540">
        <v>55.56</v>
      </c>
      <c r="G540">
        <v>54.84</v>
      </c>
      <c r="H540" s="8">
        <v>0.1474</v>
      </c>
      <c r="I540" t="s">
        <v>615</v>
      </c>
    </row>
    <row r="541" spans="1:9" x14ac:dyDescent="0.3">
      <c r="A541">
        <v>1</v>
      </c>
      <c r="B541" t="s">
        <v>1214</v>
      </c>
      <c r="C541">
        <v>1</v>
      </c>
      <c r="D541">
        <v>0.55000000000000004</v>
      </c>
      <c r="E541">
        <v>11</v>
      </c>
      <c r="F541">
        <v>22.38</v>
      </c>
      <c r="G541">
        <v>20.67</v>
      </c>
      <c r="H541" s="8">
        <v>0.2586</v>
      </c>
      <c r="I541" t="s">
        <v>615</v>
      </c>
    </row>
    <row r="542" spans="1:9" x14ac:dyDescent="0.3">
      <c r="A542">
        <v>1</v>
      </c>
      <c r="B542" t="s">
        <v>1215</v>
      </c>
      <c r="C542">
        <v>1</v>
      </c>
      <c r="D542">
        <v>0.91</v>
      </c>
      <c r="E542">
        <v>12</v>
      </c>
      <c r="F542">
        <v>35.06</v>
      </c>
      <c r="G542">
        <v>26.02</v>
      </c>
      <c r="H542" s="8">
        <v>0.2545</v>
      </c>
      <c r="I542" t="s">
        <v>615</v>
      </c>
    </row>
    <row r="543" spans="1:9" x14ac:dyDescent="0.3">
      <c r="A543">
        <v>1</v>
      </c>
      <c r="B543" t="s">
        <v>1216</v>
      </c>
      <c r="C543">
        <v>1</v>
      </c>
      <c r="D543">
        <v>0.78</v>
      </c>
      <c r="E543">
        <v>11</v>
      </c>
      <c r="F543">
        <v>30.81</v>
      </c>
      <c r="G543">
        <v>22.42</v>
      </c>
      <c r="H543" s="8">
        <v>0.31690000000000002</v>
      </c>
      <c r="I543" t="s">
        <v>615</v>
      </c>
    </row>
    <row r="544" spans="1:9" x14ac:dyDescent="0.3">
      <c r="A544">
        <v>1</v>
      </c>
      <c r="B544" t="s">
        <v>1217</v>
      </c>
      <c r="C544">
        <v>1</v>
      </c>
      <c r="D544">
        <v>0.35</v>
      </c>
      <c r="E544">
        <v>12</v>
      </c>
      <c r="F544">
        <v>38.22</v>
      </c>
      <c r="G544">
        <v>30.97</v>
      </c>
      <c r="H544" s="8">
        <v>0.20319999999999999</v>
      </c>
      <c r="I544" t="s">
        <v>615</v>
      </c>
    </row>
    <row r="545" spans="1:9" x14ac:dyDescent="0.3">
      <c r="A545">
        <v>1</v>
      </c>
      <c r="B545" t="s">
        <v>1218</v>
      </c>
      <c r="C545">
        <v>1</v>
      </c>
      <c r="D545">
        <v>-0.79</v>
      </c>
      <c r="E545">
        <v>11</v>
      </c>
      <c r="F545">
        <v>32.83</v>
      </c>
      <c r="G545">
        <v>22.48</v>
      </c>
      <c r="H545" s="8">
        <v>0.29010000000000002</v>
      </c>
      <c r="I545" t="s">
        <v>615</v>
      </c>
    </row>
    <row r="546" spans="1:9" x14ac:dyDescent="0.3">
      <c r="A546">
        <v>1</v>
      </c>
      <c r="B546" t="s">
        <v>1219</v>
      </c>
      <c r="C546">
        <v>1</v>
      </c>
      <c r="D546">
        <v>1.22</v>
      </c>
      <c r="E546">
        <v>14</v>
      </c>
      <c r="F546">
        <v>34.869999999999997</v>
      </c>
      <c r="G546">
        <v>31.97</v>
      </c>
      <c r="H546" s="8">
        <v>0.2293</v>
      </c>
      <c r="I546" t="s">
        <v>615</v>
      </c>
    </row>
    <row r="547" spans="1:9" x14ac:dyDescent="0.3">
      <c r="A547">
        <v>1</v>
      </c>
      <c r="B547" t="s">
        <v>1220</v>
      </c>
      <c r="C547">
        <v>1</v>
      </c>
      <c r="D547">
        <v>-0.61</v>
      </c>
      <c r="E547">
        <v>15</v>
      </c>
      <c r="F547">
        <v>46.6</v>
      </c>
      <c r="G547">
        <v>36.76</v>
      </c>
      <c r="H547" s="8">
        <v>0.2278</v>
      </c>
      <c r="I547" t="s">
        <v>615</v>
      </c>
    </row>
    <row r="548" spans="1:9" x14ac:dyDescent="0.3">
      <c r="A548">
        <v>1</v>
      </c>
      <c r="B548" t="s">
        <v>1221</v>
      </c>
      <c r="C548">
        <v>1</v>
      </c>
      <c r="D548">
        <v>0.9</v>
      </c>
      <c r="E548">
        <v>12</v>
      </c>
      <c r="F548">
        <v>36.89</v>
      </c>
      <c r="G548">
        <v>32.369999999999997</v>
      </c>
      <c r="H548" s="8">
        <v>0.1993</v>
      </c>
      <c r="I548" t="s">
        <v>615</v>
      </c>
    </row>
    <row r="549" spans="1:9" x14ac:dyDescent="0.3">
      <c r="A549">
        <v>1</v>
      </c>
      <c r="B549" t="s">
        <v>1222</v>
      </c>
      <c r="C549">
        <v>1</v>
      </c>
      <c r="D549">
        <v>0.26</v>
      </c>
      <c r="E549">
        <v>13</v>
      </c>
      <c r="F549">
        <v>36.18</v>
      </c>
      <c r="G549">
        <v>28.06</v>
      </c>
      <c r="H549" s="8">
        <v>0.224</v>
      </c>
      <c r="I549" t="s">
        <v>615</v>
      </c>
    </row>
    <row r="550" spans="1:9" x14ac:dyDescent="0.3">
      <c r="A550">
        <v>1</v>
      </c>
      <c r="B550" t="s">
        <v>1223</v>
      </c>
      <c r="C550">
        <v>1</v>
      </c>
      <c r="D550">
        <v>0.41</v>
      </c>
      <c r="E550">
        <v>13</v>
      </c>
      <c r="F550">
        <v>38.049999999999997</v>
      </c>
      <c r="G550">
        <v>35.619999999999997</v>
      </c>
      <c r="H550" s="8">
        <v>0.2041</v>
      </c>
      <c r="I550" t="s">
        <v>615</v>
      </c>
    </row>
    <row r="551" spans="1:9" x14ac:dyDescent="0.3">
      <c r="A551">
        <v>1</v>
      </c>
      <c r="B551" t="s">
        <v>1224</v>
      </c>
      <c r="C551">
        <v>1</v>
      </c>
      <c r="D551">
        <v>-0.64</v>
      </c>
      <c r="E551">
        <v>13</v>
      </c>
      <c r="F551">
        <v>31.47</v>
      </c>
      <c r="G551">
        <v>26.06</v>
      </c>
      <c r="H551" s="8">
        <v>0.28639999999999999</v>
      </c>
      <c r="I551" t="s">
        <v>615</v>
      </c>
    </row>
    <row r="552" spans="1:9" x14ac:dyDescent="0.3">
      <c r="A552">
        <v>1</v>
      </c>
      <c r="B552" t="s">
        <v>1225</v>
      </c>
      <c r="C552">
        <v>1</v>
      </c>
      <c r="D552">
        <v>2.08</v>
      </c>
      <c r="E552">
        <v>7</v>
      </c>
      <c r="F552">
        <v>21.09</v>
      </c>
      <c r="G552">
        <v>16.649999999999999</v>
      </c>
      <c r="H552" s="8">
        <v>0.25769999999999998</v>
      </c>
      <c r="I552" t="s">
        <v>615</v>
      </c>
    </row>
    <row r="553" spans="1:9" x14ac:dyDescent="0.3">
      <c r="A553">
        <v>1</v>
      </c>
      <c r="B553" t="s">
        <v>1226</v>
      </c>
      <c r="C553">
        <v>1</v>
      </c>
      <c r="D553">
        <v>0.8</v>
      </c>
      <c r="E553">
        <v>15</v>
      </c>
      <c r="F553">
        <v>43.88</v>
      </c>
      <c r="G553">
        <v>41.5</v>
      </c>
      <c r="H553" s="8">
        <v>0.18759999999999999</v>
      </c>
      <c r="I553" t="s">
        <v>615</v>
      </c>
    </row>
    <row r="554" spans="1:9" x14ac:dyDescent="0.3">
      <c r="A554">
        <v>1</v>
      </c>
      <c r="B554" t="s">
        <v>1227</v>
      </c>
      <c r="C554">
        <v>1</v>
      </c>
      <c r="D554">
        <v>0.99</v>
      </c>
      <c r="E554">
        <v>16</v>
      </c>
      <c r="F554">
        <v>48.74</v>
      </c>
      <c r="G554">
        <v>46.26</v>
      </c>
      <c r="H554" s="8">
        <v>0.18540000000000001</v>
      </c>
      <c r="I554" t="s">
        <v>615</v>
      </c>
    </row>
    <row r="555" spans="1:9" x14ac:dyDescent="0.3">
      <c r="A555">
        <v>1</v>
      </c>
      <c r="B555" t="s">
        <v>1228</v>
      </c>
      <c r="C555">
        <v>1</v>
      </c>
      <c r="D555">
        <v>0.03</v>
      </c>
      <c r="E555">
        <v>12</v>
      </c>
      <c r="F555">
        <v>44.9</v>
      </c>
      <c r="G555">
        <v>25.99</v>
      </c>
      <c r="H555" s="8">
        <v>0.24399999999999999</v>
      </c>
      <c r="I555" t="s">
        <v>615</v>
      </c>
    </row>
    <row r="556" spans="1:9" x14ac:dyDescent="0.3">
      <c r="A556">
        <v>1</v>
      </c>
      <c r="B556" t="s">
        <v>1229</v>
      </c>
      <c r="C556">
        <v>1</v>
      </c>
      <c r="D556">
        <v>0.61</v>
      </c>
      <c r="E556">
        <v>14</v>
      </c>
      <c r="F556">
        <v>40.76</v>
      </c>
      <c r="G556">
        <v>33.42</v>
      </c>
      <c r="H556" s="8">
        <v>0.2097</v>
      </c>
      <c r="I556" t="s">
        <v>615</v>
      </c>
    </row>
    <row r="557" spans="1:9" x14ac:dyDescent="0.3">
      <c r="A557">
        <v>1</v>
      </c>
      <c r="B557" t="s">
        <v>1230</v>
      </c>
      <c r="C557">
        <v>1</v>
      </c>
      <c r="D557">
        <v>-0.04</v>
      </c>
      <c r="E557">
        <v>9</v>
      </c>
      <c r="F557">
        <v>24.87</v>
      </c>
      <c r="G557">
        <v>17.14</v>
      </c>
      <c r="H557" s="8">
        <v>0.28320000000000001</v>
      </c>
      <c r="I557" t="s">
        <v>615</v>
      </c>
    </row>
    <row r="558" spans="1:9" x14ac:dyDescent="0.3">
      <c r="A558">
        <v>1</v>
      </c>
      <c r="B558" t="s">
        <v>1231</v>
      </c>
      <c r="C558">
        <v>1</v>
      </c>
      <c r="D558">
        <v>0.61</v>
      </c>
      <c r="E558">
        <v>15</v>
      </c>
      <c r="F558">
        <v>51.24</v>
      </c>
      <c r="G558">
        <v>49.26</v>
      </c>
      <c r="H558" s="8">
        <v>0.14660000000000001</v>
      </c>
      <c r="I558" t="s">
        <v>615</v>
      </c>
    </row>
    <row r="559" spans="1:9" x14ac:dyDescent="0.3">
      <c r="A559">
        <v>1</v>
      </c>
      <c r="B559" t="s">
        <v>1232</v>
      </c>
      <c r="C559">
        <v>1</v>
      </c>
      <c r="D559">
        <v>1.03</v>
      </c>
      <c r="E559">
        <v>12</v>
      </c>
      <c r="F559">
        <v>40.799999999999997</v>
      </c>
      <c r="G559">
        <v>27.55</v>
      </c>
      <c r="H559" s="8">
        <v>0.2462</v>
      </c>
      <c r="I559" t="s">
        <v>615</v>
      </c>
    </row>
    <row r="560" spans="1:9" x14ac:dyDescent="0.3">
      <c r="A560">
        <v>1</v>
      </c>
      <c r="B560" t="s">
        <v>1233</v>
      </c>
      <c r="C560">
        <v>1</v>
      </c>
      <c r="D560">
        <v>0.65</v>
      </c>
      <c r="E560">
        <v>13</v>
      </c>
      <c r="F560">
        <v>37.799999999999997</v>
      </c>
      <c r="G560">
        <v>34.25</v>
      </c>
      <c r="H560" s="8">
        <v>0.20019999999999999</v>
      </c>
      <c r="I560" t="s">
        <v>615</v>
      </c>
    </row>
    <row r="561" spans="1:9" x14ac:dyDescent="0.3">
      <c r="A561">
        <v>1</v>
      </c>
      <c r="B561" t="s">
        <v>1234</v>
      </c>
      <c r="C561">
        <v>1</v>
      </c>
      <c r="D561">
        <v>0.56999999999999995</v>
      </c>
      <c r="E561">
        <v>12</v>
      </c>
      <c r="F561">
        <v>31.68</v>
      </c>
      <c r="G561">
        <v>27.89</v>
      </c>
      <c r="H561" s="8">
        <v>0.21199999999999999</v>
      </c>
      <c r="I561" t="s">
        <v>615</v>
      </c>
    </row>
    <row r="562" spans="1:9" x14ac:dyDescent="0.3">
      <c r="A562">
        <v>1</v>
      </c>
      <c r="B562" t="s">
        <v>1235</v>
      </c>
      <c r="C562">
        <v>1</v>
      </c>
      <c r="D562">
        <v>-0.43</v>
      </c>
      <c r="E562">
        <v>10</v>
      </c>
      <c r="F562">
        <v>20.69</v>
      </c>
      <c r="G562">
        <v>9.3699999999999992</v>
      </c>
      <c r="H562" s="8">
        <v>0.36049999999999999</v>
      </c>
      <c r="I562" t="s">
        <v>615</v>
      </c>
    </row>
    <row r="563" spans="1:9" x14ac:dyDescent="0.3">
      <c r="A563">
        <v>1</v>
      </c>
      <c r="B563" t="s">
        <v>1236</v>
      </c>
      <c r="C563">
        <v>1</v>
      </c>
      <c r="D563">
        <v>0.5</v>
      </c>
      <c r="E563">
        <v>10</v>
      </c>
      <c r="F563">
        <v>35.06</v>
      </c>
      <c r="G563">
        <v>23.57</v>
      </c>
      <c r="H563" s="8">
        <v>0.3009</v>
      </c>
      <c r="I563" t="s">
        <v>615</v>
      </c>
    </row>
    <row r="564" spans="1:9" x14ac:dyDescent="0.3">
      <c r="A564">
        <v>1</v>
      </c>
      <c r="B564" t="s">
        <v>1237</v>
      </c>
      <c r="C564">
        <v>1</v>
      </c>
      <c r="D564">
        <v>1.01</v>
      </c>
      <c r="E564">
        <v>11</v>
      </c>
      <c r="F564">
        <v>28.02</v>
      </c>
      <c r="G564">
        <v>26.23</v>
      </c>
      <c r="H564" s="8">
        <v>0.2072</v>
      </c>
      <c r="I564" t="s">
        <v>615</v>
      </c>
    </row>
    <row r="565" spans="1:9" x14ac:dyDescent="0.3">
      <c r="A565">
        <v>1</v>
      </c>
      <c r="B565" t="s">
        <v>1238</v>
      </c>
      <c r="C565">
        <v>1</v>
      </c>
      <c r="D565">
        <v>0.04</v>
      </c>
      <c r="E565">
        <v>10</v>
      </c>
      <c r="F565">
        <v>29.89</v>
      </c>
      <c r="G565">
        <v>6.8</v>
      </c>
      <c r="H565" s="8">
        <v>0.29699999999999999</v>
      </c>
      <c r="I565" t="s">
        <v>615</v>
      </c>
    </row>
    <row r="566" spans="1:9" x14ac:dyDescent="0.3">
      <c r="A566">
        <v>1</v>
      </c>
      <c r="B566" t="s">
        <v>1239</v>
      </c>
      <c r="C566">
        <v>1</v>
      </c>
      <c r="D566">
        <v>0.79</v>
      </c>
      <c r="E566">
        <v>12</v>
      </c>
      <c r="F566">
        <v>35.549999999999997</v>
      </c>
      <c r="G566">
        <v>29.79</v>
      </c>
      <c r="H566" s="8">
        <v>0.22850000000000001</v>
      </c>
      <c r="I566" t="s">
        <v>615</v>
      </c>
    </row>
    <row r="567" spans="1:9" x14ac:dyDescent="0.3">
      <c r="A567">
        <v>1</v>
      </c>
      <c r="B567" t="s">
        <v>1240</v>
      </c>
      <c r="C567">
        <v>1</v>
      </c>
      <c r="D567">
        <v>-0.43</v>
      </c>
      <c r="E567">
        <v>10</v>
      </c>
      <c r="F567">
        <v>24.97</v>
      </c>
      <c r="G567">
        <v>18.03</v>
      </c>
      <c r="H567" s="8">
        <v>0.31440000000000001</v>
      </c>
      <c r="I567" t="s">
        <v>615</v>
      </c>
    </row>
    <row r="568" spans="1:9" x14ac:dyDescent="0.3">
      <c r="A568">
        <v>1</v>
      </c>
      <c r="B568" t="s">
        <v>1241</v>
      </c>
      <c r="C568">
        <v>1</v>
      </c>
      <c r="D568">
        <v>0.56000000000000005</v>
      </c>
      <c r="E568">
        <v>11</v>
      </c>
      <c r="F568">
        <v>32.19</v>
      </c>
      <c r="G568">
        <v>21.65</v>
      </c>
      <c r="H568" s="8">
        <v>0.31259999999999999</v>
      </c>
      <c r="I568" t="s">
        <v>615</v>
      </c>
    </row>
    <row r="569" spans="1:9" x14ac:dyDescent="0.3">
      <c r="A569">
        <v>1</v>
      </c>
      <c r="B569" t="s">
        <v>1242</v>
      </c>
      <c r="C569">
        <v>1</v>
      </c>
      <c r="D569">
        <v>1.25</v>
      </c>
      <c r="E569">
        <v>13</v>
      </c>
      <c r="F569">
        <v>37.44</v>
      </c>
      <c r="G569">
        <v>31.46</v>
      </c>
      <c r="H569" s="8">
        <v>0.20949999999999999</v>
      </c>
      <c r="I569" t="s">
        <v>615</v>
      </c>
    </row>
    <row r="570" spans="1:9" x14ac:dyDescent="0.3">
      <c r="A570">
        <v>1</v>
      </c>
      <c r="B570" t="s">
        <v>1243</v>
      </c>
      <c r="C570">
        <v>1</v>
      </c>
      <c r="D570">
        <v>0.01</v>
      </c>
      <c r="E570">
        <v>14</v>
      </c>
      <c r="F570">
        <v>26.01</v>
      </c>
      <c r="G570">
        <v>25.68</v>
      </c>
      <c r="H570" s="8">
        <v>0.2752</v>
      </c>
      <c r="I570" t="s">
        <v>615</v>
      </c>
    </row>
    <row r="571" spans="1:9" x14ac:dyDescent="0.3">
      <c r="A571">
        <v>1</v>
      </c>
      <c r="B571" t="s">
        <v>1244</v>
      </c>
      <c r="C571">
        <v>1</v>
      </c>
      <c r="D571">
        <v>0.41</v>
      </c>
      <c r="E571">
        <v>15</v>
      </c>
      <c r="F571">
        <v>36.14</v>
      </c>
      <c r="G571">
        <v>35.07</v>
      </c>
      <c r="H571" s="8">
        <v>0.2437</v>
      </c>
      <c r="I571" t="s">
        <v>615</v>
      </c>
    </row>
    <row r="572" spans="1:9" x14ac:dyDescent="0.3">
      <c r="A572">
        <v>1</v>
      </c>
      <c r="B572" t="s">
        <v>1245</v>
      </c>
      <c r="C572">
        <v>1</v>
      </c>
      <c r="D572">
        <v>0.92</v>
      </c>
      <c r="E572">
        <v>15</v>
      </c>
      <c r="F572">
        <v>53.04</v>
      </c>
      <c r="G572">
        <v>30</v>
      </c>
      <c r="H572" s="8">
        <v>0.2354</v>
      </c>
      <c r="I572" t="s">
        <v>615</v>
      </c>
    </row>
    <row r="573" spans="1:9" x14ac:dyDescent="0.3">
      <c r="A573">
        <v>1</v>
      </c>
      <c r="B573" t="s">
        <v>1246</v>
      </c>
      <c r="C573">
        <v>1</v>
      </c>
      <c r="D573">
        <v>-0.46</v>
      </c>
      <c r="E573">
        <v>12</v>
      </c>
      <c r="F573">
        <v>36.979999999999997</v>
      </c>
      <c r="G573">
        <v>29.26</v>
      </c>
      <c r="H573" s="8">
        <v>0.24590000000000001</v>
      </c>
      <c r="I573" t="s">
        <v>615</v>
      </c>
    </row>
    <row r="574" spans="1:9" x14ac:dyDescent="0.3">
      <c r="A574">
        <v>1</v>
      </c>
      <c r="B574" t="s">
        <v>1247</v>
      </c>
      <c r="C574">
        <v>1</v>
      </c>
      <c r="D574">
        <v>0.4</v>
      </c>
      <c r="E574">
        <v>13</v>
      </c>
      <c r="F574">
        <v>29.65</v>
      </c>
      <c r="G574">
        <v>25.07</v>
      </c>
      <c r="H574" s="8">
        <v>0.23719999999999999</v>
      </c>
      <c r="I574" t="s">
        <v>615</v>
      </c>
    </row>
    <row r="575" spans="1:9" x14ac:dyDescent="0.3">
      <c r="A575">
        <v>1</v>
      </c>
      <c r="B575" t="s">
        <v>1248</v>
      </c>
      <c r="C575">
        <v>1</v>
      </c>
      <c r="D575">
        <v>-0.02</v>
      </c>
      <c r="E575">
        <v>18</v>
      </c>
      <c r="F575">
        <v>38.21</v>
      </c>
      <c r="G575">
        <v>37.01</v>
      </c>
      <c r="H575" s="8">
        <v>0.2586</v>
      </c>
      <c r="I575" t="s">
        <v>615</v>
      </c>
    </row>
    <row r="576" spans="1:9" x14ac:dyDescent="0.3">
      <c r="A576">
        <v>1</v>
      </c>
      <c r="B576" t="s">
        <v>1249</v>
      </c>
      <c r="C576">
        <v>1</v>
      </c>
      <c r="D576">
        <v>0.06</v>
      </c>
      <c r="E576">
        <v>16</v>
      </c>
      <c r="F576">
        <v>52.58</v>
      </c>
      <c r="G576">
        <v>51.63</v>
      </c>
      <c r="H576" s="8">
        <v>0.17730000000000001</v>
      </c>
      <c r="I576" t="s">
        <v>615</v>
      </c>
    </row>
    <row r="577" spans="1:9" x14ac:dyDescent="0.3">
      <c r="A577">
        <v>1</v>
      </c>
      <c r="B577" t="s">
        <v>1250</v>
      </c>
      <c r="C577">
        <v>1</v>
      </c>
      <c r="D577">
        <v>0.88</v>
      </c>
      <c r="E577">
        <v>20</v>
      </c>
      <c r="F577">
        <v>73.17</v>
      </c>
      <c r="G577">
        <v>61.37</v>
      </c>
      <c r="H577" s="8">
        <v>0.15329999999999999</v>
      </c>
      <c r="I577" t="s">
        <v>615</v>
      </c>
    </row>
    <row r="578" spans="1:9" x14ac:dyDescent="0.3">
      <c r="A578">
        <v>1</v>
      </c>
      <c r="B578" t="s">
        <v>1251</v>
      </c>
      <c r="C578">
        <v>1</v>
      </c>
      <c r="D578">
        <v>1.47</v>
      </c>
      <c r="E578">
        <v>12</v>
      </c>
      <c r="F578">
        <v>31.39</v>
      </c>
      <c r="G578">
        <v>22.21</v>
      </c>
      <c r="H578" s="8">
        <v>0.24099999999999999</v>
      </c>
      <c r="I578" t="s">
        <v>615</v>
      </c>
    </row>
    <row r="579" spans="1:9" x14ac:dyDescent="0.3">
      <c r="A579">
        <v>1</v>
      </c>
      <c r="B579" t="s">
        <v>1252</v>
      </c>
      <c r="C579">
        <v>1</v>
      </c>
      <c r="D579">
        <v>1.24</v>
      </c>
      <c r="E579">
        <v>10</v>
      </c>
      <c r="F579">
        <v>32.909999999999997</v>
      </c>
      <c r="G579">
        <v>19.89</v>
      </c>
      <c r="H579" s="8">
        <v>0.2873</v>
      </c>
      <c r="I579" t="s">
        <v>615</v>
      </c>
    </row>
    <row r="580" spans="1:9" x14ac:dyDescent="0.3">
      <c r="A580">
        <v>1</v>
      </c>
      <c r="B580" t="s">
        <v>1253</v>
      </c>
      <c r="C580">
        <v>1</v>
      </c>
      <c r="D580">
        <v>-0.16</v>
      </c>
      <c r="E580">
        <v>13</v>
      </c>
      <c r="F580">
        <v>38.71</v>
      </c>
      <c r="G580">
        <v>31.13</v>
      </c>
      <c r="H580" s="8">
        <v>0.2167</v>
      </c>
      <c r="I580" t="s">
        <v>615</v>
      </c>
    </row>
    <row r="581" spans="1:9" x14ac:dyDescent="0.3">
      <c r="A581">
        <v>1</v>
      </c>
      <c r="B581" t="s">
        <v>1254</v>
      </c>
      <c r="C581">
        <v>1</v>
      </c>
      <c r="D581">
        <v>0.31</v>
      </c>
      <c r="E581">
        <v>13</v>
      </c>
      <c r="F581">
        <v>35.47</v>
      </c>
      <c r="G581">
        <v>28.06</v>
      </c>
      <c r="H581" s="8">
        <v>0.2457</v>
      </c>
      <c r="I581" t="s">
        <v>615</v>
      </c>
    </row>
    <row r="582" spans="1:9" x14ac:dyDescent="0.3">
      <c r="A582">
        <v>1</v>
      </c>
      <c r="B582" t="s">
        <v>1255</v>
      </c>
      <c r="C582">
        <v>1</v>
      </c>
      <c r="D582">
        <v>1.28</v>
      </c>
      <c r="E582">
        <v>13</v>
      </c>
      <c r="F582">
        <v>32.6</v>
      </c>
      <c r="G582">
        <v>21.25</v>
      </c>
      <c r="H582" s="8">
        <v>0.26900000000000002</v>
      </c>
      <c r="I582" t="s">
        <v>615</v>
      </c>
    </row>
    <row r="583" spans="1:9" x14ac:dyDescent="0.3">
      <c r="A583">
        <v>1</v>
      </c>
      <c r="B583" t="s">
        <v>1256</v>
      </c>
      <c r="C583">
        <v>1</v>
      </c>
      <c r="D583">
        <v>1.95</v>
      </c>
      <c r="E583">
        <v>11</v>
      </c>
      <c r="F583">
        <v>35.4</v>
      </c>
      <c r="G583">
        <v>22.15</v>
      </c>
      <c r="H583" s="8">
        <v>0.20280000000000001</v>
      </c>
      <c r="I583" t="s">
        <v>615</v>
      </c>
    </row>
    <row r="584" spans="1:9" x14ac:dyDescent="0.3">
      <c r="A584">
        <v>1</v>
      </c>
      <c r="B584" t="s">
        <v>1257</v>
      </c>
      <c r="C584">
        <v>1</v>
      </c>
      <c r="D584">
        <v>1.07</v>
      </c>
      <c r="E584">
        <v>10</v>
      </c>
      <c r="F584">
        <v>29.68</v>
      </c>
      <c r="G584">
        <v>17.47</v>
      </c>
      <c r="H584" s="8">
        <v>0.26279999999999998</v>
      </c>
      <c r="I584" t="s">
        <v>615</v>
      </c>
    </row>
    <row r="585" spans="1:9" x14ac:dyDescent="0.3">
      <c r="A585">
        <v>1</v>
      </c>
      <c r="B585" t="s">
        <v>1258</v>
      </c>
      <c r="C585">
        <v>1</v>
      </c>
      <c r="D585">
        <v>-0.04</v>
      </c>
      <c r="E585">
        <v>9</v>
      </c>
      <c r="F585">
        <v>27.82</v>
      </c>
      <c r="G585">
        <v>21.79</v>
      </c>
      <c r="H585" s="8">
        <v>0.37119999999999997</v>
      </c>
      <c r="I585" t="s">
        <v>615</v>
      </c>
    </row>
    <row r="586" spans="1:9" x14ac:dyDescent="0.3">
      <c r="A586">
        <v>1</v>
      </c>
      <c r="B586" t="s">
        <v>1259</v>
      </c>
      <c r="C586">
        <v>1</v>
      </c>
      <c r="D586">
        <v>0.13</v>
      </c>
      <c r="E586">
        <v>12</v>
      </c>
      <c r="F586">
        <v>37.380000000000003</v>
      </c>
      <c r="G586">
        <v>27.1</v>
      </c>
      <c r="H586" s="8">
        <v>0.28010000000000002</v>
      </c>
      <c r="I586" t="s">
        <v>615</v>
      </c>
    </row>
    <row r="587" spans="1:9" x14ac:dyDescent="0.3">
      <c r="A587">
        <v>1</v>
      </c>
      <c r="B587" t="s">
        <v>1260</v>
      </c>
      <c r="C587">
        <v>1</v>
      </c>
      <c r="D587">
        <v>-0.23</v>
      </c>
      <c r="E587">
        <v>14</v>
      </c>
      <c r="F587">
        <v>48.27</v>
      </c>
      <c r="G587">
        <v>46.12</v>
      </c>
      <c r="H587" s="8">
        <v>0.17130000000000001</v>
      </c>
      <c r="I587" t="s">
        <v>615</v>
      </c>
    </row>
    <row r="588" spans="1:9" x14ac:dyDescent="0.3">
      <c r="A588">
        <v>1</v>
      </c>
      <c r="B588" t="s">
        <v>1261</v>
      </c>
      <c r="C588">
        <v>1</v>
      </c>
      <c r="D588">
        <v>0.73</v>
      </c>
      <c r="E588">
        <v>13</v>
      </c>
      <c r="F588">
        <v>34.99</v>
      </c>
      <c r="G588">
        <v>30.78</v>
      </c>
      <c r="H588" s="8">
        <v>0.2147</v>
      </c>
      <c r="I588" t="s">
        <v>615</v>
      </c>
    </row>
    <row r="589" spans="1:9" x14ac:dyDescent="0.3">
      <c r="A589">
        <v>1</v>
      </c>
      <c r="B589" t="s">
        <v>1262</v>
      </c>
      <c r="C589">
        <v>1</v>
      </c>
      <c r="D589">
        <v>1.63</v>
      </c>
      <c r="E589">
        <v>17</v>
      </c>
      <c r="F589">
        <v>46.79</v>
      </c>
      <c r="G589">
        <v>46.66</v>
      </c>
      <c r="H589" s="8">
        <v>0.1898</v>
      </c>
      <c r="I589" t="s">
        <v>615</v>
      </c>
    </row>
    <row r="590" spans="1:9" x14ac:dyDescent="0.3">
      <c r="A590">
        <v>1</v>
      </c>
      <c r="B590" t="s">
        <v>1263</v>
      </c>
      <c r="C590">
        <v>1</v>
      </c>
      <c r="D590">
        <v>0.02</v>
      </c>
      <c r="E590">
        <v>17</v>
      </c>
      <c r="F590">
        <v>45.71</v>
      </c>
      <c r="G590">
        <v>43.23</v>
      </c>
      <c r="H590" s="8">
        <v>0.21870000000000001</v>
      </c>
      <c r="I590" t="s">
        <v>615</v>
      </c>
    </row>
    <row r="591" spans="1:9" x14ac:dyDescent="0.3">
      <c r="A591">
        <v>1</v>
      </c>
      <c r="B591" t="s">
        <v>1264</v>
      </c>
      <c r="C591">
        <v>1</v>
      </c>
      <c r="D591">
        <v>0.4</v>
      </c>
      <c r="E591">
        <v>11</v>
      </c>
      <c r="F591">
        <v>31.92</v>
      </c>
      <c r="G591">
        <v>28.65</v>
      </c>
      <c r="H591" s="8">
        <v>0.3725</v>
      </c>
      <c r="I591" t="s">
        <v>615</v>
      </c>
    </row>
    <row r="592" spans="1:9" x14ac:dyDescent="0.3">
      <c r="A592">
        <v>1</v>
      </c>
      <c r="B592" t="s">
        <v>1265</v>
      </c>
      <c r="C592">
        <v>1</v>
      </c>
      <c r="D592">
        <v>0.92</v>
      </c>
      <c r="E592">
        <v>15</v>
      </c>
      <c r="F592">
        <v>54.69</v>
      </c>
      <c r="G592">
        <v>31.23</v>
      </c>
      <c r="H592" s="8">
        <v>0.24909999999999999</v>
      </c>
      <c r="I592" t="s">
        <v>615</v>
      </c>
    </row>
    <row r="593" spans="1:9" x14ac:dyDescent="0.3">
      <c r="A593">
        <v>1</v>
      </c>
      <c r="B593" t="s">
        <v>1266</v>
      </c>
      <c r="C593">
        <v>1</v>
      </c>
      <c r="D593">
        <v>7.0000000000000007E-2</v>
      </c>
      <c r="E593">
        <v>12</v>
      </c>
      <c r="F593">
        <v>31.43</v>
      </c>
      <c r="G593">
        <v>26.99</v>
      </c>
      <c r="H593" s="8">
        <v>0.248</v>
      </c>
      <c r="I593" t="s">
        <v>615</v>
      </c>
    </row>
    <row r="594" spans="1:9" x14ac:dyDescent="0.3">
      <c r="A594">
        <v>1</v>
      </c>
      <c r="B594" t="s">
        <v>1267</v>
      </c>
      <c r="C594">
        <v>1</v>
      </c>
      <c r="D594">
        <v>-0.01</v>
      </c>
      <c r="E594">
        <v>12</v>
      </c>
      <c r="F594">
        <v>25.54</v>
      </c>
      <c r="G594">
        <v>20.57</v>
      </c>
      <c r="H594" s="8">
        <v>0.29020000000000001</v>
      </c>
      <c r="I594" t="s">
        <v>615</v>
      </c>
    </row>
    <row r="595" spans="1:9" x14ac:dyDescent="0.3">
      <c r="A595">
        <v>1</v>
      </c>
      <c r="B595" t="s">
        <v>1268</v>
      </c>
      <c r="C595">
        <v>1</v>
      </c>
      <c r="D595">
        <v>0.78</v>
      </c>
      <c r="E595">
        <v>11</v>
      </c>
      <c r="F595">
        <v>31.54</v>
      </c>
      <c r="G595">
        <v>23.06</v>
      </c>
      <c r="H595" s="8">
        <v>0.26440000000000002</v>
      </c>
      <c r="I595" t="s">
        <v>615</v>
      </c>
    </row>
    <row r="596" spans="1:9" x14ac:dyDescent="0.3">
      <c r="A596">
        <v>1</v>
      </c>
      <c r="B596" t="s">
        <v>1269</v>
      </c>
      <c r="C596">
        <v>1</v>
      </c>
      <c r="D596">
        <v>0.67</v>
      </c>
      <c r="E596">
        <v>10</v>
      </c>
      <c r="F596">
        <v>29.73</v>
      </c>
      <c r="G596">
        <v>19.079999999999998</v>
      </c>
      <c r="H596" s="8">
        <v>0.2145</v>
      </c>
      <c r="I596" t="s">
        <v>615</v>
      </c>
    </row>
    <row r="597" spans="1:9" x14ac:dyDescent="0.3">
      <c r="A597">
        <v>1</v>
      </c>
      <c r="B597" t="s">
        <v>1270</v>
      </c>
      <c r="C597">
        <v>1</v>
      </c>
      <c r="D597">
        <v>1.22</v>
      </c>
      <c r="E597">
        <v>11</v>
      </c>
      <c r="F597">
        <v>25.27</v>
      </c>
      <c r="G597">
        <v>19.920000000000002</v>
      </c>
      <c r="H597" s="8">
        <v>0.27760000000000001</v>
      </c>
      <c r="I597" t="s">
        <v>615</v>
      </c>
    </row>
    <row r="598" spans="1:9" x14ac:dyDescent="0.3">
      <c r="A598">
        <v>1</v>
      </c>
      <c r="B598" t="s">
        <v>1271</v>
      </c>
      <c r="C598">
        <v>1</v>
      </c>
      <c r="D598">
        <v>1.1200000000000001</v>
      </c>
      <c r="E598">
        <v>14</v>
      </c>
      <c r="F598">
        <v>36.04</v>
      </c>
      <c r="G598">
        <v>31.54</v>
      </c>
      <c r="H598" s="8">
        <v>0.2276</v>
      </c>
      <c r="I598" t="s">
        <v>615</v>
      </c>
    </row>
    <row r="599" spans="1:9" x14ac:dyDescent="0.3">
      <c r="A599">
        <v>1</v>
      </c>
      <c r="B599" t="s">
        <v>1272</v>
      </c>
      <c r="C599">
        <v>1</v>
      </c>
      <c r="D599">
        <v>0.78</v>
      </c>
      <c r="E599">
        <v>13</v>
      </c>
      <c r="F599">
        <v>42.43</v>
      </c>
      <c r="G599">
        <v>38.47</v>
      </c>
      <c r="H599" s="8">
        <v>0.17549999999999999</v>
      </c>
      <c r="I599" t="s">
        <v>615</v>
      </c>
    </row>
    <row r="600" spans="1:9" x14ac:dyDescent="0.3">
      <c r="A600">
        <v>1</v>
      </c>
      <c r="B600" t="s">
        <v>1273</v>
      </c>
      <c r="C600">
        <v>1</v>
      </c>
      <c r="D600">
        <v>0.51</v>
      </c>
      <c r="E600">
        <v>12</v>
      </c>
      <c r="F600">
        <v>48.59</v>
      </c>
      <c r="G600">
        <v>31.42</v>
      </c>
      <c r="H600" s="8">
        <v>0.15210000000000001</v>
      </c>
      <c r="I600" t="s">
        <v>615</v>
      </c>
    </row>
    <row r="601" spans="1:9" x14ac:dyDescent="0.3">
      <c r="A601">
        <v>1</v>
      </c>
      <c r="B601" t="s">
        <v>1274</v>
      </c>
      <c r="C601">
        <v>1</v>
      </c>
      <c r="D601">
        <v>0.47</v>
      </c>
      <c r="E601">
        <v>11</v>
      </c>
      <c r="F601">
        <v>29.24</v>
      </c>
      <c r="G601">
        <v>23.29</v>
      </c>
      <c r="H601" s="8">
        <v>0.30630000000000002</v>
      </c>
      <c r="I601" t="s">
        <v>615</v>
      </c>
    </row>
    <row r="602" spans="1:9" x14ac:dyDescent="0.3">
      <c r="A602">
        <v>1</v>
      </c>
      <c r="B602" t="s">
        <v>1275</v>
      </c>
      <c r="C602">
        <v>1</v>
      </c>
      <c r="D602">
        <v>0.38</v>
      </c>
      <c r="E602">
        <v>12</v>
      </c>
      <c r="F602">
        <v>38.43</v>
      </c>
      <c r="G602">
        <v>36.58</v>
      </c>
      <c r="H602" s="8">
        <v>0.1759</v>
      </c>
      <c r="I602" t="s">
        <v>615</v>
      </c>
    </row>
    <row r="603" spans="1:9" x14ac:dyDescent="0.3">
      <c r="A603">
        <v>1</v>
      </c>
      <c r="B603" t="s">
        <v>1276</v>
      </c>
      <c r="C603">
        <v>1</v>
      </c>
      <c r="D603">
        <v>-1.01</v>
      </c>
      <c r="E603">
        <v>12</v>
      </c>
      <c r="F603">
        <v>31.94</v>
      </c>
      <c r="G603">
        <v>24.13</v>
      </c>
      <c r="H603" s="8">
        <v>0.2833</v>
      </c>
      <c r="I603" t="s">
        <v>615</v>
      </c>
    </row>
    <row r="604" spans="1:9" x14ac:dyDescent="0.3">
      <c r="A604">
        <v>1</v>
      </c>
      <c r="B604" t="s">
        <v>1277</v>
      </c>
      <c r="C604">
        <v>1</v>
      </c>
      <c r="D604">
        <v>1.29</v>
      </c>
      <c r="E604">
        <v>14</v>
      </c>
      <c r="F604">
        <v>38.270000000000003</v>
      </c>
      <c r="G604">
        <v>32.630000000000003</v>
      </c>
      <c r="H604" s="8">
        <v>0.21310000000000001</v>
      </c>
      <c r="I604" t="s">
        <v>615</v>
      </c>
    </row>
    <row r="605" spans="1:9" x14ac:dyDescent="0.3">
      <c r="A605">
        <v>1</v>
      </c>
      <c r="B605" t="s">
        <v>1278</v>
      </c>
      <c r="C605">
        <v>1</v>
      </c>
      <c r="D605">
        <v>0.54</v>
      </c>
      <c r="E605">
        <v>11</v>
      </c>
      <c r="F605">
        <v>48.51</v>
      </c>
      <c r="G605">
        <v>31.82</v>
      </c>
      <c r="H605" s="8">
        <v>0.18329999999999999</v>
      </c>
      <c r="I605" t="s">
        <v>615</v>
      </c>
    </row>
    <row r="606" spans="1:9" x14ac:dyDescent="0.3">
      <c r="A606">
        <v>1</v>
      </c>
      <c r="B606" t="s">
        <v>1279</v>
      </c>
      <c r="C606">
        <v>1</v>
      </c>
      <c r="D606">
        <v>1.25</v>
      </c>
      <c r="E606">
        <v>16</v>
      </c>
      <c r="F606">
        <v>52.89</v>
      </c>
      <c r="G606">
        <v>47.46</v>
      </c>
      <c r="H606" s="8">
        <v>0.17280000000000001</v>
      </c>
      <c r="I606" t="s">
        <v>615</v>
      </c>
    </row>
    <row r="607" spans="1:9" x14ac:dyDescent="0.3">
      <c r="A607">
        <v>1</v>
      </c>
      <c r="B607" t="s">
        <v>1280</v>
      </c>
      <c r="C607">
        <v>1</v>
      </c>
      <c r="D607">
        <v>0.22</v>
      </c>
      <c r="E607">
        <v>9</v>
      </c>
      <c r="F607">
        <v>26.53</v>
      </c>
      <c r="G607">
        <v>20.010000000000002</v>
      </c>
      <c r="H607" s="8">
        <v>0.25319999999999998</v>
      </c>
      <c r="I607" t="s">
        <v>615</v>
      </c>
    </row>
    <row r="608" spans="1:9" x14ac:dyDescent="0.3">
      <c r="A608">
        <v>1</v>
      </c>
      <c r="B608" t="s">
        <v>1281</v>
      </c>
      <c r="C608">
        <v>1</v>
      </c>
      <c r="D608">
        <v>1.29</v>
      </c>
      <c r="E608">
        <v>11</v>
      </c>
      <c r="F608">
        <v>34.81</v>
      </c>
      <c r="G608">
        <v>26.91</v>
      </c>
      <c r="H608" s="8">
        <v>0.2072</v>
      </c>
      <c r="I608" t="s">
        <v>615</v>
      </c>
    </row>
    <row r="609" spans="1:9" x14ac:dyDescent="0.3">
      <c r="A609">
        <v>1</v>
      </c>
      <c r="B609" t="s">
        <v>1282</v>
      </c>
      <c r="C609">
        <v>1</v>
      </c>
      <c r="D609">
        <v>0.86</v>
      </c>
      <c r="E609">
        <v>11</v>
      </c>
      <c r="F609">
        <v>28.7</v>
      </c>
      <c r="G609">
        <v>22.01</v>
      </c>
      <c r="H609" s="8">
        <v>0.2326</v>
      </c>
      <c r="I609" t="s">
        <v>615</v>
      </c>
    </row>
    <row r="610" spans="1:9" x14ac:dyDescent="0.3">
      <c r="A610">
        <v>1</v>
      </c>
      <c r="B610" t="s">
        <v>1283</v>
      </c>
      <c r="C610">
        <v>1</v>
      </c>
      <c r="D610">
        <v>0.99</v>
      </c>
      <c r="E610">
        <v>7</v>
      </c>
      <c r="F610">
        <v>26.93</v>
      </c>
      <c r="G610">
        <v>14.83</v>
      </c>
      <c r="H610" s="8">
        <v>0.3705</v>
      </c>
      <c r="I610" t="s">
        <v>615</v>
      </c>
    </row>
    <row r="611" spans="1:9" x14ac:dyDescent="0.3">
      <c r="A611">
        <v>1</v>
      </c>
      <c r="B611" t="s">
        <v>1284</v>
      </c>
      <c r="C611">
        <v>1</v>
      </c>
      <c r="D611">
        <v>-0.15</v>
      </c>
      <c r="E611">
        <v>13</v>
      </c>
      <c r="F611">
        <v>25.76</v>
      </c>
      <c r="G611">
        <v>23.97</v>
      </c>
      <c r="H611" s="8">
        <v>0.2848</v>
      </c>
      <c r="I611" t="s">
        <v>615</v>
      </c>
    </row>
    <row r="612" spans="1:9" x14ac:dyDescent="0.3">
      <c r="A612">
        <v>1</v>
      </c>
      <c r="B612" t="s">
        <v>1285</v>
      </c>
      <c r="C612">
        <v>1</v>
      </c>
      <c r="D612">
        <v>1</v>
      </c>
      <c r="E612">
        <v>15</v>
      </c>
      <c r="F612">
        <v>45.35</v>
      </c>
      <c r="G612">
        <v>41.07</v>
      </c>
      <c r="H612" s="8">
        <v>0.19339999999999999</v>
      </c>
      <c r="I612" t="s">
        <v>615</v>
      </c>
    </row>
    <row r="613" spans="1:9" x14ac:dyDescent="0.3">
      <c r="A613">
        <v>1</v>
      </c>
      <c r="B613" t="s">
        <v>1286</v>
      </c>
      <c r="C613">
        <v>1</v>
      </c>
      <c r="D613">
        <v>0.1</v>
      </c>
      <c r="E613">
        <v>13</v>
      </c>
      <c r="F613">
        <v>34.28</v>
      </c>
      <c r="G613">
        <v>29.37</v>
      </c>
      <c r="H613" s="8">
        <v>0.25290000000000001</v>
      </c>
      <c r="I613" t="s">
        <v>615</v>
      </c>
    </row>
    <row r="614" spans="1:9" x14ac:dyDescent="0.3">
      <c r="A614">
        <v>1</v>
      </c>
      <c r="B614" t="s">
        <v>1287</v>
      </c>
      <c r="C614">
        <v>1</v>
      </c>
      <c r="D614">
        <v>0.2</v>
      </c>
      <c r="E614">
        <v>15</v>
      </c>
      <c r="F614">
        <v>56.59</v>
      </c>
      <c r="G614">
        <v>35.14</v>
      </c>
      <c r="H614" s="8">
        <v>0.2417</v>
      </c>
      <c r="I614" t="s">
        <v>615</v>
      </c>
    </row>
    <row r="615" spans="1:9" x14ac:dyDescent="0.3">
      <c r="A615">
        <v>1</v>
      </c>
      <c r="B615" t="s">
        <v>1288</v>
      </c>
      <c r="C615">
        <v>1</v>
      </c>
      <c r="D615">
        <v>-0.09</v>
      </c>
      <c r="E615">
        <v>11</v>
      </c>
      <c r="F615">
        <v>29.64</v>
      </c>
      <c r="G615">
        <v>25.31</v>
      </c>
      <c r="H615" s="8">
        <v>0.27110000000000001</v>
      </c>
      <c r="I615" t="s">
        <v>615</v>
      </c>
    </row>
    <row r="616" spans="1:9" x14ac:dyDescent="0.3">
      <c r="A616">
        <v>1</v>
      </c>
      <c r="B616" t="s">
        <v>1289</v>
      </c>
      <c r="C616">
        <v>1</v>
      </c>
      <c r="D616">
        <v>0.66</v>
      </c>
      <c r="E616">
        <v>14</v>
      </c>
      <c r="F616">
        <v>39.36</v>
      </c>
      <c r="G616">
        <v>32.479999999999997</v>
      </c>
      <c r="H616" s="8">
        <v>0.21479999999999999</v>
      </c>
      <c r="I616" t="s">
        <v>615</v>
      </c>
    </row>
    <row r="617" spans="1:9" x14ac:dyDescent="0.3">
      <c r="A617">
        <v>1</v>
      </c>
      <c r="B617" t="s">
        <v>1290</v>
      </c>
      <c r="C617">
        <v>1</v>
      </c>
      <c r="D617">
        <v>1.18</v>
      </c>
      <c r="E617">
        <v>13</v>
      </c>
      <c r="F617">
        <v>42.14</v>
      </c>
      <c r="G617">
        <v>31.83</v>
      </c>
      <c r="H617" s="8">
        <v>0.19320000000000001</v>
      </c>
      <c r="I617" t="s">
        <v>615</v>
      </c>
    </row>
    <row r="618" spans="1:9" x14ac:dyDescent="0.3">
      <c r="A618">
        <v>1</v>
      </c>
      <c r="B618" t="s">
        <v>1291</v>
      </c>
      <c r="C618">
        <v>1</v>
      </c>
      <c r="D618">
        <v>-0.7</v>
      </c>
      <c r="E618">
        <v>13</v>
      </c>
      <c r="F618">
        <v>46.25</v>
      </c>
      <c r="G618">
        <v>40.04</v>
      </c>
      <c r="H618" s="8">
        <v>0.17610000000000001</v>
      </c>
      <c r="I618" t="s">
        <v>615</v>
      </c>
    </row>
    <row r="619" spans="1:9" x14ac:dyDescent="0.3">
      <c r="A619">
        <v>1</v>
      </c>
      <c r="B619" t="s">
        <v>1292</v>
      </c>
      <c r="C619">
        <v>1</v>
      </c>
      <c r="D619">
        <v>0.52</v>
      </c>
      <c r="E619">
        <v>13</v>
      </c>
      <c r="F619">
        <v>39.47</v>
      </c>
      <c r="G619">
        <v>25.15</v>
      </c>
      <c r="H619" s="8">
        <v>0.22259999999999999</v>
      </c>
      <c r="I619" t="s">
        <v>615</v>
      </c>
    </row>
    <row r="620" spans="1:9" x14ac:dyDescent="0.3">
      <c r="A620">
        <v>1</v>
      </c>
      <c r="B620" t="s">
        <v>1293</v>
      </c>
      <c r="C620">
        <v>1</v>
      </c>
      <c r="D620">
        <v>1</v>
      </c>
      <c r="E620">
        <v>10</v>
      </c>
      <c r="F620">
        <v>30.21</v>
      </c>
      <c r="G620">
        <v>26.29</v>
      </c>
      <c r="H620" s="8">
        <v>0.2712</v>
      </c>
      <c r="I620" t="s">
        <v>615</v>
      </c>
    </row>
    <row r="621" spans="1:9" x14ac:dyDescent="0.3">
      <c r="A621">
        <v>1</v>
      </c>
      <c r="B621" t="s">
        <v>1294</v>
      </c>
      <c r="C621">
        <v>1</v>
      </c>
      <c r="D621">
        <v>0.14000000000000001</v>
      </c>
      <c r="E621">
        <v>11</v>
      </c>
      <c r="F621">
        <v>28.15</v>
      </c>
      <c r="G621">
        <v>19.48</v>
      </c>
      <c r="H621" s="8">
        <v>0.32679999999999998</v>
      </c>
      <c r="I621" t="s">
        <v>615</v>
      </c>
    </row>
    <row r="622" spans="1:9" x14ac:dyDescent="0.3">
      <c r="A622">
        <v>1</v>
      </c>
      <c r="B622" t="s">
        <v>1295</v>
      </c>
      <c r="C622">
        <v>1</v>
      </c>
      <c r="D622">
        <v>1.1200000000000001</v>
      </c>
      <c r="E622">
        <v>13</v>
      </c>
      <c r="F622">
        <v>46.54</v>
      </c>
      <c r="G622">
        <v>30.48</v>
      </c>
      <c r="H622" s="8">
        <v>0.21049999999999999</v>
      </c>
      <c r="I622" t="s">
        <v>615</v>
      </c>
    </row>
    <row r="623" spans="1:9" x14ac:dyDescent="0.3">
      <c r="A623">
        <v>1</v>
      </c>
      <c r="B623" t="s">
        <v>1296</v>
      </c>
      <c r="C623">
        <v>1</v>
      </c>
      <c r="D623">
        <v>1.34</v>
      </c>
      <c r="E623">
        <v>11</v>
      </c>
      <c r="F623">
        <v>26.52</v>
      </c>
      <c r="G623">
        <v>20.98</v>
      </c>
      <c r="H623" s="8">
        <v>0.27639999999999998</v>
      </c>
      <c r="I623" t="s">
        <v>615</v>
      </c>
    </row>
    <row r="624" spans="1:9" x14ac:dyDescent="0.3">
      <c r="A624">
        <v>1</v>
      </c>
      <c r="B624" t="s">
        <v>1297</v>
      </c>
      <c r="C624">
        <v>1</v>
      </c>
      <c r="D624">
        <v>1.32</v>
      </c>
      <c r="E624">
        <v>10</v>
      </c>
      <c r="F624">
        <v>31.12</v>
      </c>
      <c r="G624">
        <v>18.489999999999998</v>
      </c>
      <c r="H624" s="8">
        <v>0.255</v>
      </c>
      <c r="I624" t="s">
        <v>615</v>
      </c>
    </row>
    <row r="625" spans="1:9" x14ac:dyDescent="0.3">
      <c r="A625">
        <v>1</v>
      </c>
      <c r="B625" t="s">
        <v>1298</v>
      </c>
      <c r="C625">
        <v>1</v>
      </c>
      <c r="D625">
        <v>0.45</v>
      </c>
      <c r="E625">
        <v>10</v>
      </c>
      <c r="F625">
        <v>32.58</v>
      </c>
      <c r="G625">
        <v>22.42</v>
      </c>
      <c r="H625" s="8">
        <v>0.23530000000000001</v>
      </c>
      <c r="I625" t="s">
        <v>615</v>
      </c>
    </row>
    <row r="626" spans="1:9" x14ac:dyDescent="0.3">
      <c r="A626">
        <v>1</v>
      </c>
      <c r="B626" t="s">
        <v>1299</v>
      </c>
      <c r="C626">
        <v>1</v>
      </c>
      <c r="D626">
        <v>1.72</v>
      </c>
      <c r="E626">
        <v>9</v>
      </c>
      <c r="F626">
        <v>36.22</v>
      </c>
      <c r="G626">
        <v>31.87</v>
      </c>
      <c r="H626" s="8">
        <v>0.1396</v>
      </c>
      <c r="I626" t="s">
        <v>615</v>
      </c>
    </row>
    <row r="627" spans="1:9" x14ac:dyDescent="0.3">
      <c r="A627">
        <v>1</v>
      </c>
      <c r="B627" t="s">
        <v>1300</v>
      </c>
      <c r="C627">
        <v>1</v>
      </c>
      <c r="D627">
        <v>0.54</v>
      </c>
      <c r="E627">
        <v>11</v>
      </c>
      <c r="F627">
        <v>31.48</v>
      </c>
      <c r="G627">
        <v>24.09</v>
      </c>
      <c r="H627" s="8">
        <v>0.3513</v>
      </c>
      <c r="I627" t="s">
        <v>615</v>
      </c>
    </row>
    <row r="628" spans="1:9" x14ac:dyDescent="0.3">
      <c r="A628">
        <v>1</v>
      </c>
      <c r="B628" t="s">
        <v>1301</v>
      </c>
      <c r="C628">
        <v>1</v>
      </c>
      <c r="D628">
        <v>-1.22</v>
      </c>
      <c r="E628">
        <v>8</v>
      </c>
      <c r="F628">
        <v>22.9</v>
      </c>
      <c r="G628">
        <v>15.87</v>
      </c>
      <c r="H628" s="8">
        <v>0.32540000000000002</v>
      </c>
      <c r="I628" t="s">
        <v>615</v>
      </c>
    </row>
    <row r="629" spans="1:9" x14ac:dyDescent="0.3">
      <c r="A629">
        <v>1</v>
      </c>
      <c r="B629" t="s">
        <v>1302</v>
      </c>
      <c r="C629">
        <v>1</v>
      </c>
      <c r="D629">
        <v>1.01</v>
      </c>
      <c r="E629">
        <v>16</v>
      </c>
      <c r="F629">
        <v>42.09</v>
      </c>
      <c r="G629">
        <v>35.950000000000003</v>
      </c>
      <c r="H629" s="8">
        <v>0.2422</v>
      </c>
      <c r="I629" t="s">
        <v>615</v>
      </c>
    </row>
    <row r="630" spans="1:9" x14ac:dyDescent="0.3">
      <c r="A630">
        <v>1</v>
      </c>
      <c r="B630" t="s">
        <v>1303</v>
      </c>
      <c r="C630">
        <v>1</v>
      </c>
      <c r="D630">
        <v>0.17</v>
      </c>
      <c r="E630">
        <v>15</v>
      </c>
      <c r="F630">
        <v>43.68</v>
      </c>
      <c r="G630">
        <v>40.75</v>
      </c>
      <c r="H630" s="8">
        <v>0.19</v>
      </c>
      <c r="I630" t="s">
        <v>615</v>
      </c>
    </row>
    <row r="631" spans="1:9" x14ac:dyDescent="0.3">
      <c r="A631">
        <v>1</v>
      </c>
      <c r="B631" t="s">
        <v>1304</v>
      </c>
      <c r="C631">
        <v>1</v>
      </c>
      <c r="D631">
        <v>-0.18</v>
      </c>
      <c r="E631">
        <v>17</v>
      </c>
      <c r="F631">
        <v>34.659999999999997</v>
      </c>
      <c r="G631">
        <v>34.020000000000003</v>
      </c>
      <c r="H631" s="8">
        <v>0.26450000000000001</v>
      </c>
      <c r="I631" t="s">
        <v>615</v>
      </c>
    </row>
    <row r="632" spans="1:9" x14ac:dyDescent="0.3">
      <c r="A632">
        <v>1</v>
      </c>
      <c r="B632" t="s">
        <v>1305</v>
      </c>
      <c r="C632">
        <v>1</v>
      </c>
      <c r="D632">
        <v>0.98</v>
      </c>
      <c r="E632">
        <v>10</v>
      </c>
      <c r="F632">
        <v>30.79</v>
      </c>
      <c r="G632">
        <v>13.43</v>
      </c>
      <c r="H632" s="8">
        <v>0.33239999999999997</v>
      </c>
      <c r="I632" t="s">
        <v>615</v>
      </c>
    </row>
    <row r="633" spans="1:9" x14ac:dyDescent="0.3">
      <c r="A633">
        <v>1</v>
      </c>
      <c r="B633" t="s">
        <v>1306</v>
      </c>
      <c r="C633">
        <v>1</v>
      </c>
      <c r="D633">
        <v>1.35</v>
      </c>
      <c r="E633">
        <v>12</v>
      </c>
      <c r="F633">
        <v>37.130000000000003</v>
      </c>
      <c r="G633">
        <v>32.729999999999997</v>
      </c>
      <c r="H633" s="8">
        <v>0.17949999999999999</v>
      </c>
      <c r="I633" t="s">
        <v>615</v>
      </c>
    </row>
    <row r="634" spans="1:9" x14ac:dyDescent="0.3">
      <c r="A634">
        <v>1</v>
      </c>
      <c r="B634" t="s">
        <v>1307</v>
      </c>
      <c r="C634">
        <v>1</v>
      </c>
      <c r="D634">
        <v>0.19</v>
      </c>
      <c r="E634">
        <v>10</v>
      </c>
      <c r="F634">
        <v>31.49</v>
      </c>
      <c r="G634">
        <v>28.32</v>
      </c>
      <c r="H634" s="8">
        <v>0.18049999999999999</v>
      </c>
      <c r="I634" t="s">
        <v>615</v>
      </c>
    </row>
    <row r="635" spans="1:9" x14ac:dyDescent="0.3">
      <c r="A635">
        <v>1</v>
      </c>
      <c r="B635" t="s">
        <v>1308</v>
      </c>
      <c r="C635">
        <v>1</v>
      </c>
      <c r="D635">
        <v>1.35</v>
      </c>
      <c r="E635">
        <v>14</v>
      </c>
      <c r="F635">
        <v>45.55</v>
      </c>
      <c r="G635">
        <v>43.05</v>
      </c>
      <c r="H635" s="8">
        <v>0.1759</v>
      </c>
      <c r="I635" t="s">
        <v>615</v>
      </c>
    </row>
    <row r="636" spans="1:9" x14ac:dyDescent="0.3">
      <c r="A636">
        <v>1</v>
      </c>
      <c r="B636" t="s">
        <v>1309</v>
      </c>
      <c r="C636">
        <v>1</v>
      </c>
      <c r="D636">
        <v>0.06</v>
      </c>
      <c r="E636">
        <v>9</v>
      </c>
      <c r="F636">
        <v>20.010000000000002</v>
      </c>
      <c r="G636">
        <v>15.19</v>
      </c>
      <c r="H636" s="8">
        <v>0.28870000000000001</v>
      </c>
      <c r="I636" t="s">
        <v>615</v>
      </c>
    </row>
    <row r="637" spans="1:9" x14ac:dyDescent="0.3">
      <c r="A637">
        <v>1</v>
      </c>
      <c r="B637" t="s">
        <v>1310</v>
      </c>
      <c r="C637">
        <v>1</v>
      </c>
      <c r="D637">
        <v>1.31</v>
      </c>
      <c r="E637">
        <v>13</v>
      </c>
      <c r="F637">
        <v>42.8</v>
      </c>
      <c r="G637">
        <v>39.65</v>
      </c>
      <c r="H637" s="8">
        <v>0.19009999999999999</v>
      </c>
      <c r="I637" t="s">
        <v>615</v>
      </c>
    </row>
    <row r="638" spans="1:9" x14ac:dyDescent="0.3">
      <c r="A638">
        <v>1</v>
      </c>
      <c r="B638" t="s">
        <v>1311</v>
      </c>
      <c r="C638">
        <v>1</v>
      </c>
      <c r="D638">
        <v>0.2</v>
      </c>
      <c r="E638">
        <v>15</v>
      </c>
      <c r="F638">
        <v>38.96</v>
      </c>
      <c r="G638">
        <v>32.520000000000003</v>
      </c>
      <c r="H638" s="8">
        <v>0.2248</v>
      </c>
      <c r="I638" t="s">
        <v>615</v>
      </c>
    </row>
    <row r="639" spans="1:9" x14ac:dyDescent="0.3">
      <c r="A639">
        <v>1</v>
      </c>
      <c r="B639" t="s">
        <v>1312</v>
      </c>
      <c r="C639">
        <v>1</v>
      </c>
      <c r="D639">
        <v>-0.21</v>
      </c>
      <c r="E639">
        <v>13</v>
      </c>
      <c r="F639">
        <v>37.79</v>
      </c>
      <c r="G639">
        <v>25.22</v>
      </c>
      <c r="H639" s="8">
        <v>0.27589999999999998</v>
      </c>
      <c r="I639" t="s">
        <v>615</v>
      </c>
    </row>
    <row r="640" spans="1:9" x14ac:dyDescent="0.3">
      <c r="A640">
        <v>1</v>
      </c>
      <c r="B640" t="s">
        <v>1313</v>
      </c>
      <c r="C640">
        <v>1</v>
      </c>
      <c r="D640">
        <v>0.18</v>
      </c>
      <c r="E640">
        <v>11</v>
      </c>
      <c r="F640">
        <v>38.19</v>
      </c>
      <c r="G640">
        <v>23.44</v>
      </c>
      <c r="H640" s="8">
        <v>0.23980000000000001</v>
      </c>
      <c r="I640" t="s">
        <v>615</v>
      </c>
    </row>
    <row r="641" spans="1:9" x14ac:dyDescent="0.3">
      <c r="A641">
        <v>1</v>
      </c>
      <c r="B641" t="s">
        <v>1314</v>
      </c>
      <c r="C641">
        <v>1</v>
      </c>
      <c r="D641">
        <v>0.98</v>
      </c>
      <c r="E641">
        <v>12</v>
      </c>
      <c r="F641">
        <v>33.840000000000003</v>
      </c>
      <c r="G641">
        <v>27.61</v>
      </c>
      <c r="H641" s="8">
        <v>0.24360000000000001</v>
      </c>
      <c r="I641" t="s">
        <v>615</v>
      </c>
    </row>
    <row r="642" spans="1:9" x14ac:dyDescent="0.3">
      <c r="A642">
        <v>1</v>
      </c>
      <c r="B642" t="s">
        <v>1315</v>
      </c>
      <c r="C642">
        <v>1</v>
      </c>
      <c r="D642">
        <v>0.86</v>
      </c>
      <c r="E642">
        <v>12</v>
      </c>
      <c r="F642">
        <v>26.43</v>
      </c>
      <c r="G642">
        <v>24.82</v>
      </c>
      <c r="H642" s="8">
        <v>0.26100000000000001</v>
      </c>
      <c r="I642" t="s">
        <v>615</v>
      </c>
    </row>
    <row r="643" spans="1:9" x14ac:dyDescent="0.3">
      <c r="A643">
        <v>1</v>
      </c>
      <c r="B643" t="s">
        <v>1316</v>
      </c>
      <c r="C643">
        <v>1</v>
      </c>
      <c r="D643">
        <v>0.93</v>
      </c>
      <c r="E643">
        <v>14</v>
      </c>
      <c r="F643">
        <v>34.119999999999997</v>
      </c>
      <c r="G643">
        <v>33.07</v>
      </c>
      <c r="H643" s="8">
        <v>0.22420000000000001</v>
      </c>
      <c r="I643" t="s">
        <v>615</v>
      </c>
    </row>
    <row r="644" spans="1:9" x14ac:dyDescent="0.3">
      <c r="A644">
        <v>1</v>
      </c>
      <c r="B644" t="s">
        <v>1317</v>
      </c>
      <c r="C644">
        <v>1</v>
      </c>
      <c r="D644">
        <v>-0.47</v>
      </c>
      <c r="E644">
        <v>16</v>
      </c>
      <c r="F644">
        <v>28.14</v>
      </c>
      <c r="G644">
        <v>27.93</v>
      </c>
      <c r="H644" s="8">
        <v>0.30880000000000002</v>
      </c>
      <c r="I644" t="s">
        <v>615</v>
      </c>
    </row>
    <row r="645" spans="1:9" x14ac:dyDescent="0.3">
      <c r="A645">
        <v>1</v>
      </c>
      <c r="B645" t="s">
        <v>1318</v>
      </c>
      <c r="C645">
        <v>1</v>
      </c>
      <c r="D645">
        <v>1.27</v>
      </c>
      <c r="E645">
        <v>14</v>
      </c>
      <c r="F645">
        <v>43.01</v>
      </c>
      <c r="G645">
        <v>37.369999999999997</v>
      </c>
      <c r="H645" s="8">
        <v>0.2152</v>
      </c>
      <c r="I645" t="s">
        <v>615</v>
      </c>
    </row>
    <row r="646" spans="1:9" x14ac:dyDescent="0.3">
      <c r="A646">
        <v>1</v>
      </c>
      <c r="B646" t="s">
        <v>1319</v>
      </c>
      <c r="C646">
        <v>1</v>
      </c>
      <c r="D646">
        <v>-0.73</v>
      </c>
      <c r="E646">
        <v>9</v>
      </c>
      <c r="F646">
        <v>17.739999999999998</v>
      </c>
      <c r="G646">
        <v>12.42</v>
      </c>
      <c r="H646" s="8">
        <v>0.39190000000000003</v>
      </c>
      <c r="I646" t="s">
        <v>615</v>
      </c>
    </row>
    <row r="647" spans="1:9" x14ac:dyDescent="0.3">
      <c r="A647">
        <v>1</v>
      </c>
      <c r="B647" t="s">
        <v>1320</v>
      </c>
      <c r="C647">
        <v>1</v>
      </c>
      <c r="D647">
        <v>0.65</v>
      </c>
      <c r="E647">
        <v>12</v>
      </c>
      <c r="F647">
        <v>37.76</v>
      </c>
      <c r="G647">
        <v>27.55</v>
      </c>
      <c r="H647" s="8">
        <v>0.20610000000000001</v>
      </c>
      <c r="I647" t="s">
        <v>615</v>
      </c>
    </row>
    <row r="648" spans="1:9" x14ac:dyDescent="0.3">
      <c r="A648">
        <v>1</v>
      </c>
      <c r="B648" t="s">
        <v>1321</v>
      </c>
      <c r="C648">
        <v>1</v>
      </c>
      <c r="D648">
        <v>-0.39</v>
      </c>
      <c r="E648">
        <v>13</v>
      </c>
      <c r="F648">
        <v>52</v>
      </c>
      <c r="G648">
        <v>33.03</v>
      </c>
      <c r="H648" s="8">
        <v>0.3261</v>
      </c>
      <c r="I648" t="s">
        <v>615</v>
      </c>
    </row>
    <row r="649" spans="1:9" x14ac:dyDescent="0.3">
      <c r="A649">
        <v>1</v>
      </c>
      <c r="B649" t="s">
        <v>1322</v>
      </c>
      <c r="C649">
        <v>1</v>
      </c>
      <c r="D649">
        <v>0.46</v>
      </c>
      <c r="E649">
        <v>14</v>
      </c>
      <c r="F649">
        <v>33.69</v>
      </c>
      <c r="G649">
        <v>28.03</v>
      </c>
      <c r="H649" s="8">
        <v>0.23080000000000001</v>
      </c>
      <c r="I649" t="s">
        <v>615</v>
      </c>
    </row>
    <row r="650" spans="1:9" x14ac:dyDescent="0.3">
      <c r="A650">
        <v>1</v>
      </c>
      <c r="B650" t="s">
        <v>1323</v>
      </c>
      <c r="C650">
        <v>1</v>
      </c>
      <c r="D650">
        <v>0.92</v>
      </c>
      <c r="E650">
        <v>12</v>
      </c>
      <c r="F650">
        <v>35.81</v>
      </c>
      <c r="G650">
        <v>26.79</v>
      </c>
      <c r="H650" s="8">
        <v>0.29599999999999999</v>
      </c>
      <c r="I650" t="s">
        <v>615</v>
      </c>
    </row>
    <row r="651" spans="1:9" x14ac:dyDescent="0.3">
      <c r="A651">
        <v>1</v>
      </c>
      <c r="B651" t="s">
        <v>1324</v>
      </c>
      <c r="C651">
        <v>1</v>
      </c>
      <c r="D651">
        <v>0.06</v>
      </c>
      <c r="E651">
        <v>14</v>
      </c>
      <c r="F651">
        <v>36.200000000000003</v>
      </c>
      <c r="G651">
        <v>34.61</v>
      </c>
      <c r="H651" s="8">
        <v>0.2152</v>
      </c>
      <c r="I651" t="s">
        <v>615</v>
      </c>
    </row>
    <row r="652" spans="1:9" x14ac:dyDescent="0.3">
      <c r="A652">
        <v>1</v>
      </c>
      <c r="B652" t="s">
        <v>1325</v>
      </c>
      <c r="C652">
        <v>1</v>
      </c>
      <c r="D652">
        <v>-0.76</v>
      </c>
      <c r="E652">
        <v>12</v>
      </c>
      <c r="F652">
        <v>42.42</v>
      </c>
      <c r="G652">
        <v>28.59</v>
      </c>
      <c r="H652" s="8">
        <v>0.30809999999999998</v>
      </c>
      <c r="I652" t="s">
        <v>615</v>
      </c>
    </row>
    <row r="653" spans="1:9" x14ac:dyDescent="0.3">
      <c r="A653">
        <v>1</v>
      </c>
      <c r="B653" t="s">
        <v>1326</v>
      </c>
      <c r="C653">
        <v>1</v>
      </c>
      <c r="D653">
        <v>1.1399999999999999</v>
      </c>
      <c r="E653">
        <v>12</v>
      </c>
      <c r="F653">
        <v>37.75</v>
      </c>
      <c r="G653">
        <v>35.44</v>
      </c>
      <c r="H653" s="8">
        <v>0.182</v>
      </c>
      <c r="I653" t="s">
        <v>615</v>
      </c>
    </row>
    <row r="654" spans="1:9" x14ac:dyDescent="0.3">
      <c r="A654">
        <v>1</v>
      </c>
      <c r="B654" t="s">
        <v>1327</v>
      </c>
      <c r="C654">
        <v>1</v>
      </c>
      <c r="D654">
        <v>0.28999999999999998</v>
      </c>
      <c r="E654">
        <v>14</v>
      </c>
      <c r="F654">
        <v>48.4</v>
      </c>
      <c r="G654">
        <v>41.33</v>
      </c>
      <c r="H654" s="8">
        <v>0.22389999999999999</v>
      </c>
      <c r="I654" t="s">
        <v>615</v>
      </c>
    </row>
    <row r="655" spans="1:9" x14ac:dyDescent="0.3">
      <c r="A655">
        <v>1</v>
      </c>
      <c r="B655" t="s">
        <v>1328</v>
      </c>
      <c r="C655">
        <v>1</v>
      </c>
      <c r="D655">
        <v>0.45</v>
      </c>
      <c r="E655">
        <v>14</v>
      </c>
      <c r="F655">
        <v>31.86</v>
      </c>
      <c r="G655">
        <v>30.21</v>
      </c>
      <c r="H655" s="8">
        <v>0.25369999999999998</v>
      </c>
      <c r="I655" t="s">
        <v>615</v>
      </c>
    </row>
    <row r="656" spans="1:9" x14ac:dyDescent="0.3">
      <c r="A656">
        <v>1</v>
      </c>
      <c r="B656" t="s">
        <v>1329</v>
      </c>
      <c r="C656">
        <v>1</v>
      </c>
      <c r="D656">
        <v>-0.19</v>
      </c>
      <c r="E656">
        <v>16</v>
      </c>
      <c r="F656">
        <v>29.74</v>
      </c>
      <c r="G656">
        <v>29.58</v>
      </c>
      <c r="H656" s="8">
        <v>0.29210000000000003</v>
      </c>
      <c r="I656" t="s">
        <v>615</v>
      </c>
    </row>
    <row r="657" spans="1:9" x14ac:dyDescent="0.3">
      <c r="A657">
        <v>1</v>
      </c>
      <c r="B657" t="s">
        <v>1330</v>
      </c>
      <c r="C657">
        <v>1</v>
      </c>
      <c r="D657">
        <v>0.93</v>
      </c>
      <c r="E657">
        <v>17</v>
      </c>
      <c r="F657">
        <v>44.4</v>
      </c>
      <c r="G657">
        <v>37.549999999999997</v>
      </c>
      <c r="H657" s="8">
        <v>0.24060000000000001</v>
      </c>
      <c r="I657" t="s">
        <v>615</v>
      </c>
    </row>
    <row r="658" spans="1:9" x14ac:dyDescent="0.3">
      <c r="A658">
        <v>1</v>
      </c>
      <c r="B658" t="s">
        <v>1331</v>
      </c>
      <c r="C658">
        <v>1</v>
      </c>
      <c r="D658">
        <v>0.83</v>
      </c>
      <c r="E658">
        <v>11</v>
      </c>
      <c r="F658">
        <v>47.92</v>
      </c>
      <c r="G658">
        <v>36.65</v>
      </c>
      <c r="H658" s="8">
        <v>0.15870000000000001</v>
      </c>
      <c r="I658" t="s">
        <v>615</v>
      </c>
    </row>
    <row r="659" spans="1:9" x14ac:dyDescent="0.3">
      <c r="A659">
        <v>1</v>
      </c>
      <c r="B659" t="s">
        <v>1332</v>
      </c>
      <c r="C659">
        <v>1</v>
      </c>
      <c r="D659">
        <v>0.4</v>
      </c>
      <c r="E659">
        <v>16</v>
      </c>
      <c r="F659">
        <v>58.81</v>
      </c>
      <c r="G659">
        <v>57.78</v>
      </c>
      <c r="H659" s="8">
        <v>0.14849999999999999</v>
      </c>
      <c r="I659" t="s">
        <v>615</v>
      </c>
    </row>
    <row r="660" spans="1:9" x14ac:dyDescent="0.3">
      <c r="A660">
        <v>1</v>
      </c>
      <c r="B660" t="s">
        <v>1333</v>
      </c>
      <c r="C660">
        <v>1</v>
      </c>
      <c r="D660">
        <v>-1.06</v>
      </c>
      <c r="E660">
        <v>13</v>
      </c>
      <c r="F660">
        <v>39.049999999999997</v>
      </c>
      <c r="G660">
        <v>36.76</v>
      </c>
      <c r="H660" s="8">
        <v>0.1895</v>
      </c>
      <c r="I660" t="s">
        <v>615</v>
      </c>
    </row>
    <row r="661" spans="1:9" x14ac:dyDescent="0.3">
      <c r="A661">
        <v>1</v>
      </c>
      <c r="B661" t="s">
        <v>1334</v>
      </c>
      <c r="C661">
        <v>1</v>
      </c>
      <c r="D661">
        <v>-0.66</v>
      </c>
      <c r="E661">
        <v>10</v>
      </c>
      <c r="F661">
        <v>35.200000000000003</v>
      </c>
      <c r="G661">
        <v>26.33</v>
      </c>
      <c r="H661" s="8">
        <v>0.26469999999999999</v>
      </c>
      <c r="I661" t="s">
        <v>615</v>
      </c>
    </row>
    <row r="662" spans="1:9" x14ac:dyDescent="0.3">
      <c r="A662">
        <v>1</v>
      </c>
      <c r="B662" t="s">
        <v>1335</v>
      </c>
      <c r="C662">
        <v>1</v>
      </c>
      <c r="D662">
        <v>0.01</v>
      </c>
      <c r="E662">
        <v>11</v>
      </c>
      <c r="F662">
        <v>30.45</v>
      </c>
      <c r="G662">
        <v>24.99</v>
      </c>
      <c r="H662" s="8">
        <v>0.26140000000000002</v>
      </c>
      <c r="I662" t="s">
        <v>615</v>
      </c>
    </row>
    <row r="663" spans="1:9" x14ac:dyDescent="0.3">
      <c r="A663">
        <v>1</v>
      </c>
      <c r="B663" t="s">
        <v>1336</v>
      </c>
      <c r="C663">
        <v>1</v>
      </c>
      <c r="D663">
        <v>0.76</v>
      </c>
      <c r="E663">
        <v>17</v>
      </c>
      <c r="F663">
        <v>54.77</v>
      </c>
      <c r="G663">
        <v>50.47</v>
      </c>
      <c r="H663" s="8">
        <v>0.17460000000000001</v>
      </c>
      <c r="I663" t="s">
        <v>615</v>
      </c>
    </row>
    <row r="664" spans="1:9" x14ac:dyDescent="0.3">
      <c r="A664">
        <v>1</v>
      </c>
      <c r="B664" t="s">
        <v>1337</v>
      </c>
      <c r="C664">
        <v>1</v>
      </c>
      <c r="D664">
        <v>-0.28999999999999998</v>
      </c>
      <c r="E664">
        <v>9</v>
      </c>
      <c r="F664">
        <v>24.66</v>
      </c>
      <c r="G664">
        <v>15.7</v>
      </c>
      <c r="H664" s="8">
        <v>0.37359999999999999</v>
      </c>
      <c r="I664" t="s">
        <v>615</v>
      </c>
    </row>
    <row r="665" spans="1:9" x14ac:dyDescent="0.3">
      <c r="A665">
        <v>1</v>
      </c>
      <c r="B665" t="s">
        <v>1338</v>
      </c>
      <c r="C665">
        <v>1</v>
      </c>
      <c r="D665">
        <v>0.14000000000000001</v>
      </c>
      <c r="E665">
        <v>15</v>
      </c>
      <c r="F665">
        <v>42.64</v>
      </c>
      <c r="G665">
        <v>42.09</v>
      </c>
      <c r="H665" s="8">
        <v>0.1956</v>
      </c>
      <c r="I665" t="s">
        <v>615</v>
      </c>
    </row>
    <row r="666" spans="1:9" x14ac:dyDescent="0.3">
      <c r="A666">
        <v>1</v>
      </c>
      <c r="B666" t="s">
        <v>1339</v>
      </c>
      <c r="C666">
        <v>1</v>
      </c>
      <c r="D666">
        <v>-0.48</v>
      </c>
      <c r="E666">
        <v>16</v>
      </c>
      <c r="F666">
        <v>45.17</v>
      </c>
      <c r="G666">
        <v>44.94</v>
      </c>
      <c r="H666" s="8">
        <v>0.1946</v>
      </c>
      <c r="I666" t="s">
        <v>615</v>
      </c>
    </row>
    <row r="667" spans="1:9" x14ac:dyDescent="0.3">
      <c r="A667">
        <v>1</v>
      </c>
      <c r="B667" t="s">
        <v>1340</v>
      </c>
      <c r="C667">
        <v>1</v>
      </c>
      <c r="D667">
        <v>-0.48</v>
      </c>
      <c r="E667">
        <v>14</v>
      </c>
      <c r="F667">
        <v>46.82</v>
      </c>
      <c r="G667">
        <v>34.44</v>
      </c>
      <c r="H667" s="8">
        <v>0.21690000000000001</v>
      </c>
      <c r="I667" t="s">
        <v>615</v>
      </c>
    </row>
    <row r="668" spans="1:9" x14ac:dyDescent="0.3">
      <c r="A668">
        <v>1</v>
      </c>
      <c r="B668" t="s">
        <v>1341</v>
      </c>
      <c r="C668">
        <v>1</v>
      </c>
      <c r="D668">
        <v>0.27</v>
      </c>
      <c r="E668">
        <v>11</v>
      </c>
      <c r="F668">
        <v>31.59</v>
      </c>
      <c r="G668">
        <v>28.05</v>
      </c>
      <c r="H668" s="8">
        <v>0.2291</v>
      </c>
      <c r="I668" t="s">
        <v>615</v>
      </c>
    </row>
    <row r="669" spans="1:9" x14ac:dyDescent="0.3">
      <c r="A669">
        <v>1</v>
      </c>
      <c r="B669" t="s">
        <v>1342</v>
      </c>
      <c r="C669">
        <v>1</v>
      </c>
      <c r="D669">
        <v>0.47</v>
      </c>
      <c r="E669">
        <v>12</v>
      </c>
      <c r="F669">
        <v>39.200000000000003</v>
      </c>
      <c r="G669">
        <v>34.71</v>
      </c>
      <c r="H669" s="8">
        <v>0.24010000000000001</v>
      </c>
      <c r="I669" t="s">
        <v>615</v>
      </c>
    </row>
    <row r="670" spans="1:9" x14ac:dyDescent="0.3">
      <c r="A670">
        <v>1</v>
      </c>
      <c r="B670" t="s">
        <v>1343</v>
      </c>
      <c r="C670">
        <v>1</v>
      </c>
      <c r="D670">
        <v>0.73</v>
      </c>
      <c r="E670">
        <v>13</v>
      </c>
      <c r="F670">
        <v>37.44</v>
      </c>
      <c r="G670">
        <v>32.57</v>
      </c>
      <c r="H670" s="8">
        <v>0.20419999999999999</v>
      </c>
      <c r="I670" t="s">
        <v>615</v>
      </c>
    </row>
    <row r="671" spans="1:9" x14ac:dyDescent="0.3">
      <c r="A671">
        <v>1</v>
      </c>
      <c r="B671" t="s">
        <v>1344</v>
      </c>
      <c r="C671">
        <v>1</v>
      </c>
      <c r="D671">
        <v>0.7</v>
      </c>
      <c r="E671">
        <v>17</v>
      </c>
      <c r="F671">
        <v>52.77</v>
      </c>
      <c r="G671">
        <v>42.86</v>
      </c>
      <c r="H671" s="8">
        <v>0.17879999999999999</v>
      </c>
      <c r="I671" t="s">
        <v>615</v>
      </c>
    </row>
    <row r="672" spans="1:9" x14ac:dyDescent="0.3">
      <c r="A672">
        <v>1</v>
      </c>
      <c r="B672" t="s">
        <v>1345</v>
      </c>
      <c r="C672">
        <v>1</v>
      </c>
      <c r="D672">
        <v>-0.09</v>
      </c>
      <c r="E672">
        <v>11</v>
      </c>
      <c r="F672">
        <v>27.77</v>
      </c>
      <c r="G672">
        <v>22.18</v>
      </c>
      <c r="H672" s="8">
        <v>0.32900000000000001</v>
      </c>
      <c r="I672" t="s">
        <v>615</v>
      </c>
    </row>
    <row r="673" spans="1:9" x14ac:dyDescent="0.3">
      <c r="A673">
        <v>1</v>
      </c>
      <c r="B673" t="s">
        <v>1346</v>
      </c>
      <c r="C673">
        <v>1</v>
      </c>
      <c r="D673">
        <v>1</v>
      </c>
      <c r="E673">
        <v>12</v>
      </c>
      <c r="F673">
        <v>30.75</v>
      </c>
      <c r="G673">
        <v>13.59</v>
      </c>
      <c r="H673" s="8">
        <v>0.35899999999999999</v>
      </c>
      <c r="I673" t="s">
        <v>615</v>
      </c>
    </row>
    <row r="674" spans="1:9" x14ac:dyDescent="0.3">
      <c r="A674">
        <v>1</v>
      </c>
      <c r="B674" t="s">
        <v>1347</v>
      </c>
      <c r="C674">
        <v>1</v>
      </c>
      <c r="D674">
        <v>0.61</v>
      </c>
      <c r="E674">
        <v>9</v>
      </c>
      <c r="F674">
        <v>23.69</v>
      </c>
      <c r="G674">
        <v>13.01</v>
      </c>
      <c r="H674" s="8">
        <v>0.29339999999999999</v>
      </c>
      <c r="I674" t="s">
        <v>615</v>
      </c>
    </row>
    <row r="675" spans="1:9" x14ac:dyDescent="0.3">
      <c r="A675">
        <v>1</v>
      </c>
      <c r="B675" t="s">
        <v>1348</v>
      </c>
      <c r="C675">
        <v>1</v>
      </c>
      <c r="D675">
        <v>1.08</v>
      </c>
      <c r="E675">
        <v>15</v>
      </c>
      <c r="F675">
        <v>48.11</v>
      </c>
      <c r="G675">
        <v>39.6</v>
      </c>
      <c r="H675" s="8">
        <v>0.192</v>
      </c>
      <c r="I675" t="s">
        <v>615</v>
      </c>
    </row>
    <row r="676" spans="1:9" x14ac:dyDescent="0.3">
      <c r="A676">
        <v>1</v>
      </c>
      <c r="B676" t="s">
        <v>1349</v>
      </c>
      <c r="C676">
        <v>1</v>
      </c>
      <c r="D676">
        <v>1.24</v>
      </c>
      <c r="E676">
        <v>15</v>
      </c>
      <c r="F676">
        <v>43.02</v>
      </c>
      <c r="G676">
        <v>38.270000000000003</v>
      </c>
      <c r="H676" s="8">
        <v>0.19650000000000001</v>
      </c>
      <c r="I676" t="s">
        <v>615</v>
      </c>
    </row>
    <row r="677" spans="1:9" x14ac:dyDescent="0.3">
      <c r="A677">
        <v>1</v>
      </c>
      <c r="B677" t="s">
        <v>1350</v>
      </c>
      <c r="C677">
        <v>1</v>
      </c>
      <c r="D677">
        <v>0.01</v>
      </c>
      <c r="E677">
        <v>14</v>
      </c>
      <c r="F677">
        <v>32.54</v>
      </c>
      <c r="G677">
        <v>28.14</v>
      </c>
      <c r="H677" s="8">
        <v>0.33629999999999999</v>
      </c>
      <c r="I677" t="s">
        <v>615</v>
      </c>
    </row>
    <row r="678" spans="1:9" x14ac:dyDescent="0.3">
      <c r="A678">
        <v>1</v>
      </c>
      <c r="B678" t="s">
        <v>1351</v>
      </c>
      <c r="C678">
        <v>1</v>
      </c>
      <c r="D678">
        <v>0.82</v>
      </c>
      <c r="E678">
        <v>13</v>
      </c>
      <c r="F678">
        <v>46.72</v>
      </c>
      <c r="G678">
        <v>43.34</v>
      </c>
      <c r="H678" s="8">
        <v>0.1691</v>
      </c>
      <c r="I678" t="s">
        <v>615</v>
      </c>
    </row>
    <row r="679" spans="1:9" x14ac:dyDescent="0.3">
      <c r="A679">
        <v>1</v>
      </c>
      <c r="B679" t="s">
        <v>1352</v>
      </c>
      <c r="C679">
        <v>1</v>
      </c>
      <c r="D679">
        <v>-1.32</v>
      </c>
      <c r="E679">
        <v>11</v>
      </c>
      <c r="F679">
        <v>39.57</v>
      </c>
      <c r="G679">
        <v>21.99</v>
      </c>
      <c r="H679" s="8">
        <v>0.33360000000000001</v>
      </c>
      <c r="I679" t="s">
        <v>615</v>
      </c>
    </row>
    <row r="680" spans="1:9" x14ac:dyDescent="0.3">
      <c r="A680">
        <v>1</v>
      </c>
      <c r="B680" t="s">
        <v>1353</v>
      </c>
      <c r="C680">
        <v>1</v>
      </c>
      <c r="D680">
        <v>0.4</v>
      </c>
      <c r="E680">
        <v>10</v>
      </c>
      <c r="F680">
        <v>28</v>
      </c>
      <c r="G680">
        <v>22.63</v>
      </c>
      <c r="H680" s="8">
        <v>0.31859999999999999</v>
      </c>
      <c r="I680" t="s">
        <v>615</v>
      </c>
    </row>
    <row r="681" spans="1:9" x14ac:dyDescent="0.3">
      <c r="A681">
        <v>1</v>
      </c>
      <c r="B681" t="s">
        <v>1354</v>
      </c>
      <c r="C681">
        <v>1</v>
      </c>
      <c r="D681">
        <v>1.5</v>
      </c>
      <c r="E681">
        <v>13</v>
      </c>
      <c r="F681">
        <v>36.18</v>
      </c>
      <c r="G681">
        <v>30.17</v>
      </c>
      <c r="H681" s="8">
        <v>0.21829999999999999</v>
      </c>
      <c r="I681" t="s">
        <v>615</v>
      </c>
    </row>
    <row r="682" spans="1:9" x14ac:dyDescent="0.3">
      <c r="A682">
        <v>1</v>
      </c>
      <c r="B682" t="s">
        <v>1355</v>
      </c>
      <c r="C682">
        <v>1</v>
      </c>
      <c r="D682">
        <v>-0.66</v>
      </c>
      <c r="E682">
        <v>14</v>
      </c>
      <c r="F682">
        <v>42.64</v>
      </c>
      <c r="G682">
        <v>35.51</v>
      </c>
      <c r="H682" s="8">
        <v>0.19819999999999999</v>
      </c>
      <c r="I682" t="s">
        <v>615</v>
      </c>
    </row>
    <row r="683" spans="1:9" x14ac:dyDescent="0.3">
      <c r="A683">
        <v>1</v>
      </c>
      <c r="B683" t="s">
        <v>1356</v>
      </c>
      <c r="C683">
        <v>1</v>
      </c>
      <c r="D683">
        <v>1.1499999999999999</v>
      </c>
      <c r="E683">
        <v>13</v>
      </c>
      <c r="F683">
        <v>42.07</v>
      </c>
      <c r="G683">
        <v>39.96</v>
      </c>
      <c r="H683" s="8">
        <v>0.18790000000000001</v>
      </c>
      <c r="I683" t="s">
        <v>615</v>
      </c>
    </row>
    <row r="684" spans="1:9" x14ac:dyDescent="0.3">
      <c r="A684">
        <v>1</v>
      </c>
      <c r="B684" t="s">
        <v>1357</v>
      </c>
      <c r="C684">
        <v>1</v>
      </c>
      <c r="D684">
        <v>0.49</v>
      </c>
      <c r="E684">
        <v>10</v>
      </c>
      <c r="F684">
        <v>22.06</v>
      </c>
      <c r="G684">
        <v>15.4</v>
      </c>
      <c r="H684" s="8">
        <v>0.316</v>
      </c>
      <c r="I684" t="s">
        <v>615</v>
      </c>
    </row>
    <row r="685" spans="1:9" x14ac:dyDescent="0.3">
      <c r="A685">
        <v>1</v>
      </c>
      <c r="B685" t="s">
        <v>1358</v>
      </c>
      <c r="C685">
        <v>1</v>
      </c>
      <c r="D685">
        <v>1</v>
      </c>
      <c r="E685">
        <v>14</v>
      </c>
      <c r="F685">
        <v>41.53</v>
      </c>
      <c r="G685">
        <v>39.44</v>
      </c>
      <c r="H685" s="8">
        <v>0.1865</v>
      </c>
      <c r="I685" t="s">
        <v>615</v>
      </c>
    </row>
    <row r="686" spans="1:9" x14ac:dyDescent="0.3">
      <c r="A686">
        <v>1</v>
      </c>
      <c r="B686" t="s">
        <v>1359</v>
      </c>
      <c r="C686">
        <v>1</v>
      </c>
      <c r="D686">
        <v>1.04</v>
      </c>
      <c r="E686">
        <v>12</v>
      </c>
      <c r="F686">
        <v>37.97</v>
      </c>
      <c r="G686">
        <v>27.32</v>
      </c>
      <c r="H686" s="8">
        <v>0.24129999999999999</v>
      </c>
      <c r="I686" t="s">
        <v>615</v>
      </c>
    </row>
    <row r="687" spans="1:9" x14ac:dyDescent="0.3">
      <c r="A687">
        <v>1</v>
      </c>
      <c r="B687" t="s">
        <v>1360</v>
      </c>
      <c r="C687">
        <v>1</v>
      </c>
      <c r="D687">
        <v>-0.36</v>
      </c>
      <c r="E687">
        <v>11</v>
      </c>
      <c r="F687">
        <v>26.83</v>
      </c>
      <c r="G687">
        <v>20.95</v>
      </c>
      <c r="H687" s="8">
        <v>0.31440000000000001</v>
      </c>
      <c r="I687" t="s">
        <v>615</v>
      </c>
    </row>
    <row r="688" spans="1:9" x14ac:dyDescent="0.3">
      <c r="A688">
        <v>1</v>
      </c>
      <c r="B688" t="s">
        <v>1361</v>
      </c>
      <c r="C688">
        <v>1</v>
      </c>
      <c r="D688">
        <v>1.1599999999999999</v>
      </c>
      <c r="E688">
        <v>12</v>
      </c>
      <c r="F688">
        <v>38.19</v>
      </c>
      <c r="G688">
        <v>26.34</v>
      </c>
      <c r="H688" s="8">
        <v>0.245</v>
      </c>
      <c r="I688" t="s">
        <v>615</v>
      </c>
    </row>
    <row r="689" spans="1:9" x14ac:dyDescent="0.3">
      <c r="A689">
        <v>1</v>
      </c>
      <c r="B689" t="s">
        <v>1362</v>
      </c>
      <c r="C689">
        <v>1</v>
      </c>
      <c r="D689">
        <v>0.19</v>
      </c>
      <c r="E689">
        <v>14</v>
      </c>
      <c r="F689">
        <v>42.81</v>
      </c>
      <c r="G689">
        <v>40.35</v>
      </c>
      <c r="H689" s="8">
        <v>0.19109999999999999</v>
      </c>
      <c r="I689" t="s">
        <v>615</v>
      </c>
    </row>
    <row r="690" spans="1:9" x14ac:dyDescent="0.3">
      <c r="A690">
        <v>1</v>
      </c>
      <c r="B690" t="s">
        <v>1363</v>
      </c>
      <c r="C690">
        <v>1</v>
      </c>
      <c r="D690">
        <v>0.03</v>
      </c>
      <c r="E690">
        <v>9</v>
      </c>
      <c r="F690">
        <v>40.299999999999997</v>
      </c>
      <c r="G690">
        <v>15.71</v>
      </c>
      <c r="H690" s="8">
        <v>0.37819999999999998</v>
      </c>
      <c r="I690" t="s">
        <v>615</v>
      </c>
    </row>
    <row r="691" spans="1:9" x14ac:dyDescent="0.3">
      <c r="A691">
        <v>1</v>
      </c>
      <c r="B691" t="s">
        <v>1364</v>
      </c>
      <c r="C691">
        <v>1</v>
      </c>
      <c r="D691">
        <v>0.22</v>
      </c>
      <c r="E691">
        <v>9</v>
      </c>
      <c r="F691">
        <v>25.56</v>
      </c>
      <c r="G691">
        <v>19.39</v>
      </c>
      <c r="H691" s="8">
        <v>0.26250000000000001</v>
      </c>
      <c r="I691" t="s">
        <v>615</v>
      </c>
    </row>
    <row r="692" spans="1:9" x14ac:dyDescent="0.3">
      <c r="A692">
        <v>1</v>
      </c>
      <c r="B692" t="s">
        <v>1365</v>
      </c>
      <c r="C692">
        <v>1</v>
      </c>
      <c r="D692">
        <v>1.36</v>
      </c>
      <c r="E692">
        <v>14</v>
      </c>
      <c r="F692">
        <v>29.03</v>
      </c>
      <c r="G692">
        <v>27.75</v>
      </c>
      <c r="H692" s="8">
        <v>0.26450000000000001</v>
      </c>
      <c r="I692" t="s">
        <v>615</v>
      </c>
    </row>
    <row r="693" spans="1:9" x14ac:dyDescent="0.3">
      <c r="A693">
        <v>1</v>
      </c>
      <c r="B693" t="s">
        <v>1366</v>
      </c>
      <c r="C693">
        <v>1</v>
      </c>
      <c r="D693">
        <v>0.33</v>
      </c>
      <c r="E693">
        <v>14</v>
      </c>
      <c r="F693">
        <v>38.82</v>
      </c>
      <c r="G693">
        <v>37.299999999999997</v>
      </c>
      <c r="H693" s="8">
        <v>0.2056</v>
      </c>
      <c r="I693" t="s">
        <v>615</v>
      </c>
    </row>
    <row r="694" spans="1:9" x14ac:dyDescent="0.3">
      <c r="A694">
        <v>1</v>
      </c>
      <c r="B694" t="s">
        <v>1367</v>
      </c>
      <c r="C694">
        <v>1</v>
      </c>
      <c r="D694">
        <v>0.06</v>
      </c>
      <c r="E694">
        <v>18</v>
      </c>
      <c r="F694">
        <v>46.82</v>
      </c>
      <c r="G694">
        <v>45.87</v>
      </c>
      <c r="H694" s="8">
        <v>0.21190000000000001</v>
      </c>
      <c r="I694" t="s">
        <v>615</v>
      </c>
    </row>
    <row r="695" spans="1:9" x14ac:dyDescent="0.3">
      <c r="A695">
        <v>1</v>
      </c>
      <c r="B695" t="s">
        <v>1368</v>
      </c>
      <c r="C695">
        <v>1</v>
      </c>
      <c r="D695">
        <v>0.53</v>
      </c>
      <c r="E695">
        <v>13</v>
      </c>
      <c r="F695">
        <v>28.16</v>
      </c>
      <c r="G695">
        <v>26.65</v>
      </c>
      <c r="H695" s="8">
        <v>0.26090000000000002</v>
      </c>
      <c r="I695" t="s">
        <v>615</v>
      </c>
    </row>
    <row r="696" spans="1:9" x14ac:dyDescent="0.3">
      <c r="A696">
        <v>1</v>
      </c>
      <c r="B696" t="s">
        <v>1369</v>
      </c>
      <c r="C696">
        <v>1</v>
      </c>
      <c r="D696">
        <v>-0.13</v>
      </c>
      <c r="E696">
        <v>13</v>
      </c>
      <c r="F696">
        <v>40.270000000000003</v>
      </c>
      <c r="G696">
        <v>36.6</v>
      </c>
      <c r="H696" s="8">
        <v>0.18909999999999999</v>
      </c>
      <c r="I696" t="s">
        <v>615</v>
      </c>
    </row>
    <row r="697" spans="1:9" x14ac:dyDescent="0.3">
      <c r="A697">
        <v>1</v>
      </c>
      <c r="B697" t="s">
        <v>1370</v>
      </c>
      <c r="C697">
        <v>1</v>
      </c>
      <c r="D697">
        <v>0.91</v>
      </c>
      <c r="E697">
        <v>17</v>
      </c>
      <c r="F697">
        <v>36.119999999999997</v>
      </c>
      <c r="G697">
        <v>35.97</v>
      </c>
      <c r="H697" s="8">
        <v>0.2366</v>
      </c>
      <c r="I697" t="s">
        <v>615</v>
      </c>
    </row>
    <row r="698" spans="1:9" x14ac:dyDescent="0.3">
      <c r="A698">
        <v>1</v>
      </c>
      <c r="B698" t="s">
        <v>1371</v>
      </c>
      <c r="C698">
        <v>1</v>
      </c>
      <c r="D698">
        <v>1</v>
      </c>
      <c r="E698">
        <v>16</v>
      </c>
      <c r="F698">
        <v>55.76</v>
      </c>
      <c r="G698">
        <v>49.2</v>
      </c>
      <c r="H698" s="8">
        <v>0.17169999999999999</v>
      </c>
      <c r="I698" t="s">
        <v>615</v>
      </c>
    </row>
    <row r="699" spans="1:9" x14ac:dyDescent="0.3">
      <c r="A699">
        <v>1</v>
      </c>
      <c r="B699" t="s">
        <v>1372</v>
      </c>
      <c r="C699">
        <v>1</v>
      </c>
      <c r="D699">
        <v>1.58</v>
      </c>
      <c r="E699">
        <v>17</v>
      </c>
      <c r="F699">
        <v>54.01</v>
      </c>
      <c r="G699">
        <v>49.48</v>
      </c>
      <c r="H699" s="8">
        <v>0.19020000000000001</v>
      </c>
      <c r="I699" t="s">
        <v>615</v>
      </c>
    </row>
    <row r="700" spans="1:9" x14ac:dyDescent="0.3">
      <c r="A700">
        <v>1</v>
      </c>
      <c r="B700" t="s">
        <v>1373</v>
      </c>
      <c r="C700">
        <v>1</v>
      </c>
      <c r="D700">
        <v>0.06</v>
      </c>
      <c r="E700">
        <v>19</v>
      </c>
      <c r="F700">
        <v>73.260000000000005</v>
      </c>
      <c r="G700">
        <v>70.010000000000005</v>
      </c>
      <c r="H700" s="8">
        <v>0.14680000000000001</v>
      </c>
      <c r="I700" t="s">
        <v>615</v>
      </c>
    </row>
    <row r="701" spans="1:9" x14ac:dyDescent="0.3">
      <c r="A701">
        <v>1</v>
      </c>
      <c r="B701" t="s">
        <v>1374</v>
      </c>
      <c r="C701">
        <v>1</v>
      </c>
      <c r="D701">
        <v>0.66</v>
      </c>
      <c r="E701">
        <v>12</v>
      </c>
      <c r="F701">
        <v>34.229999999999997</v>
      </c>
      <c r="G701">
        <v>21.22</v>
      </c>
      <c r="H701" s="8">
        <v>0.2611</v>
      </c>
      <c r="I701" t="s">
        <v>615</v>
      </c>
    </row>
    <row r="702" spans="1:9" x14ac:dyDescent="0.3">
      <c r="A702">
        <v>1</v>
      </c>
      <c r="B702" t="s">
        <v>1375</v>
      </c>
      <c r="C702">
        <v>1</v>
      </c>
      <c r="D702">
        <v>-1.24</v>
      </c>
      <c r="E702">
        <v>12</v>
      </c>
      <c r="F702">
        <v>44.35</v>
      </c>
      <c r="G702">
        <v>30.89</v>
      </c>
      <c r="H702" s="8">
        <v>0.20780000000000001</v>
      </c>
      <c r="I702" t="s">
        <v>615</v>
      </c>
    </row>
    <row r="703" spans="1:9" x14ac:dyDescent="0.3">
      <c r="A703">
        <v>1</v>
      </c>
      <c r="B703" t="s">
        <v>1376</v>
      </c>
      <c r="C703">
        <v>1</v>
      </c>
      <c r="D703">
        <v>1.4</v>
      </c>
      <c r="E703">
        <v>11</v>
      </c>
      <c r="F703">
        <v>29.14</v>
      </c>
      <c r="G703">
        <v>22.5</v>
      </c>
      <c r="H703" s="8">
        <v>0.254</v>
      </c>
      <c r="I703" t="s">
        <v>615</v>
      </c>
    </row>
    <row r="704" spans="1:9" x14ac:dyDescent="0.3">
      <c r="A704">
        <v>1</v>
      </c>
      <c r="B704" t="s">
        <v>1377</v>
      </c>
      <c r="C704">
        <v>1</v>
      </c>
      <c r="D704">
        <v>-0.56000000000000005</v>
      </c>
      <c r="E704">
        <v>16</v>
      </c>
      <c r="F704">
        <v>48.85</v>
      </c>
      <c r="G704">
        <v>45.08</v>
      </c>
      <c r="H704" s="8">
        <v>0.2392</v>
      </c>
      <c r="I704" t="s">
        <v>615</v>
      </c>
    </row>
    <row r="705" spans="1:9" x14ac:dyDescent="0.3">
      <c r="A705">
        <v>1</v>
      </c>
      <c r="B705" t="s">
        <v>1378</v>
      </c>
      <c r="C705">
        <v>1</v>
      </c>
      <c r="D705">
        <v>1.49</v>
      </c>
      <c r="E705">
        <v>14</v>
      </c>
      <c r="F705">
        <v>41.2</v>
      </c>
      <c r="G705">
        <v>33.700000000000003</v>
      </c>
      <c r="H705" s="8">
        <v>0.2046</v>
      </c>
      <c r="I705" t="s">
        <v>615</v>
      </c>
    </row>
    <row r="706" spans="1:9" x14ac:dyDescent="0.3">
      <c r="A706">
        <v>1</v>
      </c>
      <c r="B706" t="s">
        <v>1379</v>
      </c>
      <c r="C706">
        <v>1</v>
      </c>
      <c r="D706">
        <v>0.89</v>
      </c>
      <c r="E706">
        <v>13</v>
      </c>
      <c r="F706">
        <v>40.869999999999997</v>
      </c>
      <c r="G706">
        <v>30.97</v>
      </c>
      <c r="H706" s="8">
        <v>0.22489999999999999</v>
      </c>
      <c r="I706" t="s">
        <v>615</v>
      </c>
    </row>
    <row r="707" spans="1:9" x14ac:dyDescent="0.3">
      <c r="A707">
        <v>1</v>
      </c>
      <c r="B707" t="s">
        <v>1380</v>
      </c>
      <c r="C707">
        <v>1</v>
      </c>
      <c r="D707">
        <v>0.99</v>
      </c>
      <c r="E707">
        <v>14</v>
      </c>
      <c r="F707">
        <v>59.54</v>
      </c>
      <c r="G707">
        <v>57.61</v>
      </c>
      <c r="H707" s="8">
        <v>0.13350000000000001</v>
      </c>
      <c r="I707" t="s">
        <v>615</v>
      </c>
    </row>
    <row r="708" spans="1:9" x14ac:dyDescent="0.3">
      <c r="A708">
        <v>1</v>
      </c>
      <c r="B708" t="s">
        <v>1381</v>
      </c>
      <c r="C708">
        <v>1</v>
      </c>
      <c r="D708">
        <v>0.45</v>
      </c>
      <c r="E708">
        <v>17</v>
      </c>
      <c r="F708">
        <v>59.52</v>
      </c>
      <c r="G708">
        <v>45.85</v>
      </c>
      <c r="H708" s="8">
        <v>0.19819999999999999</v>
      </c>
      <c r="I708" t="s">
        <v>615</v>
      </c>
    </row>
    <row r="709" spans="1:9" x14ac:dyDescent="0.3">
      <c r="A709">
        <v>1</v>
      </c>
      <c r="B709" t="s">
        <v>1382</v>
      </c>
      <c r="C709">
        <v>1</v>
      </c>
      <c r="D709">
        <v>1.17</v>
      </c>
      <c r="E709">
        <v>12</v>
      </c>
      <c r="F709">
        <v>33.15</v>
      </c>
      <c r="G709">
        <v>23.55</v>
      </c>
      <c r="H709" s="8">
        <v>0.2366</v>
      </c>
      <c r="I709" t="s">
        <v>615</v>
      </c>
    </row>
    <row r="710" spans="1:9" x14ac:dyDescent="0.3">
      <c r="A710">
        <v>1</v>
      </c>
      <c r="B710" t="s">
        <v>1383</v>
      </c>
      <c r="C710">
        <v>1</v>
      </c>
      <c r="D710">
        <v>0.72</v>
      </c>
      <c r="E710">
        <v>15</v>
      </c>
      <c r="F710">
        <v>55.28</v>
      </c>
      <c r="G710">
        <v>42.73</v>
      </c>
      <c r="H710" s="8">
        <v>0.19209999999999999</v>
      </c>
      <c r="I710" t="s">
        <v>615</v>
      </c>
    </row>
    <row r="711" spans="1:9" x14ac:dyDescent="0.3">
      <c r="A711">
        <v>1</v>
      </c>
      <c r="B711" t="s">
        <v>1384</v>
      </c>
      <c r="C711">
        <v>1</v>
      </c>
      <c r="D711">
        <v>-0.8</v>
      </c>
      <c r="E711">
        <v>11</v>
      </c>
      <c r="F711">
        <v>32.76</v>
      </c>
      <c r="G711">
        <v>6.5</v>
      </c>
      <c r="H711" s="8">
        <v>0.28710000000000002</v>
      </c>
      <c r="I711" t="s">
        <v>615</v>
      </c>
    </row>
    <row r="712" spans="1:9" x14ac:dyDescent="0.3">
      <c r="A712">
        <v>1</v>
      </c>
      <c r="B712" t="s">
        <v>1385</v>
      </c>
      <c r="C712">
        <v>1</v>
      </c>
      <c r="D712">
        <v>-0.72</v>
      </c>
      <c r="E712">
        <v>11</v>
      </c>
      <c r="F712">
        <v>34.159999999999997</v>
      </c>
      <c r="G712">
        <v>28.32</v>
      </c>
      <c r="H712" s="8">
        <v>0.28739999999999999</v>
      </c>
      <c r="I712" t="s">
        <v>615</v>
      </c>
    </row>
    <row r="713" spans="1:9" x14ac:dyDescent="0.3">
      <c r="A713">
        <v>1</v>
      </c>
      <c r="B713" t="s">
        <v>1386</v>
      </c>
      <c r="C713">
        <v>1</v>
      </c>
      <c r="D713">
        <v>0.6</v>
      </c>
      <c r="E713">
        <v>13</v>
      </c>
      <c r="F713">
        <v>31.42</v>
      </c>
      <c r="G713">
        <v>27.51</v>
      </c>
      <c r="H713" s="8">
        <v>0.2462</v>
      </c>
      <c r="I713" t="s">
        <v>615</v>
      </c>
    </row>
    <row r="714" spans="1:9" x14ac:dyDescent="0.3">
      <c r="A714">
        <v>1</v>
      </c>
      <c r="B714" t="s">
        <v>1387</v>
      </c>
      <c r="C714">
        <v>1</v>
      </c>
      <c r="D714">
        <v>-0.27</v>
      </c>
      <c r="E714">
        <v>15</v>
      </c>
      <c r="F714">
        <v>32.04</v>
      </c>
      <c r="G714">
        <v>31.42</v>
      </c>
      <c r="H714" s="8">
        <v>0.25259999999999999</v>
      </c>
      <c r="I714" t="s">
        <v>615</v>
      </c>
    </row>
    <row r="715" spans="1:9" x14ac:dyDescent="0.3">
      <c r="A715">
        <v>1</v>
      </c>
      <c r="B715" t="s">
        <v>1388</v>
      </c>
      <c r="C715">
        <v>1</v>
      </c>
      <c r="D715">
        <v>-0.26</v>
      </c>
      <c r="E715">
        <v>15</v>
      </c>
      <c r="F715">
        <v>40.33</v>
      </c>
      <c r="G715">
        <v>39.880000000000003</v>
      </c>
      <c r="H715" s="8">
        <v>0.20230000000000001</v>
      </c>
      <c r="I715" t="s">
        <v>615</v>
      </c>
    </row>
    <row r="716" spans="1:9" x14ac:dyDescent="0.3">
      <c r="A716">
        <v>1</v>
      </c>
      <c r="B716" t="s">
        <v>1389</v>
      </c>
      <c r="C716">
        <v>1</v>
      </c>
      <c r="D716">
        <v>-0.26</v>
      </c>
      <c r="E716">
        <v>16</v>
      </c>
      <c r="F716">
        <v>44.72</v>
      </c>
      <c r="G716">
        <v>41.88</v>
      </c>
      <c r="H716" s="8">
        <v>0.20230000000000001</v>
      </c>
      <c r="I716" t="s">
        <v>615</v>
      </c>
    </row>
    <row r="717" spans="1:9" x14ac:dyDescent="0.3">
      <c r="A717">
        <v>1</v>
      </c>
      <c r="B717" t="s">
        <v>1390</v>
      </c>
      <c r="C717">
        <v>1</v>
      </c>
      <c r="D717">
        <v>-0.12</v>
      </c>
      <c r="E717">
        <v>10</v>
      </c>
      <c r="F717">
        <v>35.909999999999997</v>
      </c>
      <c r="G717">
        <v>26.55</v>
      </c>
      <c r="H717" s="8">
        <v>0.18579999999999999</v>
      </c>
      <c r="I717" t="s">
        <v>615</v>
      </c>
    </row>
    <row r="718" spans="1:9" x14ac:dyDescent="0.3">
      <c r="A718">
        <v>1</v>
      </c>
      <c r="B718" t="s">
        <v>1391</v>
      </c>
      <c r="C718">
        <v>1</v>
      </c>
      <c r="D718">
        <v>0.14000000000000001</v>
      </c>
      <c r="E718">
        <v>15</v>
      </c>
      <c r="F718">
        <v>42.4</v>
      </c>
      <c r="G718">
        <v>37.450000000000003</v>
      </c>
      <c r="H718" s="8">
        <v>0.21840000000000001</v>
      </c>
      <c r="I718" t="s">
        <v>615</v>
      </c>
    </row>
    <row r="719" spans="1:9" x14ac:dyDescent="0.3">
      <c r="A719">
        <v>1</v>
      </c>
      <c r="B719" t="s">
        <v>1392</v>
      </c>
      <c r="C719">
        <v>1</v>
      </c>
      <c r="D719">
        <v>-0.09</v>
      </c>
      <c r="E719">
        <v>20</v>
      </c>
      <c r="F719">
        <v>59.79</v>
      </c>
      <c r="G719">
        <v>58.54</v>
      </c>
      <c r="H719" s="8">
        <v>0.18490000000000001</v>
      </c>
      <c r="I719" t="s">
        <v>615</v>
      </c>
    </row>
    <row r="720" spans="1:9" x14ac:dyDescent="0.3">
      <c r="A720">
        <v>1</v>
      </c>
      <c r="B720" t="s">
        <v>1393</v>
      </c>
      <c r="C720">
        <v>1</v>
      </c>
      <c r="D720">
        <v>0.09</v>
      </c>
      <c r="E720">
        <v>17</v>
      </c>
      <c r="F720">
        <v>65.150000000000006</v>
      </c>
      <c r="G720">
        <v>43.27</v>
      </c>
      <c r="H720" s="8">
        <v>0.19589999999999999</v>
      </c>
      <c r="I720" t="s">
        <v>615</v>
      </c>
    </row>
    <row r="721" spans="1:9" x14ac:dyDescent="0.3">
      <c r="A721">
        <v>1</v>
      </c>
      <c r="B721" t="s">
        <v>1394</v>
      </c>
      <c r="C721">
        <v>1</v>
      </c>
      <c r="D721">
        <v>1.1399999999999999</v>
      </c>
      <c r="E721">
        <v>10</v>
      </c>
      <c r="F721">
        <v>30.09</v>
      </c>
      <c r="G721">
        <v>26.08</v>
      </c>
      <c r="H721" s="8">
        <v>0.25929999999999997</v>
      </c>
      <c r="I721" t="s">
        <v>615</v>
      </c>
    </row>
    <row r="722" spans="1:9" x14ac:dyDescent="0.3">
      <c r="A722">
        <v>1</v>
      </c>
      <c r="B722" t="s">
        <v>1395</v>
      </c>
      <c r="C722">
        <v>1</v>
      </c>
      <c r="D722">
        <v>1.56</v>
      </c>
      <c r="E722">
        <v>14</v>
      </c>
      <c r="F722">
        <v>43.23</v>
      </c>
      <c r="G722">
        <v>30.46</v>
      </c>
      <c r="H722" s="8">
        <v>0.2268</v>
      </c>
      <c r="I722" t="s">
        <v>615</v>
      </c>
    </row>
    <row r="723" spans="1:9" x14ac:dyDescent="0.3">
      <c r="A723">
        <v>1</v>
      </c>
      <c r="B723" t="s">
        <v>1396</v>
      </c>
      <c r="C723">
        <v>1</v>
      </c>
      <c r="D723">
        <v>0.26</v>
      </c>
      <c r="E723">
        <v>14</v>
      </c>
      <c r="F723">
        <v>37.51</v>
      </c>
      <c r="G723">
        <v>36.29</v>
      </c>
      <c r="H723" s="8">
        <v>0.2026</v>
      </c>
      <c r="I723" t="s">
        <v>615</v>
      </c>
    </row>
    <row r="724" spans="1:9" x14ac:dyDescent="0.3">
      <c r="A724">
        <v>1</v>
      </c>
      <c r="B724" t="s">
        <v>1397</v>
      </c>
      <c r="C724">
        <v>1</v>
      </c>
      <c r="D724">
        <v>0.31</v>
      </c>
      <c r="E724">
        <v>18</v>
      </c>
      <c r="F724">
        <v>62.81</v>
      </c>
      <c r="G724">
        <v>60.18</v>
      </c>
      <c r="H724" s="8">
        <v>0.1615</v>
      </c>
      <c r="I724" t="s">
        <v>615</v>
      </c>
    </row>
    <row r="725" spans="1:9" x14ac:dyDescent="0.3">
      <c r="A725">
        <v>1</v>
      </c>
      <c r="B725" t="s">
        <v>1398</v>
      </c>
      <c r="C725">
        <v>1</v>
      </c>
      <c r="D725">
        <v>0.22</v>
      </c>
      <c r="E725">
        <v>19</v>
      </c>
      <c r="F725">
        <v>86.11</v>
      </c>
      <c r="G725">
        <v>85.74</v>
      </c>
      <c r="H725" s="8">
        <v>0.1191</v>
      </c>
      <c r="I725" t="s">
        <v>615</v>
      </c>
    </row>
    <row r="726" spans="1:9" x14ac:dyDescent="0.3">
      <c r="A726">
        <v>1</v>
      </c>
      <c r="B726" t="s">
        <v>1399</v>
      </c>
      <c r="C726">
        <v>1</v>
      </c>
      <c r="D726">
        <v>0.48</v>
      </c>
      <c r="E726">
        <v>18</v>
      </c>
      <c r="F726">
        <v>64.17</v>
      </c>
      <c r="G726">
        <v>61.81</v>
      </c>
      <c r="H726" s="8">
        <v>0.156</v>
      </c>
      <c r="I726" t="s">
        <v>615</v>
      </c>
    </row>
    <row r="727" spans="1:9" x14ac:dyDescent="0.3">
      <c r="A727">
        <v>1</v>
      </c>
      <c r="B727" t="s">
        <v>1400</v>
      </c>
      <c r="C727">
        <v>1</v>
      </c>
      <c r="D727">
        <v>1.05</v>
      </c>
      <c r="E727">
        <v>16</v>
      </c>
      <c r="F727">
        <v>49.11</v>
      </c>
      <c r="G727">
        <v>38.840000000000003</v>
      </c>
      <c r="H727" s="8">
        <v>0.21410000000000001</v>
      </c>
      <c r="I727" t="s">
        <v>615</v>
      </c>
    </row>
    <row r="728" spans="1:9" x14ac:dyDescent="0.3">
      <c r="A728">
        <v>1</v>
      </c>
      <c r="B728" t="s">
        <v>1401</v>
      </c>
      <c r="C728">
        <v>1</v>
      </c>
      <c r="D728">
        <v>1.26</v>
      </c>
      <c r="E728">
        <v>11</v>
      </c>
      <c r="F728">
        <v>49.31</v>
      </c>
      <c r="G728">
        <v>39.97</v>
      </c>
      <c r="H728" s="8">
        <v>0.1472</v>
      </c>
      <c r="I728" t="s">
        <v>615</v>
      </c>
    </row>
    <row r="729" spans="1:9" x14ac:dyDescent="0.3">
      <c r="A729">
        <v>1</v>
      </c>
      <c r="B729" t="s">
        <v>1402</v>
      </c>
      <c r="C729">
        <v>1</v>
      </c>
      <c r="D729">
        <v>0.12</v>
      </c>
      <c r="E729">
        <v>14</v>
      </c>
      <c r="F729">
        <v>36.49</v>
      </c>
      <c r="G729">
        <v>32.549999999999997</v>
      </c>
      <c r="H729" s="8">
        <v>0.23680000000000001</v>
      </c>
      <c r="I729" t="s">
        <v>615</v>
      </c>
    </row>
    <row r="730" spans="1:9" x14ac:dyDescent="0.3">
      <c r="A730">
        <v>1</v>
      </c>
      <c r="B730" t="s">
        <v>1403</v>
      </c>
      <c r="C730">
        <v>1</v>
      </c>
      <c r="D730">
        <v>0.86</v>
      </c>
      <c r="E730">
        <v>15</v>
      </c>
      <c r="F730">
        <v>55.35</v>
      </c>
      <c r="G730">
        <v>49.82</v>
      </c>
      <c r="H730" s="8">
        <v>0.15559999999999999</v>
      </c>
      <c r="I730" t="s">
        <v>615</v>
      </c>
    </row>
    <row r="731" spans="1:9" x14ac:dyDescent="0.3">
      <c r="A731">
        <v>1</v>
      </c>
      <c r="B731" t="s">
        <v>1404</v>
      </c>
      <c r="C731">
        <v>1</v>
      </c>
      <c r="D731">
        <v>-0.57999999999999996</v>
      </c>
      <c r="E731">
        <v>12</v>
      </c>
      <c r="F731">
        <v>29.33</v>
      </c>
      <c r="G731">
        <v>21.77</v>
      </c>
      <c r="H731" s="8">
        <v>0.27829999999999999</v>
      </c>
      <c r="I731" t="s">
        <v>615</v>
      </c>
    </row>
    <row r="732" spans="1:9" x14ac:dyDescent="0.3">
      <c r="A732">
        <v>1</v>
      </c>
      <c r="B732" t="s">
        <v>1405</v>
      </c>
      <c r="C732">
        <v>1</v>
      </c>
      <c r="D732">
        <v>0.31</v>
      </c>
      <c r="E732">
        <v>18</v>
      </c>
      <c r="F732">
        <v>56.01</v>
      </c>
      <c r="G732">
        <v>53.14</v>
      </c>
      <c r="H732" s="8">
        <v>0.1797</v>
      </c>
      <c r="I732" t="s">
        <v>615</v>
      </c>
    </row>
    <row r="733" spans="1:9" x14ac:dyDescent="0.3">
      <c r="A733">
        <v>1</v>
      </c>
      <c r="B733" t="s">
        <v>1406</v>
      </c>
      <c r="C733">
        <v>1</v>
      </c>
      <c r="D733">
        <v>0.85</v>
      </c>
      <c r="E733">
        <v>12</v>
      </c>
      <c r="F733">
        <v>32.79</v>
      </c>
      <c r="G733">
        <v>23.48</v>
      </c>
      <c r="H733" s="8">
        <v>0.28910000000000002</v>
      </c>
      <c r="I733" t="s">
        <v>615</v>
      </c>
    </row>
    <row r="734" spans="1:9" x14ac:dyDescent="0.3">
      <c r="A734">
        <v>1</v>
      </c>
      <c r="B734" t="s">
        <v>1407</v>
      </c>
      <c r="C734">
        <v>1</v>
      </c>
      <c r="D734">
        <v>0.44</v>
      </c>
      <c r="E734">
        <v>14</v>
      </c>
      <c r="F734">
        <v>44.9</v>
      </c>
      <c r="G734">
        <v>33.81</v>
      </c>
      <c r="H734" s="8">
        <v>0.223</v>
      </c>
      <c r="I734" t="s">
        <v>615</v>
      </c>
    </row>
    <row r="735" spans="1:9" x14ac:dyDescent="0.3">
      <c r="A735">
        <v>1</v>
      </c>
      <c r="B735" t="s">
        <v>1408</v>
      </c>
      <c r="C735">
        <v>1</v>
      </c>
      <c r="D735">
        <v>0.88</v>
      </c>
      <c r="E735">
        <v>15</v>
      </c>
      <c r="F735">
        <v>45.44</v>
      </c>
      <c r="G735">
        <v>37.270000000000003</v>
      </c>
      <c r="H735" s="8">
        <v>0.2165</v>
      </c>
      <c r="I735" t="s">
        <v>615</v>
      </c>
    </row>
    <row r="736" spans="1:9" x14ac:dyDescent="0.3">
      <c r="A736">
        <v>1</v>
      </c>
      <c r="B736" t="s">
        <v>1409</v>
      </c>
      <c r="C736">
        <v>1</v>
      </c>
      <c r="D736">
        <v>0.66</v>
      </c>
      <c r="E736">
        <v>14</v>
      </c>
      <c r="F736">
        <v>42.37</v>
      </c>
      <c r="G736">
        <v>38.130000000000003</v>
      </c>
      <c r="H736" s="8">
        <v>0.19009999999999999</v>
      </c>
      <c r="I736" t="s">
        <v>615</v>
      </c>
    </row>
    <row r="737" spans="1:9" x14ac:dyDescent="0.3">
      <c r="A737">
        <v>1</v>
      </c>
      <c r="B737" t="s">
        <v>1410</v>
      </c>
      <c r="C737">
        <v>1</v>
      </c>
      <c r="D737">
        <v>0.8</v>
      </c>
      <c r="E737">
        <v>17</v>
      </c>
      <c r="F737">
        <v>50.72</v>
      </c>
      <c r="G737">
        <v>48.78</v>
      </c>
      <c r="H737" s="8">
        <v>0.19339999999999999</v>
      </c>
      <c r="I737" t="s">
        <v>615</v>
      </c>
    </row>
    <row r="738" spans="1:9" x14ac:dyDescent="0.3">
      <c r="A738">
        <v>1</v>
      </c>
      <c r="B738" t="s">
        <v>1411</v>
      </c>
      <c r="C738">
        <v>1</v>
      </c>
      <c r="D738">
        <v>0.15</v>
      </c>
      <c r="E738">
        <v>15</v>
      </c>
      <c r="F738">
        <v>48.74</v>
      </c>
      <c r="G738">
        <v>39.01</v>
      </c>
      <c r="H738" s="8">
        <v>0.20480000000000001</v>
      </c>
      <c r="I738" t="s">
        <v>615</v>
      </c>
    </row>
    <row r="739" spans="1:9" x14ac:dyDescent="0.3">
      <c r="A739">
        <v>1</v>
      </c>
      <c r="B739" t="s">
        <v>1412</v>
      </c>
      <c r="C739">
        <v>1</v>
      </c>
      <c r="D739">
        <v>0.57999999999999996</v>
      </c>
      <c r="E739">
        <v>17</v>
      </c>
      <c r="F739">
        <v>55.19</v>
      </c>
      <c r="G739">
        <v>53.37</v>
      </c>
      <c r="H739" s="8">
        <v>0.1666</v>
      </c>
      <c r="I739" t="s">
        <v>615</v>
      </c>
    </row>
    <row r="740" spans="1:9" x14ac:dyDescent="0.3">
      <c r="A740">
        <v>1</v>
      </c>
      <c r="B740" t="s">
        <v>1413</v>
      </c>
      <c r="C740">
        <v>1</v>
      </c>
      <c r="D740">
        <v>-1.3</v>
      </c>
      <c r="E740">
        <v>12</v>
      </c>
      <c r="F740">
        <v>39.42</v>
      </c>
      <c r="G740">
        <v>33.57</v>
      </c>
      <c r="H740" s="8">
        <v>0.28189999999999998</v>
      </c>
      <c r="I740" t="s">
        <v>615</v>
      </c>
    </row>
    <row r="741" spans="1:9" x14ac:dyDescent="0.3">
      <c r="A741">
        <v>1</v>
      </c>
      <c r="B741" t="s">
        <v>1414</v>
      </c>
      <c r="C741">
        <v>1</v>
      </c>
      <c r="D741">
        <v>-0.31</v>
      </c>
      <c r="E741">
        <v>12</v>
      </c>
      <c r="F741">
        <v>43.19</v>
      </c>
      <c r="G741">
        <v>42</v>
      </c>
      <c r="H741" s="8">
        <v>0.15970000000000001</v>
      </c>
      <c r="I741" t="s">
        <v>615</v>
      </c>
    </row>
    <row r="742" spans="1:9" x14ac:dyDescent="0.3">
      <c r="A742">
        <v>1</v>
      </c>
      <c r="B742" t="s">
        <v>1415</v>
      </c>
      <c r="C742">
        <v>1</v>
      </c>
      <c r="D742">
        <v>-0.27</v>
      </c>
      <c r="E742">
        <v>14</v>
      </c>
      <c r="F742">
        <v>34.64</v>
      </c>
      <c r="G742">
        <v>31.9</v>
      </c>
      <c r="H742" s="8">
        <v>0.2399</v>
      </c>
      <c r="I742" t="s">
        <v>615</v>
      </c>
    </row>
    <row r="743" spans="1:9" x14ac:dyDescent="0.3">
      <c r="A743">
        <v>1</v>
      </c>
      <c r="B743" t="s">
        <v>1416</v>
      </c>
      <c r="C743">
        <v>1</v>
      </c>
      <c r="D743">
        <v>0.51</v>
      </c>
      <c r="E743">
        <v>12</v>
      </c>
      <c r="F743">
        <v>30.68</v>
      </c>
      <c r="G743">
        <v>28.21</v>
      </c>
      <c r="H743" s="8">
        <v>0.21460000000000001</v>
      </c>
      <c r="I743" t="s">
        <v>615</v>
      </c>
    </row>
    <row r="744" spans="1:9" x14ac:dyDescent="0.3">
      <c r="A744">
        <v>1</v>
      </c>
      <c r="B744" t="s">
        <v>1417</v>
      </c>
      <c r="C744">
        <v>1</v>
      </c>
      <c r="D744">
        <v>0.05</v>
      </c>
      <c r="E744">
        <v>14</v>
      </c>
      <c r="F744">
        <v>38.1</v>
      </c>
      <c r="G744">
        <v>34.35</v>
      </c>
      <c r="H744" s="8">
        <v>0.21540000000000001</v>
      </c>
      <c r="I744" t="s">
        <v>615</v>
      </c>
    </row>
    <row r="745" spans="1:9" x14ac:dyDescent="0.3">
      <c r="A745">
        <v>1</v>
      </c>
      <c r="B745" t="s">
        <v>1418</v>
      </c>
      <c r="C745">
        <v>1</v>
      </c>
      <c r="D745">
        <v>-0.09</v>
      </c>
      <c r="E745">
        <v>16</v>
      </c>
      <c r="F745">
        <v>54.33</v>
      </c>
      <c r="G745">
        <v>53.32</v>
      </c>
      <c r="H745" s="8">
        <v>0.1575</v>
      </c>
      <c r="I745" t="s">
        <v>615</v>
      </c>
    </row>
    <row r="746" spans="1:9" x14ac:dyDescent="0.3">
      <c r="A746">
        <v>1</v>
      </c>
      <c r="B746" t="s">
        <v>1419</v>
      </c>
      <c r="C746">
        <v>1</v>
      </c>
      <c r="D746">
        <v>-0.83</v>
      </c>
      <c r="E746">
        <v>17</v>
      </c>
      <c r="F746">
        <v>52.25</v>
      </c>
      <c r="G746">
        <v>46.92</v>
      </c>
      <c r="H746" s="8">
        <v>0.19689999999999999</v>
      </c>
      <c r="I746" t="s">
        <v>615</v>
      </c>
    </row>
    <row r="747" spans="1:9" x14ac:dyDescent="0.3">
      <c r="A747">
        <v>1</v>
      </c>
      <c r="B747" t="s">
        <v>1420</v>
      </c>
      <c r="C747">
        <v>1</v>
      </c>
      <c r="D747">
        <v>-0.59</v>
      </c>
      <c r="E747">
        <v>19</v>
      </c>
      <c r="F747">
        <v>74.790000000000006</v>
      </c>
      <c r="G747">
        <v>74.25</v>
      </c>
      <c r="H747" s="8">
        <v>0.13980000000000001</v>
      </c>
      <c r="I747" t="s">
        <v>615</v>
      </c>
    </row>
    <row r="748" spans="1:9" x14ac:dyDescent="0.3">
      <c r="A748">
        <v>1</v>
      </c>
      <c r="B748" t="s">
        <v>1421</v>
      </c>
      <c r="C748">
        <v>1</v>
      </c>
      <c r="D748">
        <v>-1.08</v>
      </c>
      <c r="E748">
        <v>17</v>
      </c>
      <c r="F748">
        <v>45.05</v>
      </c>
      <c r="G748">
        <v>42.72</v>
      </c>
      <c r="H748" s="8">
        <v>0.21149999999999999</v>
      </c>
      <c r="I748" t="s">
        <v>615</v>
      </c>
    </row>
    <row r="749" spans="1:9" x14ac:dyDescent="0.3">
      <c r="A749">
        <v>1</v>
      </c>
      <c r="B749" t="s">
        <v>1422</v>
      </c>
      <c r="C749">
        <v>1</v>
      </c>
      <c r="D749">
        <v>0.44</v>
      </c>
      <c r="E749">
        <v>14</v>
      </c>
      <c r="F749">
        <v>41.36</v>
      </c>
      <c r="G749">
        <v>36.520000000000003</v>
      </c>
      <c r="H749" s="8">
        <v>0.2215</v>
      </c>
      <c r="I749" t="s">
        <v>615</v>
      </c>
    </row>
    <row r="750" spans="1:9" x14ac:dyDescent="0.3">
      <c r="A750">
        <v>1</v>
      </c>
      <c r="B750" t="s">
        <v>1423</v>
      </c>
      <c r="C750">
        <v>1</v>
      </c>
      <c r="D750">
        <v>0.46</v>
      </c>
      <c r="E750">
        <v>16</v>
      </c>
      <c r="F750">
        <v>54.7</v>
      </c>
      <c r="G750">
        <v>48.76</v>
      </c>
      <c r="H750" s="8">
        <v>0.18129999999999999</v>
      </c>
      <c r="I750" t="s">
        <v>615</v>
      </c>
    </row>
    <row r="751" spans="1:9" x14ac:dyDescent="0.3">
      <c r="A751">
        <v>1</v>
      </c>
      <c r="B751" t="s">
        <v>1424</v>
      </c>
      <c r="C751">
        <v>1</v>
      </c>
      <c r="D751">
        <v>-0.42</v>
      </c>
      <c r="E751">
        <v>11</v>
      </c>
      <c r="F751">
        <v>20.66</v>
      </c>
      <c r="G751">
        <v>17.010000000000002</v>
      </c>
      <c r="H751" s="8">
        <v>0.3337</v>
      </c>
      <c r="I751" t="s">
        <v>615</v>
      </c>
    </row>
    <row r="752" spans="1:9" x14ac:dyDescent="0.3">
      <c r="A752">
        <v>1</v>
      </c>
      <c r="B752" t="s">
        <v>1425</v>
      </c>
      <c r="C752">
        <v>1</v>
      </c>
      <c r="D752">
        <v>0.28000000000000003</v>
      </c>
      <c r="E752">
        <v>18</v>
      </c>
      <c r="F752">
        <v>46.65</v>
      </c>
      <c r="G752">
        <v>44.58</v>
      </c>
      <c r="H752" s="8">
        <v>0.2369</v>
      </c>
      <c r="I752" t="s">
        <v>615</v>
      </c>
    </row>
    <row r="753" spans="1:9" x14ac:dyDescent="0.3">
      <c r="A753">
        <v>1</v>
      </c>
      <c r="B753" t="s">
        <v>1426</v>
      </c>
      <c r="C753">
        <v>1</v>
      </c>
      <c r="D753">
        <v>-0.55000000000000004</v>
      </c>
      <c r="E753">
        <v>14</v>
      </c>
      <c r="F753">
        <v>72.8</v>
      </c>
      <c r="G753">
        <v>37.880000000000003</v>
      </c>
      <c r="H753" s="8">
        <v>0.22059999999999999</v>
      </c>
      <c r="I753" t="s">
        <v>615</v>
      </c>
    </row>
    <row r="754" spans="1:9" x14ac:dyDescent="0.3">
      <c r="A754">
        <v>1</v>
      </c>
      <c r="B754" t="s">
        <v>1427</v>
      </c>
      <c r="C754">
        <v>1</v>
      </c>
      <c r="D754">
        <v>1.44</v>
      </c>
      <c r="E754">
        <v>9</v>
      </c>
      <c r="F754">
        <v>21.72</v>
      </c>
      <c r="G754">
        <v>18.48</v>
      </c>
      <c r="H754" s="8">
        <v>0.32700000000000001</v>
      </c>
      <c r="I754" t="s">
        <v>615</v>
      </c>
    </row>
    <row r="755" spans="1:9" x14ac:dyDescent="0.3">
      <c r="A755">
        <v>1</v>
      </c>
      <c r="B755" t="s">
        <v>1428</v>
      </c>
      <c r="C755">
        <v>1</v>
      </c>
      <c r="D755">
        <v>0.19</v>
      </c>
      <c r="E755">
        <v>10</v>
      </c>
      <c r="F755">
        <v>31.28</v>
      </c>
      <c r="G755">
        <v>22.99</v>
      </c>
      <c r="H755" s="8">
        <v>0.38650000000000001</v>
      </c>
      <c r="I755" t="s">
        <v>615</v>
      </c>
    </row>
    <row r="756" spans="1:9" x14ac:dyDescent="0.3">
      <c r="A756">
        <v>1</v>
      </c>
      <c r="B756" t="s">
        <v>1429</v>
      </c>
      <c r="C756">
        <v>1</v>
      </c>
      <c r="D756">
        <v>1.56</v>
      </c>
      <c r="E756">
        <v>11</v>
      </c>
      <c r="F756">
        <v>33.299999999999997</v>
      </c>
      <c r="G756">
        <v>27.69</v>
      </c>
      <c r="H756" s="8">
        <v>0.191</v>
      </c>
      <c r="I756" t="s">
        <v>615</v>
      </c>
    </row>
    <row r="757" spans="1:9" x14ac:dyDescent="0.3">
      <c r="A757">
        <v>1</v>
      </c>
      <c r="B757" t="s">
        <v>1430</v>
      </c>
      <c r="C757">
        <v>1</v>
      </c>
      <c r="D757">
        <v>0.66</v>
      </c>
      <c r="E757">
        <v>13</v>
      </c>
      <c r="F757">
        <v>44.07</v>
      </c>
      <c r="G757">
        <v>41.81</v>
      </c>
      <c r="H757" s="8">
        <v>0.1714</v>
      </c>
      <c r="I757" t="s">
        <v>615</v>
      </c>
    </row>
    <row r="758" spans="1:9" x14ac:dyDescent="0.3">
      <c r="A758">
        <v>1</v>
      </c>
      <c r="B758" t="s">
        <v>1431</v>
      </c>
      <c r="C758">
        <v>1</v>
      </c>
      <c r="D758">
        <v>-0.35</v>
      </c>
      <c r="E758">
        <v>17</v>
      </c>
      <c r="F758">
        <v>37.97</v>
      </c>
      <c r="G758">
        <v>36.869999999999997</v>
      </c>
      <c r="H758" s="8">
        <v>0.24859999999999999</v>
      </c>
      <c r="I758" t="s">
        <v>615</v>
      </c>
    </row>
    <row r="759" spans="1:9" x14ac:dyDescent="0.3">
      <c r="A759">
        <v>1</v>
      </c>
      <c r="B759" t="s">
        <v>1432</v>
      </c>
      <c r="C759">
        <v>1</v>
      </c>
      <c r="D759">
        <v>-0.3</v>
      </c>
      <c r="E759">
        <v>16</v>
      </c>
      <c r="F759">
        <v>39.74</v>
      </c>
      <c r="G759">
        <v>38.15</v>
      </c>
      <c r="H759" s="8">
        <v>0.2298</v>
      </c>
      <c r="I759" t="s">
        <v>615</v>
      </c>
    </row>
    <row r="760" spans="1:9" x14ac:dyDescent="0.3">
      <c r="A760">
        <v>1</v>
      </c>
      <c r="B760" t="s">
        <v>1433</v>
      </c>
      <c r="C760">
        <v>1</v>
      </c>
      <c r="D760">
        <v>0.76</v>
      </c>
      <c r="E760">
        <v>16</v>
      </c>
      <c r="F760">
        <v>48.23</v>
      </c>
      <c r="G760">
        <v>44.49</v>
      </c>
      <c r="H760" s="8">
        <v>0.18579999999999999</v>
      </c>
      <c r="I760" t="s">
        <v>615</v>
      </c>
    </row>
    <row r="761" spans="1:9" x14ac:dyDescent="0.3">
      <c r="A761">
        <v>1</v>
      </c>
      <c r="B761" t="s">
        <v>1434</v>
      </c>
      <c r="C761">
        <v>1</v>
      </c>
      <c r="D761">
        <v>0.13</v>
      </c>
      <c r="E761">
        <v>9</v>
      </c>
      <c r="F761">
        <v>33.65</v>
      </c>
      <c r="G761">
        <v>22.5</v>
      </c>
      <c r="H761" s="8">
        <v>0.26369999999999999</v>
      </c>
      <c r="I761" t="s">
        <v>615</v>
      </c>
    </row>
    <row r="762" spans="1:9" x14ac:dyDescent="0.3">
      <c r="A762">
        <v>1</v>
      </c>
      <c r="B762" t="s">
        <v>1435</v>
      </c>
      <c r="C762">
        <v>1</v>
      </c>
      <c r="D762">
        <v>0.08</v>
      </c>
      <c r="E762">
        <v>12</v>
      </c>
      <c r="F762">
        <v>45.47</v>
      </c>
      <c r="G762">
        <v>43.59</v>
      </c>
      <c r="H762" s="8">
        <v>0.14829999999999999</v>
      </c>
      <c r="I762" t="s">
        <v>615</v>
      </c>
    </row>
    <row r="763" spans="1:9" x14ac:dyDescent="0.3">
      <c r="A763">
        <v>1</v>
      </c>
      <c r="B763" t="s">
        <v>1436</v>
      </c>
      <c r="C763">
        <v>1</v>
      </c>
      <c r="D763">
        <v>0.54</v>
      </c>
      <c r="E763">
        <v>11</v>
      </c>
      <c r="F763">
        <v>31.97</v>
      </c>
      <c r="G763">
        <v>21.93</v>
      </c>
      <c r="H763" s="8">
        <v>0.30130000000000001</v>
      </c>
      <c r="I763" t="s">
        <v>615</v>
      </c>
    </row>
    <row r="764" spans="1:9" x14ac:dyDescent="0.3">
      <c r="A764">
        <v>1</v>
      </c>
      <c r="B764" t="s">
        <v>1437</v>
      </c>
      <c r="C764">
        <v>1</v>
      </c>
      <c r="D764">
        <v>1</v>
      </c>
      <c r="E764">
        <v>10</v>
      </c>
      <c r="F764">
        <v>31.55</v>
      </c>
      <c r="G764">
        <v>25.61</v>
      </c>
      <c r="H764" s="8">
        <v>0.27689999999999998</v>
      </c>
      <c r="I764" t="s">
        <v>615</v>
      </c>
    </row>
    <row r="765" spans="1:9" x14ac:dyDescent="0.3">
      <c r="A765">
        <v>1</v>
      </c>
      <c r="B765" t="s">
        <v>1438</v>
      </c>
      <c r="C765">
        <v>1</v>
      </c>
      <c r="D765">
        <v>0.59</v>
      </c>
      <c r="E765">
        <v>14</v>
      </c>
      <c r="F765">
        <v>31.19</v>
      </c>
      <c r="G765">
        <v>27.14</v>
      </c>
      <c r="H765" s="8">
        <v>0.26939999999999997</v>
      </c>
      <c r="I765" t="s">
        <v>615</v>
      </c>
    </row>
    <row r="766" spans="1:9" x14ac:dyDescent="0.3">
      <c r="A766">
        <v>1</v>
      </c>
      <c r="B766" t="s">
        <v>1439</v>
      </c>
      <c r="C766">
        <v>1</v>
      </c>
      <c r="D766">
        <v>-0.08</v>
      </c>
      <c r="E766">
        <v>18</v>
      </c>
      <c r="F766">
        <v>59.56</v>
      </c>
      <c r="G766">
        <v>57.51</v>
      </c>
      <c r="H766" s="8">
        <v>0.17030000000000001</v>
      </c>
      <c r="I766" t="s">
        <v>615</v>
      </c>
    </row>
    <row r="767" spans="1:9" x14ac:dyDescent="0.3">
      <c r="A767">
        <v>1</v>
      </c>
      <c r="B767" t="s">
        <v>1440</v>
      </c>
      <c r="C767">
        <v>1</v>
      </c>
      <c r="D767">
        <v>0.89</v>
      </c>
      <c r="E767">
        <v>11</v>
      </c>
      <c r="F767">
        <v>28.76</v>
      </c>
      <c r="G767">
        <v>24.78</v>
      </c>
      <c r="H767" s="8">
        <v>0.23119999999999999</v>
      </c>
      <c r="I767" t="s">
        <v>615</v>
      </c>
    </row>
    <row r="768" spans="1:9" x14ac:dyDescent="0.3">
      <c r="A768">
        <v>1</v>
      </c>
      <c r="B768" t="s">
        <v>1441</v>
      </c>
      <c r="C768">
        <v>1</v>
      </c>
      <c r="D768">
        <v>0.33</v>
      </c>
      <c r="E768">
        <v>13</v>
      </c>
      <c r="F768">
        <v>60.52</v>
      </c>
      <c r="G768">
        <v>59.83</v>
      </c>
      <c r="H768" s="8">
        <v>0.1148</v>
      </c>
      <c r="I768" t="s">
        <v>615</v>
      </c>
    </row>
    <row r="769" spans="1:9" x14ac:dyDescent="0.3">
      <c r="A769">
        <v>1</v>
      </c>
      <c r="B769" t="s">
        <v>1442</v>
      </c>
      <c r="C769">
        <v>1</v>
      </c>
      <c r="D769">
        <v>-0.24</v>
      </c>
      <c r="E769">
        <v>19</v>
      </c>
      <c r="F769">
        <v>81.739999999999995</v>
      </c>
      <c r="G769">
        <v>80.760000000000005</v>
      </c>
      <c r="H769" s="8">
        <v>0.1234</v>
      </c>
      <c r="I769" t="s">
        <v>615</v>
      </c>
    </row>
    <row r="770" spans="1:9" x14ac:dyDescent="0.3">
      <c r="A770">
        <v>1</v>
      </c>
      <c r="B770" t="s">
        <v>1443</v>
      </c>
      <c r="C770">
        <v>1</v>
      </c>
      <c r="D770">
        <v>-1.45</v>
      </c>
      <c r="E770">
        <v>12</v>
      </c>
      <c r="F770">
        <v>41.8</v>
      </c>
      <c r="G770">
        <v>20.260000000000002</v>
      </c>
      <c r="H770" s="8">
        <v>0.30669999999999997</v>
      </c>
      <c r="I770" t="s">
        <v>615</v>
      </c>
    </row>
    <row r="771" spans="1:9" x14ac:dyDescent="0.3">
      <c r="A771">
        <v>1</v>
      </c>
      <c r="B771" t="s">
        <v>1444</v>
      </c>
      <c r="C771">
        <v>1</v>
      </c>
      <c r="D771">
        <v>1.05</v>
      </c>
      <c r="E771">
        <v>13</v>
      </c>
      <c r="F771">
        <v>35.71</v>
      </c>
      <c r="G771">
        <v>34.06</v>
      </c>
      <c r="H771" s="8">
        <v>0.19450000000000001</v>
      </c>
      <c r="I771" t="s">
        <v>615</v>
      </c>
    </row>
    <row r="772" spans="1:9" x14ac:dyDescent="0.3">
      <c r="A772">
        <v>1</v>
      </c>
      <c r="B772" t="s">
        <v>1445</v>
      </c>
      <c r="C772">
        <v>1</v>
      </c>
      <c r="D772">
        <v>0.04</v>
      </c>
      <c r="E772">
        <v>16</v>
      </c>
      <c r="F772">
        <v>47.36</v>
      </c>
      <c r="G772">
        <v>39.47</v>
      </c>
      <c r="H772" s="8">
        <v>0.22020000000000001</v>
      </c>
      <c r="I772" t="s">
        <v>615</v>
      </c>
    </row>
    <row r="773" spans="1:9" x14ac:dyDescent="0.3">
      <c r="A773">
        <v>1</v>
      </c>
      <c r="B773" t="s">
        <v>1446</v>
      </c>
      <c r="C773">
        <v>1</v>
      </c>
      <c r="D773">
        <v>0.81</v>
      </c>
      <c r="E773">
        <v>14</v>
      </c>
      <c r="F773">
        <v>41.45</v>
      </c>
      <c r="G773">
        <v>38.81</v>
      </c>
      <c r="H773" s="8">
        <v>0.19070000000000001</v>
      </c>
      <c r="I773" t="s">
        <v>615</v>
      </c>
    </row>
    <row r="774" spans="1:9" x14ac:dyDescent="0.3">
      <c r="A774">
        <v>1</v>
      </c>
      <c r="B774" t="s">
        <v>1447</v>
      </c>
      <c r="C774">
        <v>1</v>
      </c>
      <c r="D774">
        <v>0.24</v>
      </c>
      <c r="E774">
        <v>17</v>
      </c>
      <c r="F774">
        <v>33.57</v>
      </c>
      <c r="G774">
        <v>33.07</v>
      </c>
      <c r="H774" s="8">
        <v>0.27160000000000001</v>
      </c>
      <c r="I774" t="s">
        <v>615</v>
      </c>
    </row>
    <row r="775" spans="1:9" x14ac:dyDescent="0.3">
      <c r="A775">
        <v>1</v>
      </c>
      <c r="B775" t="s">
        <v>1448</v>
      </c>
      <c r="C775">
        <v>1</v>
      </c>
      <c r="D775">
        <v>-0.27</v>
      </c>
      <c r="E775">
        <v>15</v>
      </c>
      <c r="F775">
        <v>46.35</v>
      </c>
      <c r="G775">
        <v>40.94</v>
      </c>
      <c r="H775" s="8">
        <v>0.18990000000000001</v>
      </c>
      <c r="I775" t="s">
        <v>615</v>
      </c>
    </row>
    <row r="776" spans="1:9" x14ac:dyDescent="0.3">
      <c r="A776">
        <v>1</v>
      </c>
      <c r="B776" t="s">
        <v>1449</v>
      </c>
      <c r="C776">
        <v>1</v>
      </c>
      <c r="D776">
        <v>-0.04</v>
      </c>
      <c r="E776">
        <v>17</v>
      </c>
      <c r="F776">
        <v>49.31</v>
      </c>
      <c r="G776">
        <v>40.380000000000003</v>
      </c>
      <c r="H776" s="8">
        <v>0.17979999999999999</v>
      </c>
      <c r="I776" t="s">
        <v>615</v>
      </c>
    </row>
    <row r="777" spans="1:9" x14ac:dyDescent="0.3">
      <c r="A777">
        <v>1</v>
      </c>
      <c r="B777" t="s">
        <v>1450</v>
      </c>
      <c r="C777">
        <v>1</v>
      </c>
      <c r="D777">
        <v>1.08</v>
      </c>
      <c r="E777">
        <v>10</v>
      </c>
      <c r="F777">
        <v>35.020000000000003</v>
      </c>
      <c r="G777">
        <v>33.799999999999997</v>
      </c>
      <c r="H777" s="8">
        <v>0.2109</v>
      </c>
      <c r="I777" t="s">
        <v>615</v>
      </c>
    </row>
    <row r="778" spans="1:9" x14ac:dyDescent="0.3">
      <c r="A778">
        <v>1</v>
      </c>
      <c r="B778" t="s">
        <v>1451</v>
      </c>
      <c r="C778">
        <v>1</v>
      </c>
      <c r="D778">
        <v>-0.03</v>
      </c>
      <c r="E778">
        <v>15</v>
      </c>
      <c r="F778">
        <v>54.61</v>
      </c>
      <c r="G778">
        <v>47.66</v>
      </c>
      <c r="H778" s="8">
        <v>0.17610000000000001</v>
      </c>
      <c r="I778" t="s">
        <v>615</v>
      </c>
    </row>
    <row r="779" spans="1:9" x14ac:dyDescent="0.3">
      <c r="A779">
        <v>1</v>
      </c>
      <c r="B779" t="s">
        <v>1452</v>
      </c>
      <c r="C779">
        <v>1</v>
      </c>
      <c r="D779">
        <v>0.43</v>
      </c>
      <c r="E779">
        <v>14</v>
      </c>
      <c r="F779">
        <v>32.200000000000003</v>
      </c>
      <c r="G779">
        <v>28.12</v>
      </c>
      <c r="H779" s="8">
        <v>0.25380000000000003</v>
      </c>
      <c r="I779" t="s">
        <v>615</v>
      </c>
    </row>
    <row r="780" spans="1:9" x14ac:dyDescent="0.3">
      <c r="A780">
        <v>1</v>
      </c>
      <c r="B780" t="s">
        <v>1453</v>
      </c>
      <c r="C780">
        <v>1</v>
      </c>
      <c r="D780">
        <v>-0.19</v>
      </c>
      <c r="E780">
        <v>18</v>
      </c>
      <c r="F780">
        <v>37.840000000000003</v>
      </c>
      <c r="G780">
        <v>37.619999999999997</v>
      </c>
      <c r="H780" s="8">
        <v>0.253</v>
      </c>
      <c r="I780" t="s">
        <v>615</v>
      </c>
    </row>
    <row r="781" spans="1:9" x14ac:dyDescent="0.3">
      <c r="A781">
        <v>1</v>
      </c>
      <c r="B781" t="s">
        <v>1454</v>
      </c>
      <c r="C781">
        <v>1</v>
      </c>
      <c r="D781">
        <v>-0.03</v>
      </c>
      <c r="E781">
        <v>18</v>
      </c>
      <c r="F781">
        <v>53.27</v>
      </c>
      <c r="G781">
        <v>51.25</v>
      </c>
      <c r="H781" s="8">
        <v>0.18770000000000001</v>
      </c>
      <c r="I781" t="s">
        <v>615</v>
      </c>
    </row>
    <row r="782" spans="1:9" x14ac:dyDescent="0.3">
      <c r="A782">
        <v>1</v>
      </c>
      <c r="B782" t="s">
        <v>1455</v>
      </c>
      <c r="C782">
        <v>1</v>
      </c>
      <c r="D782">
        <v>0.22</v>
      </c>
      <c r="E782">
        <v>18</v>
      </c>
      <c r="F782">
        <v>37.619999999999997</v>
      </c>
      <c r="G782">
        <v>37.32</v>
      </c>
      <c r="H782" s="8">
        <v>0.25519999999999998</v>
      </c>
      <c r="I782" t="s">
        <v>615</v>
      </c>
    </row>
    <row r="783" spans="1:9" x14ac:dyDescent="0.3">
      <c r="A783">
        <v>1</v>
      </c>
      <c r="B783" t="s">
        <v>1456</v>
      </c>
      <c r="C783">
        <v>1</v>
      </c>
      <c r="D783">
        <v>0.43</v>
      </c>
      <c r="E783">
        <v>15</v>
      </c>
      <c r="F783">
        <v>51.4</v>
      </c>
      <c r="G783">
        <v>43.96</v>
      </c>
      <c r="H783" s="8">
        <v>0.17330000000000001</v>
      </c>
      <c r="I783" t="s">
        <v>615</v>
      </c>
    </row>
    <row r="784" spans="1:9" x14ac:dyDescent="0.3">
      <c r="A784">
        <v>1</v>
      </c>
      <c r="B784" t="s">
        <v>1457</v>
      </c>
      <c r="C784">
        <v>1</v>
      </c>
      <c r="D784">
        <v>1.47</v>
      </c>
      <c r="E784">
        <v>12</v>
      </c>
      <c r="F784">
        <v>30.45</v>
      </c>
      <c r="G784">
        <v>24.76</v>
      </c>
      <c r="H784" s="8">
        <v>0.23580000000000001</v>
      </c>
      <c r="I784" t="s">
        <v>615</v>
      </c>
    </row>
    <row r="785" spans="1:9" x14ac:dyDescent="0.3">
      <c r="A785">
        <v>1</v>
      </c>
      <c r="B785" t="s">
        <v>1458</v>
      </c>
      <c r="C785">
        <v>1</v>
      </c>
      <c r="D785">
        <v>0.99</v>
      </c>
      <c r="E785">
        <v>11</v>
      </c>
      <c r="F785">
        <v>37.36</v>
      </c>
      <c r="G785">
        <v>24.49</v>
      </c>
      <c r="H785" s="8">
        <v>0.23</v>
      </c>
      <c r="I785" t="s">
        <v>615</v>
      </c>
    </row>
    <row r="786" spans="1:9" x14ac:dyDescent="0.3">
      <c r="A786">
        <v>1</v>
      </c>
      <c r="B786" t="s">
        <v>1459</v>
      </c>
      <c r="C786">
        <v>1</v>
      </c>
      <c r="D786">
        <v>-1.1399999999999999</v>
      </c>
      <c r="E786">
        <v>16</v>
      </c>
      <c r="F786">
        <v>54.09</v>
      </c>
      <c r="G786">
        <v>48.33</v>
      </c>
      <c r="H786" s="8">
        <v>0.27650000000000002</v>
      </c>
      <c r="I786" t="s">
        <v>615</v>
      </c>
    </row>
    <row r="787" spans="1:9" x14ac:dyDescent="0.3">
      <c r="A787">
        <v>1</v>
      </c>
      <c r="B787" t="s">
        <v>1460</v>
      </c>
      <c r="C787">
        <v>1</v>
      </c>
      <c r="D787">
        <v>1.07</v>
      </c>
      <c r="E787">
        <v>9</v>
      </c>
      <c r="F787">
        <v>24.29</v>
      </c>
      <c r="G787">
        <v>12.93</v>
      </c>
      <c r="H787" s="8">
        <v>0.31140000000000001</v>
      </c>
      <c r="I787" t="s">
        <v>615</v>
      </c>
    </row>
    <row r="788" spans="1:9" x14ac:dyDescent="0.3">
      <c r="A788">
        <v>1</v>
      </c>
      <c r="B788" t="s">
        <v>1461</v>
      </c>
      <c r="C788">
        <v>1</v>
      </c>
      <c r="D788">
        <v>0.05</v>
      </c>
      <c r="E788">
        <v>15</v>
      </c>
      <c r="F788">
        <v>44.3</v>
      </c>
      <c r="G788">
        <v>43.81</v>
      </c>
      <c r="H788" s="8">
        <v>0.1817</v>
      </c>
      <c r="I788" t="s">
        <v>615</v>
      </c>
    </row>
    <row r="789" spans="1:9" x14ac:dyDescent="0.3">
      <c r="A789">
        <v>1</v>
      </c>
      <c r="B789" t="s">
        <v>1462</v>
      </c>
      <c r="C789">
        <v>1</v>
      </c>
      <c r="D789">
        <v>0.15</v>
      </c>
      <c r="E789">
        <v>15</v>
      </c>
      <c r="F789">
        <v>49.61</v>
      </c>
      <c r="G789">
        <v>46.52</v>
      </c>
      <c r="H789" s="8">
        <v>0.17510000000000001</v>
      </c>
      <c r="I789" t="s">
        <v>615</v>
      </c>
    </row>
    <row r="790" spans="1:9" x14ac:dyDescent="0.3">
      <c r="A790">
        <v>1</v>
      </c>
      <c r="B790" t="s">
        <v>1463</v>
      </c>
      <c r="C790">
        <v>1</v>
      </c>
      <c r="D790">
        <v>-0.02</v>
      </c>
      <c r="E790">
        <v>17</v>
      </c>
      <c r="F790">
        <v>56.33</v>
      </c>
      <c r="G790">
        <v>52.04</v>
      </c>
      <c r="H790" s="8">
        <v>0.17380000000000001</v>
      </c>
      <c r="I790" t="s">
        <v>615</v>
      </c>
    </row>
    <row r="791" spans="1:9" x14ac:dyDescent="0.3">
      <c r="A791">
        <v>1</v>
      </c>
      <c r="B791" t="s">
        <v>1464</v>
      </c>
      <c r="C791">
        <v>1</v>
      </c>
      <c r="D791">
        <v>-0.27</v>
      </c>
      <c r="E791">
        <v>13</v>
      </c>
      <c r="F791">
        <v>50.14</v>
      </c>
      <c r="G791">
        <v>44.04</v>
      </c>
      <c r="H791" s="8">
        <v>0.17019999999999999</v>
      </c>
      <c r="I791" t="s">
        <v>615</v>
      </c>
    </row>
    <row r="792" spans="1:9" x14ac:dyDescent="0.3">
      <c r="A792">
        <v>1</v>
      </c>
      <c r="B792" t="s">
        <v>1465</v>
      </c>
      <c r="C792">
        <v>1</v>
      </c>
      <c r="D792">
        <v>0.89</v>
      </c>
      <c r="E792">
        <v>20</v>
      </c>
      <c r="F792">
        <v>84.94</v>
      </c>
      <c r="G792">
        <v>83.9</v>
      </c>
      <c r="H792" s="8">
        <v>0.12859999999999999</v>
      </c>
      <c r="I792" t="s">
        <v>615</v>
      </c>
    </row>
    <row r="793" spans="1:9" x14ac:dyDescent="0.3">
      <c r="A793">
        <v>1</v>
      </c>
      <c r="B793" t="s">
        <v>1466</v>
      </c>
      <c r="C793">
        <v>1</v>
      </c>
      <c r="D793">
        <v>0.78</v>
      </c>
      <c r="E793">
        <v>16</v>
      </c>
      <c r="F793">
        <v>53.33</v>
      </c>
      <c r="G793">
        <v>49.94</v>
      </c>
      <c r="H793" s="8">
        <v>0.1731</v>
      </c>
      <c r="I793" t="s">
        <v>615</v>
      </c>
    </row>
    <row r="794" spans="1:9" x14ac:dyDescent="0.3">
      <c r="A794">
        <v>1</v>
      </c>
      <c r="B794" t="s">
        <v>1467</v>
      </c>
      <c r="C794">
        <v>1</v>
      </c>
      <c r="D794">
        <v>-0.34</v>
      </c>
      <c r="E794">
        <v>18</v>
      </c>
      <c r="F794">
        <v>49.95</v>
      </c>
      <c r="G794">
        <v>49.3</v>
      </c>
      <c r="H794" s="8">
        <v>0.19600000000000001</v>
      </c>
      <c r="I794" t="s">
        <v>615</v>
      </c>
    </row>
    <row r="795" spans="1:9" x14ac:dyDescent="0.3">
      <c r="A795">
        <v>1</v>
      </c>
      <c r="B795" t="s">
        <v>1468</v>
      </c>
      <c r="C795">
        <v>1</v>
      </c>
      <c r="D795">
        <v>1.1100000000000001</v>
      </c>
      <c r="E795">
        <v>12</v>
      </c>
      <c r="F795">
        <v>38.590000000000003</v>
      </c>
      <c r="G795">
        <v>33.19</v>
      </c>
      <c r="H795" s="8">
        <v>0.18859999999999999</v>
      </c>
      <c r="I795" t="s">
        <v>615</v>
      </c>
    </row>
    <row r="796" spans="1:9" x14ac:dyDescent="0.3">
      <c r="A796">
        <v>1</v>
      </c>
      <c r="B796" t="s">
        <v>1469</v>
      </c>
      <c r="C796">
        <v>1</v>
      </c>
      <c r="D796">
        <v>-0.93</v>
      </c>
      <c r="E796">
        <v>12</v>
      </c>
      <c r="F796">
        <v>42.72</v>
      </c>
      <c r="G796">
        <v>32.270000000000003</v>
      </c>
      <c r="H796" s="8">
        <v>0.19489999999999999</v>
      </c>
      <c r="I796" t="s">
        <v>615</v>
      </c>
    </row>
    <row r="797" spans="1:9" x14ac:dyDescent="0.3">
      <c r="A797">
        <v>1</v>
      </c>
      <c r="B797" t="s">
        <v>1470</v>
      </c>
      <c r="C797">
        <v>1</v>
      </c>
      <c r="D797">
        <v>-0.26</v>
      </c>
      <c r="E797">
        <v>16</v>
      </c>
      <c r="F797">
        <v>45.62</v>
      </c>
      <c r="G797">
        <v>42.33</v>
      </c>
      <c r="H797" s="8">
        <v>0.23899999999999999</v>
      </c>
      <c r="I797" t="s">
        <v>615</v>
      </c>
    </row>
    <row r="798" spans="1:9" x14ac:dyDescent="0.3">
      <c r="A798">
        <v>1</v>
      </c>
      <c r="B798" t="s">
        <v>1471</v>
      </c>
      <c r="C798">
        <v>1</v>
      </c>
      <c r="D798">
        <v>1.32</v>
      </c>
      <c r="E798">
        <v>11</v>
      </c>
      <c r="F798">
        <v>37.79</v>
      </c>
      <c r="G798">
        <v>19.559999999999999</v>
      </c>
      <c r="H798" s="8">
        <v>0.21679999999999999</v>
      </c>
      <c r="I798" t="s">
        <v>615</v>
      </c>
    </row>
    <row r="799" spans="1:9" x14ac:dyDescent="0.3">
      <c r="A799">
        <v>1</v>
      </c>
      <c r="B799" t="s">
        <v>1472</v>
      </c>
      <c r="C799">
        <v>1</v>
      </c>
      <c r="D799">
        <v>-0.64</v>
      </c>
      <c r="E799">
        <v>12</v>
      </c>
      <c r="F799">
        <v>38.89</v>
      </c>
      <c r="G799">
        <v>29.42</v>
      </c>
      <c r="H799" s="8">
        <v>0.22090000000000001</v>
      </c>
      <c r="I799" t="s">
        <v>615</v>
      </c>
    </row>
    <row r="800" spans="1:9" x14ac:dyDescent="0.3">
      <c r="A800">
        <v>1</v>
      </c>
      <c r="B800" t="s">
        <v>1473</v>
      </c>
      <c r="C800">
        <v>1</v>
      </c>
      <c r="D800">
        <v>0.03</v>
      </c>
      <c r="E800">
        <v>17</v>
      </c>
      <c r="F800">
        <v>61.74</v>
      </c>
      <c r="G800">
        <v>55.74</v>
      </c>
      <c r="H800" s="8">
        <v>0.16420000000000001</v>
      </c>
      <c r="I800" t="s">
        <v>615</v>
      </c>
    </row>
    <row r="801" spans="1:9" x14ac:dyDescent="0.3">
      <c r="A801">
        <v>1</v>
      </c>
      <c r="B801" t="s">
        <v>1474</v>
      </c>
      <c r="C801">
        <v>1</v>
      </c>
      <c r="D801">
        <v>-0.09</v>
      </c>
      <c r="E801">
        <v>11</v>
      </c>
      <c r="F801">
        <v>25.14</v>
      </c>
      <c r="G801">
        <v>23.25</v>
      </c>
      <c r="H801" s="8">
        <v>0.2661</v>
      </c>
      <c r="I801" t="s">
        <v>615</v>
      </c>
    </row>
    <row r="802" spans="1:9" x14ac:dyDescent="0.3">
      <c r="A802">
        <v>1</v>
      </c>
      <c r="B802" t="s">
        <v>1475</v>
      </c>
      <c r="C802">
        <v>1</v>
      </c>
      <c r="D802">
        <v>0.92</v>
      </c>
      <c r="E802">
        <v>13</v>
      </c>
      <c r="F802">
        <v>42.17</v>
      </c>
      <c r="G802">
        <v>38.979999999999997</v>
      </c>
      <c r="H802" s="8">
        <v>0.1787</v>
      </c>
      <c r="I802" t="s">
        <v>615</v>
      </c>
    </row>
    <row r="803" spans="1:9" x14ac:dyDescent="0.3">
      <c r="A803">
        <v>1</v>
      </c>
      <c r="B803" t="s">
        <v>1476</v>
      </c>
      <c r="C803">
        <v>1</v>
      </c>
      <c r="D803">
        <v>0.22</v>
      </c>
      <c r="E803">
        <v>14</v>
      </c>
      <c r="F803">
        <v>45.29</v>
      </c>
      <c r="G803">
        <v>35.44</v>
      </c>
      <c r="H803" s="8">
        <v>0.22489999999999999</v>
      </c>
      <c r="I803" t="s">
        <v>615</v>
      </c>
    </row>
    <row r="804" spans="1:9" x14ac:dyDescent="0.3">
      <c r="A804">
        <v>1</v>
      </c>
      <c r="B804" t="s">
        <v>1477</v>
      </c>
      <c r="C804">
        <v>1</v>
      </c>
      <c r="D804">
        <v>1.17</v>
      </c>
      <c r="E804">
        <v>14</v>
      </c>
      <c r="F804">
        <v>55.73</v>
      </c>
      <c r="G804">
        <v>52.64</v>
      </c>
      <c r="H804" s="8">
        <v>0.1343</v>
      </c>
      <c r="I804" t="s">
        <v>615</v>
      </c>
    </row>
    <row r="805" spans="1:9" x14ac:dyDescent="0.3">
      <c r="A805">
        <v>1</v>
      </c>
      <c r="B805" t="s">
        <v>1478</v>
      </c>
      <c r="C805">
        <v>1</v>
      </c>
      <c r="D805">
        <v>-0.65</v>
      </c>
      <c r="E805">
        <v>17</v>
      </c>
      <c r="F805">
        <v>64.69</v>
      </c>
      <c r="G805">
        <v>64.17</v>
      </c>
      <c r="H805" s="8">
        <v>0.1474</v>
      </c>
      <c r="I805" t="s">
        <v>615</v>
      </c>
    </row>
    <row r="806" spans="1:9" x14ac:dyDescent="0.3">
      <c r="A806">
        <v>1</v>
      </c>
      <c r="B806" t="s">
        <v>1479</v>
      </c>
      <c r="C806">
        <v>1</v>
      </c>
      <c r="D806">
        <v>-0.8</v>
      </c>
      <c r="E806">
        <v>15</v>
      </c>
      <c r="F806">
        <v>38.54</v>
      </c>
      <c r="G806">
        <v>32.15</v>
      </c>
      <c r="H806" s="8">
        <v>0.24909999999999999</v>
      </c>
      <c r="I806" t="s">
        <v>615</v>
      </c>
    </row>
    <row r="807" spans="1:9" x14ac:dyDescent="0.3">
      <c r="A807">
        <v>1</v>
      </c>
      <c r="B807" t="s">
        <v>1480</v>
      </c>
      <c r="C807">
        <v>1</v>
      </c>
      <c r="D807">
        <v>0.11</v>
      </c>
      <c r="E807">
        <v>14</v>
      </c>
      <c r="F807">
        <v>46.12</v>
      </c>
      <c r="G807">
        <v>44.23</v>
      </c>
      <c r="H807" s="8">
        <v>0.17660000000000001</v>
      </c>
      <c r="I807" t="s">
        <v>615</v>
      </c>
    </row>
    <row r="808" spans="1:9" x14ac:dyDescent="0.3">
      <c r="A808">
        <v>1</v>
      </c>
      <c r="B808" t="s">
        <v>1481</v>
      </c>
      <c r="C808">
        <v>1</v>
      </c>
      <c r="D808">
        <v>0.33</v>
      </c>
      <c r="E808">
        <v>14</v>
      </c>
      <c r="F808">
        <v>49.91</v>
      </c>
      <c r="G808">
        <v>40.6</v>
      </c>
      <c r="H808" s="8">
        <v>0.1862</v>
      </c>
      <c r="I808" t="s">
        <v>615</v>
      </c>
    </row>
    <row r="809" spans="1:9" x14ac:dyDescent="0.3">
      <c r="A809">
        <v>1</v>
      </c>
      <c r="B809" t="s">
        <v>1482</v>
      </c>
      <c r="C809">
        <v>1</v>
      </c>
      <c r="D809">
        <v>1.43</v>
      </c>
      <c r="E809">
        <v>13</v>
      </c>
      <c r="F809">
        <v>40.270000000000003</v>
      </c>
      <c r="G809">
        <v>28.63</v>
      </c>
      <c r="H809" s="8">
        <v>0.23139999999999999</v>
      </c>
      <c r="I809" t="s">
        <v>615</v>
      </c>
    </row>
    <row r="810" spans="1:9" x14ac:dyDescent="0.3">
      <c r="A810">
        <v>1</v>
      </c>
      <c r="B810" t="s">
        <v>1483</v>
      </c>
      <c r="C810">
        <v>1</v>
      </c>
      <c r="D810">
        <v>-0.37</v>
      </c>
      <c r="E810">
        <v>13</v>
      </c>
      <c r="F810">
        <v>42.69</v>
      </c>
      <c r="G810">
        <v>40.200000000000003</v>
      </c>
      <c r="H810" s="8">
        <v>0.17879999999999999</v>
      </c>
      <c r="I810" t="s">
        <v>615</v>
      </c>
    </row>
    <row r="811" spans="1:9" x14ac:dyDescent="0.3">
      <c r="A811">
        <v>1</v>
      </c>
      <c r="B811" t="s">
        <v>1484</v>
      </c>
      <c r="C811">
        <v>1</v>
      </c>
      <c r="D811">
        <v>1.36</v>
      </c>
      <c r="E811">
        <v>17</v>
      </c>
      <c r="F811">
        <v>48.97</v>
      </c>
      <c r="G811">
        <v>46.26</v>
      </c>
      <c r="H811" s="8">
        <v>0.18990000000000001</v>
      </c>
      <c r="I811" t="s">
        <v>615</v>
      </c>
    </row>
    <row r="812" spans="1:9" x14ac:dyDescent="0.3">
      <c r="A812">
        <v>1</v>
      </c>
      <c r="B812" t="s">
        <v>1485</v>
      </c>
      <c r="C812">
        <v>1</v>
      </c>
      <c r="D812">
        <v>-2.12</v>
      </c>
      <c r="E812">
        <v>13</v>
      </c>
      <c r="F812">
        <v>42.87</v>
      </c>
      <c r="G812">
        <v>27.86</v>
      </c>
      <c r="H812" s="8">
        <v>0.37140000000000001</v>
      </c>
      <c r="I812" t="s">
        <v>615</v>
      </c>
    </row>
    <row r="813" spans="1:9" x14ac:dyDescent="0.3">
      <c r="A813">
        <v>1</v>
      </c>
      <c r="B813" t="s">
        <v>1486</v>
      </c>
      <c r="C813">
        <v>1</v>
      </c>
      <c r="D813">
        <v>0.76</v>
      </c>
      <c r="E813">
        <v>13</v>
      </c>
      <c r="F813">
        <v>42.38</v>
      </c>
      <c r="G813">
        <v>41</v>
      </c>
      <c r="H813" s="8">
        <v>0.17829999999999999</v>
      </c>
      <c r="I813" t="s">
        <v>615</v>
      </c>
    </row>
    <row r="814" spans="1:9" x14ac:dyDescent="0.3">
      <c r="A814">
        <v>1</v>
      </c>
      <c r="B814" t="s">
        <v>1487</v>
      </c>
      <c r="C814">
        <v>1</v>
      </c>
      <c r="D814">
        <v>1.0900000000000001</v>
      </c>
      <c r="E814">
        <v>14</v>
      </c>
      <c r="F814">
        <v>40.630000000000003</v>
      </c>
      <c r="G814">
        <v>33.42</v>
      </c>
      <c r="H814" s="8">
        <v>0.2591</v>
      </c>
      <c r="I814" t="s">
        <v>615</v>
      </c>
    </row>
    <row r="815" spans="1:9" x14ac:dyDescent="0.3">
      <c r="A815">
        <v>1</v>
      </c>
      <c r="B815" t="s">
        <v>1488</v>
      </c>
      <c r="C815">
        <v>1</v>
      </c>
      <c r="D815">
        <v>1.08</v>
      </c>
      <c r="E815">
        <v>17</v>
      </c>
      <c r="F815">
        <v>55.95</v>
      </c>
      <c r="G815">
        <v>44.7</v>
      </c>
      <c r="H815" s="8">
        <v>0.2019</v>
      </c>
      <c r="I815" t="s">
        <v>615</v>
      </c>
    </row>
    <row r="816" spans="1:9" x14ac:dyDescent="0.3">
      <c r="A816">
        <v>1</v>
      </c>
      <c r="B816" t="s">
        <v>1489</v>
      </c>
      <c r="C816">
        <v>1</v>
      </c>
      <c r="D816">
        <v>0.96</v>
      </c>
      <c r="E816">
        <v>12</v>
      </c>
      <c r="F816">
        <v>34.630000000000003</v>
      </c>
      <c r="G816">
        <v>26.03</v>
      </c>
      <c r="H816" s="8">
        <v>0.24629999999999999</v>
      </c>
      <c r="I816" t="s">
        <v>615</v>
      </c>
    </row>
    <row r="817" spans="1:9" x14ac:dyDescent="0.3">
      <c r="A817">
        <v>1</v>
      </c>
      <c r="B817" t="s">
        <v>1490</v>
      </c>
      <c r="C817">
        <v>1</v>
      </c>
      <c r="D817">
        <v>0.42</v>
      </c>
      <c r="E817">
        <v>13</v>
      </c>
      <c r="F817">
        <v>49.79</v>
      </c>
      <c r="G817">
        <v>36</v>
      </c>
      <c r="H817" s="8">
        <v>0.18459999999999999</v>
      </c>
      <c r="I817" t="s">
        <v>615</v>
      </c>
    </row>
    <row r="818" spans="1:9" x14ac:dyDescent="0.3">
      <c r="A818">
        <v>1</v>
      </c>
      <c r="B818" t="s">
        <v>1491</v>
      </c>
      <c r="C818">
        <v>1</v>
      </c>
      <c r="D818">
        <v>1.59</v>
      </c>
      <c r="E818">
        <v>16</v>
      </c>
      <c r="F818">
        <v>44.7</v>
      </c>
      <c r="G818">
        <v>41.54</v>
      </c>
      <c r="H818" s="8">
        <v>0.19719999999999999</v>
      </c>
      <c r="I818" t="s">
        <v>615</v>
      </c>
    </row>
    <row r="819" spans="1:9" x14ac:dyDescent="0.3">
      <c r="A819">
        <v>1</v>
      </c>
      <c r="B819" t="s">
        <v>1492</v>
      </c>
      <c r="C819">
        <v>1</v>
      </c>
      <c r="D819">
        <v>0.45</v>
      </c>
      <c r="E819">
        <v>15</v>
      </c>
      <c r="F819">
        <v>58.46</v>
      </c>
      <c r="G819">
        <v>55.23</v>
      </c>
      <c r="H819" s="8">
        <v>0.1414</v>
      </c>
      <c r="I819" t="s">
        <v>615</v>
      </c>
    </row>
    <row r="820" spans="1:9" x14ac:dyDescent="0.3">
      <c r="A820">
        <v>1</v>
      </c>
      <c r="B820" t="s">
        <v>1493</v>
      </c>
      <c r="C820">
        <v>1</v>
      </c>
      <c r="D820">
        <v>-1.66</v>
      </c>
      <c r="E820">
        <v>17</v>
      </c>
      <c r="F820">
        <v>45.81</v>
      </c>
      <c r="G820">
        <v>41.69</v>
      </c>
      <c r="H820" s="8">
        <v>0.23089999999999999</v>
      </c>
      <c r="I820" t="s">
        <v>615</v>
      </c>
    </row>
    <row r="821" spans="1:9" x14ac:dyDescent="0.3">
      <c r="A821">
        <v>1</v>
      </c>
      <c r="B821" t="s">
        <v>1494</v>
      </c>
      <c r="C821">
        <v>1</v>
      </c>
      <c r="D821">
        <v>0.56000000000000005</v>
      </c>
      <c r="E821">
        <v>7</v>
      </c>
      <c r="F821">
        <v>27.66</v>
      </c>
      <c r="G821">
        <v>23.48</v>
      </c>
      <c r="H821" s="8">
        <v>0.4254</v>
      </c>
      <c r="I821" t="s">
        <v>615</v>
      </c>
    </row>
    <row r="822" spans="1:9" x14ac:dyDescent="0.3">
      <c r="A822">
        <v>1</v>
      </c>
      <c r="B822" t="s">
        <v>1495</v>
      </c>
      <c r="C822">
        <v>1</v>
      </c>
      <c r="D822">
        <v>0.97</v>
      </c>
      <c r="E822">
        <v>12</v>
      </c>
      <c r="F822">
        <v>27.79</v>
      </c>
      <c r="G822">
        <v>26.14</v>
      </c>
      <c r="H822" s="8">
        <v>0.2296</v>
      </c>
      <c r="I822" t="s">
        <v>615</v>
      </c>
    </row>
    <row r="823" spans="1:9" x14ac:dyDescent="0.3">
      <c r="A823">
        <v>1</v>
      </c>
      <c r="B823" t="s">
        <v>1496</v>
      </c>
      <c r="C823">
        <v>1</v>
      </c>
      <c r="D823">
        <v>0.38</v>
      </c>
      <c r="E823">
        <v>13</v>
      </c>
      <c r="F823">
        <v>53.45</v>
      </c>
      <c r="G823">
        <v>52.19</v>
      </c>
      <c r="H823" s="8">
        <v>0.13519999999999999</v>
      </c>
      <c r="I823" t="s">
        <v>615</v>
      </c>
    </row>
    <row r="824" spans="1:9" x14ac:dyDescent="0.3">
      <c r="A824">
        <v>1</v>
      </c>
      <c r="B824" t="s">
        <v>1497</v>
      </c>
      <c r="C824">
        <v>1</v>
      </c>
      <c r="D824">
        <v>0.12</v>
      </c>
      <c r="E824">
        <v>13</v>
      </c>
      <c r="F824">
        <v>35.78</v>
      </c>
      <c r="G824">
        <v>32.69</v>
      </c>
      <c r="H824" s="8">
        <v>0.215</v>
      </c>
      <c r="I824" t="s">
        <v>615</v>
      </c>
    </row>
    <row r="825" spans="1:9" x14ac:dyDescent="0.3">
      <c r="A825">
        <v>1</v>
      </c>
      <c r="B825" t="s">
        <v>1498</v>
      </c>
      <c r="C825">
        <v>1</v>
      </c>
      <c r="D825">
        <v>-0.38</v>
      </c>
      <c r="E825">
        <v>13</v>
      </c>
      <c r="F825">
        <v>43.22</v>
      </c>
      <c r="G825">
        <v>41.71</v>
      </c>
      <c r="H825" s="8">
        <v>0.16869999999999999</v>
      </c>
      <c r="I825" t="s">
        <v>615</v>
      </c>
    </row>
    <row r="826" spans="1:9" x14ac:dyDescent="0.3">
      <c r="A826">
        <v>1</v>
      </c>
      <c r="B826" t="s">
        <v>1499</v>
      </c>
      <c r="C826">
        <v>1</v>
      </c>
      <c r="D826">
        <v>1.1399999999999999</v>
      </c>
      <c r="E826">
        <v>16</v>
      </c>
      <c r="F826">
        <v>49.36</v>
      </c>
      <c r="G826">
        <v>42.63</v>
      </c>
      <c r="H826" s="8">
        <v>0.19850000000000001</v>
      </c>
      <c r="I826" t="s">
        <v>615</v>
      </c>
    </row>
    <row r="827" spans="1:9" x14ac:dyDescent="0.3">
      <c r="A827">
        <v>1</v>
      </c>
      <c r="B827" t="s">
        <v>1500</v>
      </c>
      <c r="C827">
        <v>1</v>
      </c>
      <c r="D827">
        <v>0.38</v>
      </c>
      <c r="E827">
        <v>11</v>
      </c>
      <c r="F827">
        <v>28.44</v>
      </c>
      <c r="G827">
        <v>13.43</v>
      </c>
      <c r="H827" s="8">
        <v>0.39279999999999998</v>
      </c>
      <c r="I827" t="s">
        <v>615</v>
      </c>
    </row>
    <row r="828" spans="1:9" x14ac:dyDescent="0.3">
      <c r="A828">
        <v>1</v>
      </c>
      <c r="B828" t="s">
        <v>1501</v>
      </c>
      <c r="C828">
        <v>1</v>
      </c>
      <c r="D828">
        <v>1.31</v>
      </c>
      <c r="E828">
        <v>13</v>
      </c>
      <c r="F828">
        <v>43.52</v>
      </c>
      <c r="G828">
        <v>39.89</v>
      </c>
      <c r="H828" s="8">
        <v>0.18329999999999999</v>
      </c>
      <c r="I828" t="s">
        <v>615</v>
      </c>
    </row>
    <row r="829" spans="1:9" x14ac:dyDescent="0.3">
      <c r="A829">
        <v>1</v>
      </c>
      <c r="B829" t="s">
        <v>1502</v>
      </c>
      <c r="C829">
        <v>1</v>
      </c>
      <c r="D829">
        <v>-0.78</v>
      </c>
      <c r="E829">
        <v>12</v>
      </c>
      <c r="F829">
        <v>40.659999999999997</v>
      </c>
      <c r="G829">
        <v>26.02</v>
      </c>
      <c r="H829" s="8">
        <v>0.2495</v>
      </c>
      <c r="I829" t="s">
        <v>615</v>
      </c>
    </row>
    <row r="830" spans="1:9" x14ac:dyDescent="0.3">
      <c r="A830">
        <v>1</v>
      </c>
      <c r="B830" t="s">
        <v>1503</v>
      </c>
      <c r="C830">
        <v>1</v>
      </c>
      <c r="D830">
        <v>0.77</v>
      </c>
      <c r="E830">
        <v>14</v>
      </c>
      <c r="F830">
        <v>42.04</v>
      </c>
      <c r="G830">
        <v>40.99</v>
      </c>
      <c r="H830" s="8">
        <v>0.18329999999999999</v>
      </c>
      <c r="I830" t="s">
        <v>615</v>
      </c>
    </row>
    <row r="831" spans="1:9" x14ac:dyDescent="0.3">
      <c r="A831">
        <v>1</v>
      </c>
      <c r="B831" t="s">
        <v>1504</v>
      </c>
      <c r="C831">
        <v>1</v>
      </c>
      <c r="D831">
        <v>-0.32</v>
      </c>
      <c r="E831">
        <v>14</v>
      </c>
      <c r="F831">
        <v>51.01</v>
      </c>
      <c r="G831">
        <v>34.549999999999997</v>
      </c>
      <c r="H831" s="8">
        <v>0.32300000000000001</v>
      </c>
      <c r="I831" t="s">
        <v>615</v>
      </c>
    </row>
    <row r="832" spans="1:9" x14ac:dyDescent="0.3">
      <c r="A832">
        <v>1</v>
      </c>
      <c r="B832" t="s">
        <v>1505</v>
      </c>
      <c r="C832">
        <v>1</v>
      </c>
      <c r="D832">
        <v>0.72</v>
      </c>
      <c r="E832">
        <v>12</v>
      </c>
      <c r="F832">
        <v>34.03</v>
      </c>
      <c r="G832">
        <v>28.24</v>
      </c>
      <c r="H832" s="8">
        <v>0.24110000000000001</v>
      </c>
      <c r="I832" t="s">
        <v>615</v>
      </c>
    </row>
    <row r="833" spans="1:9" x14ac:dyDescent="0.3">
      <c r="A833">
        <v>1</v>
      </c>
      <c r="B833" t="s">
        <v>1506</v>
      </c>
      <c r="C833">
        <v>1</v>
      </c>
      <c r="D833">
        <v>-0.06</v>
      </c>
      <c r="E833">
        <v>13</v>
      </c>
      <c r="F833">
        <v>30.77</v>
      </c>
      <c r="G833">
        <v>29.31</v>
      </c>
      <c r="H833" s="8">
        <v>0.23910000000000001</v>
      </c>
      <c r="I833" t="s">
        <v>615</v>
      </c>
    </row>
    <row r="834" spans="1:9" x14ac:dyDescent="0.3">
      <c r="A834">
        <v>1</v>
      </c>
      <c r="B834" t="s">
        <v>1507</v>
      </c>
      <c r="C834">
        <v>1</v>
      </c>
      <c r="D834">
        <v>-0.4</v>
      </c>
      <c r="E834">
        <v>14</v>
      </c>
      <c r="F834">
        <v>39.03</v>
      </c>
      <c r="G834">
        <v>30.8</v>
      </c>
      <c r="H834" s="8">
        <v>0.2452</v>
      </c>
      <c r="I834" t="s">
        <v>615</v>
      </c>
    </row>
    <row r="835" spans="1:9" x14ac:dyDescent="0.3">
      <c r="A835">
        <v>1</v>
      </c>
      <c r="B835" t="s">
        <v>1508</v>
      </c>
      <c r="C835">
        <v>1</v>
      </c>
      <c r="D835">
        <v>0.2</v>
      </c>
      <c r="E835">
        <v>12</v>
      </c>
      <c r="F835">
        <v>37.619999999999997</v>
      </c>
      <c r="G835">
        <v>25.3</v>
      </c>
      <c r="H835" s="8">
        <v>0.29399999999999998</v>
      </c>
      <c r="I835" t="s">
        <v>615</v>
      </c>
    </row>
    <row r="836" spans="1:9" x14ac:dyDescent="0.3">
      <c r="A836">
        <v>1</v>
      </c>
      <c r="B836" t="s">
        <v>1509</v>
      </c>
      <c r="C836">
        <v>1</v>
      </c>
      <c r="D836">
        <v>0.52</v>
      </c>
      <c r="E836">
        <v>17</v>
      </c>
      <c r="F836">
        <v>40.35</v>
      </c>
      <c r="G836">
        <v>39.340000000000003</v>
      </c>
      <c r="H836" s="8">
        <v>0.23019999999999999</v>
      </c>
      <c r="I836" t="s">
        <v>615</v>
      </c>
    </row>
    <row r="837" spans="1:9" x14ac:dyDescent="0.3">
      <c r="A837">
        <v>1</v>
      </c>
      <c r="B837" t="s">
        <v>1510</v>
      </c>
      <c r="C837">
        <v>1</v>
      </c>
      <c r="D837">
        <v>-0.28999999999999998</v>
      </c>
      <c r="E837">
        <v>13</v>
      </c>
      <c r="F837">
        <v>43.05</v>
      </c>
      <c r="G837">
        <v>33.479999999999997</v>
      </c>
      <c r="H837" s="8">
        <v>0.20080000000000001</v>
      </c>
      <c r="I837" t="s">
        <v>615</v>
      </c>
    </row>
    <row r="838" spans="1:9" x14ac:dyDescent="0.3">
      <c r="A838">
        <v>1</v>
      </c>
      <c r="B838" t="s">
        <v>1511</v>
      </c>
      <c r="C838">
        <v>1</v>
      </c>
      <c r="D838">
        <v>0.18</v>
      </c>
      <c r="E838">
        <v>17</v>
      </c>
      <c r="F838">
        <v>60.04</v>
      </c>
      <c r="G838">
        <v>58.37</v>
      </c>
      <c r="H838" s="8">
        <v>0.15709999999999999</v>
      </c>
      <c r="I838" t="s">
        <v>615</v>
      </c>
    </row>
    <row r="839" spans="1:9" x14ac:dyDescent="0.3">
      <c r="A839">
        <v>1</v>
      </c>
      <c r="B839" t="s">
        <v>1512</v>
      </c>
      <c r="C839">
        <v>1</v>
      </c>
      <c r="D839">
        <v>0.02</v>
      </c>
      <c r="E839">
        <v>15</v>
      </c>
      <c r="F839">
        <v>47.49</v>
      </c>
      <c r="G839">
        <v>42.12</v>
      </c>
      <c r="H839" s="8">
        <v>0.18590000000000001</v>
      </c>
      <c r="I839" t="s">
        <v>615</v>
      </c>
    </row>
    <row r="840" spans="1:9" x14ac:dyDescent="0.3">
      <c r="A840">
        <v>1</v>
      </c>
      <c r="B840" t="s">
        <v>1513</v>
      </c>
      <c r="C840">
        <v>1</v>
      </c>
      <c r="D840">
        <v>-0.52</v>
      </c>
      <c r="E840">
        <v>14</v>
      </c>
      <c r="F840">
        <v>32.369999999999997</v>
      </c>
      <c r="G840">
        <v>29.15</v>
      </c>
      <c r="H840" s="8">
        <v>0.23980000000000001</v>
      </c>
      <c r="I840" t="s">
        <v>615</v>
      </c>
    </row>
    <row r="841" spans="1:9" x14ac:dyDescent="0.3">
      <c r="A841">
        <v>1</v>
      </c>
      <c r="B841" t="s">
        <v>1514</v>
      </c>
      <c r="C841">
        <v>1</v>
      </c>
      <c r="D841">
        <v>0.84</v>
      </c>
      <c r="E841">
        <v>12</v>
      </c>
      <c r="F841">
        <v>28.12</v>
      </c>
      <c r="G841">
        <v>24.12</v>
      </c>
      <c r="H841" s="8">
        <v>0.28470000000000001</v>
      </c>
      <c r="I841" t="s">
        <v>615</v>
      </c>
    </row>
    <row r="842" spans="1:9" x14ac:dyDescent="0.3">
      <c r="A842">
        <v>1</v>
      </c>
      <c r="B842" t="s">
        <v>1515</v>
      </c>
      <c r="C842">
        <v>1</v>
      </c>
      <c r="D842">
        <v>0.13</v>
      </c>
      <c r="E842">
        <v>14</v>
      </c>
      <c r="F842">
        <v>47.18</v>
      </c>
      <c r="G842">
        <v>35.700000000000003</v>
      </c>
      <c r="H842" s="8">
        <v>0.19550000000000001</v>
      </c>
      <c r="I842" t="s">
        <v>615</v>
      </c>
    </row>
    <row r="843" spans="1:9" x14ac:dyDescent="0.3">
      <c r="A843">
        <v>1</v>
      </c>
      <c r="B843" t="s">
        <v>1516</v>
      </c>
      <c r="C843">
        <v>1</v>
      </c>
      <c r="D843">
        <v>0.78</v>
      </c>
      <c r="E843">
        <v>12</v>
      </c>
      <c r="F843">
        <v>36.299999999999997</v>
      </c>
      <c r="G843">
        <v>32.56</v>
      </c>
      <c r="H843" s="8">
        <v>0.20430000000000001</v>
      </c>
      <c r="I843" t="s">
        <v>615</v>
      </c>
    </row>
    <row r="844" spans="1:9" x14ac:dyDescent="0.3">
      <c r="A844">
        <v>1</v>
      </c>
      <c r="B844" t="s">
        <v>1517</v>
      </c>
      <c r="C844">
        <v>1</v>
      </c>
      <c r="D844">
        <v>0.64</v>
      </c>
      <c r="E844">
        <v>16</v>
      </c>
      <c r="F844">
        <v>54.5</v>
      </c>
      <c r="G844">
        <v>52.51</v>
      </c>
      <c r="H844" s="8">
        <v>0.16420000000000001</v>
      </c>
      <c r="I844" t="s">
        <v>615</v>
      </c>
    </row>
    <row r="845" spans="1:9" x14ac:dyDescent="0.3">
      <c r="A845">
        <v>1</v>
      </c>
      <c r="B845" t="s">
        <v>1518</v>
      </c>
      <c r="C845">
        <v>1</v>
      </c>
      <c r="D845">
        <v>-0.16</v>
      </c>
      <c r="E845">
        <v>12</v>
      </c>
      <c r="F845">
        <v>41.04</v>
      </c>
      <c r="G845">
        <v>31.76</v>
      </c>
      <c r="H845" s="8">
        <v>0.19020000000000001</v>
      </c>
      <c r="I845" t="s">
        <v>615</v>
      </c>
    </row>
    <row r="846" spans="1:9" x14ac:dyDescent="0.3">
      <c r="A846">
        <v>1</v>
      </c>
      <c r="B846" t="s">
        <v>1519</v>
      </c>
      <c r="C846">
        <v>1</v>
      </c>
      <c r="D846">
        <v>0.26</v>
      </c>
      <c r="E846">
        <v>14</v>
      </c>
      <c r="F846">
        <v>47.87</v>
      </c>
      <c r="G846">
        <v>46.45</v>
      </c>
      <c r="H846" s="8">
        <v>0.16320000000000001</v>
      </c>
      <c r="I846" t="s">
        <v>615</v>
      </c>
    </row>
    <row r="847" spans="1:9" x14ac:dyDescent="0.3">
      <c r="A847">
        <v>1</v>
      </c>
      <c r="B847" t="s">
        <v>1520</v>
      </c>
      <c r="C847">
        <v>1</v>
      </c>
      <c r="D847">
        <v>-0.93</v>
      </c>
      <c r="E847">
        <v>14</v>
      </c>
      <c r="F847">
        <v>63.01</v>
      </c>
      <c r="G847">
        <v>54.64</v>
      </c>
      <c r="H847" s="8">
        <v>0.15190000000000001</v>
      </c>
      <c r="I847" t="s">
        <v>615</v>
      </c>
    </row>
    <row r="848" spans="1:9" x14ac:dyDescent="0.3">
      <c r="A848">
        <v>1</v>
      </c>
      <c r="B848" t="s">
        <v>1521</v>
      </c>
      <c r="C848">
        <v>1</v>
      </c>
      <c r="D848">
        <v>1.29</v>
      </c>
      <c r="E848">
        <v>14</v>
      </c>
      <c r="F848">
        <v>42.14</v>
      </c>
      <c r="G848">
        <v>31.05</v>
      </c>
      <c r="H848" s="8">
        <v>0.23089999999999999</v>
      </c>
      <c r="I848" t="s">
        <v>615</v>
      </c>
    </row>
    <row r="849" spans="1:9" x14ac:dyDescent="0.3">
      <c r="A849">
        <v>1</v>
      </c>
      <c r="B849" t="s">
        <v>1522</v>
      </c>
      <c r="C849">
        <v>1</v>
      </c>
      <c r="D849">
        <v>0.17</v>
      </c>
      <c r="E849">
        <v>13</v>
      </c>
      <c r="F849">
        <v>45.07</v>
      </c>
      <c r="G849">
        <v>39.380000000000003</v>
      </c>
      <c r="H849" s="8">
        <v>0.18029999999999999</v>
      </c>
      <c r="I849" t="s">
        <v>615</v>
      </c>
    </row>
    <row r="850" spans="1:9" x14ac:dyDescent="0.3">
      <c r="A850">
        <v>1</v>
      </c>
      <c r="B850" t="s">
        <v>1523</v>
      </c>
      <c r="C850">
        <v>1</v>
      </c>
      <c r="D850">
        <v>-7.0000000000000007E-2</v>
      </c>
      <c r="E850">
        <v>15</v>
      </c>
      <c r="F850">
        <v>52.68</v>
      </c>
      <c r="G850">
        <v>34.75</v>
      </c>
      <c r="H850" s="8">
        <v>0.25790000000000002</v>
      </c>
      <c r="I850" t="s">
        <v>615</v>
      </c>
    </row>
    <row r="851" spans="1:9" x14ac:dyDescent="0.3">
      <c r="A851">
        <v>1</v>
      </c>
      <c r="B851" t="s">
        <v>1524</v>
      </c>
      <c r="C851">
        <v>1</v>
      </c>
      <c r="D851">
        <v>1.71</v>
      </c>
      <c r="E851">
        <v>13</v>
      </c>
      <c r="F851">
        <v>34.97</v>
      </c>
      <c r="G851">
        <v>31.64</v>
      </c>
      <c r="H851" s="8">
        <v>0.2059</v>
      </c>
      <c r="I851" t="s">
        <v>615</v>
      </c>
    </row>
    <row r="852" spans="1:9" x14ac:dyDescent="0.3">
      <c r="A852">
        <v>1</v>
      </c>
      <c r="B852" t="s">
        <v>1525</v>
      </c>
      <c r="C852">
        <v>1</v>
      </c>
      <c r="D852">
        <v>-0.08</v>
      </c>
      <c r="E852">
        <v>15</v>
      </c>
      <c r="F852">
        <v>54.49</v>
      </c>
      <c r="G852">
        <v>51.55</v>
      </c>
      <c r="H852" s="8">
        <v>0.15770000000000001</v>
      </c>
      <c r="I852" t="s">
        <v>615</v>
      </c>
    </row>
    <row r="853" spans="1:9" x14ac:dyDescent="0.3">
      <c r="A853">
        <v>1</v>
      </c>
      <c r="B853" t="s">
        <v>1526</v>
      </c>
      <c r="C853">
        <v>1</v>
      </c>
      <c r="D853">
        <v>1.58</v>
      </c>
      <c r="E853">
        <v>12</v>
      </c>
      <c r="F853">
        <v>37.29</v>
      </c>
      <c r="G853">
        <v>31.33</v>
      </c>
      <c r="H853" s="8">
        <v>0.17680000000000001</v>
      </c>
      <c r="I853" t="s">
        <v>615</v>
      </c>
    </row>
    <row r="854" spans="1:9" x14ac:dyDescent="0.3">
      <c r="A854">
        <v>1</v>
      </c>
      <c r="B854" t="s">
        <v>1527</v>
      </c>
      <c r="C854">
        <v>1</v>
      </c>
      <c r="D854">
        <v>-0.51</v>
      </c>
      <c r="E854">
        <v>12</v>
      </c>
      <c r="F854">
        <v>36.590000000000003</v>
      </c>
      <c r="G854">
        <v>32.549999999999997</v>
      </c>
      <c r="H854" s="8">
        <v>0.19750000000000001</v>
      </c>
      <c r="I854" t="s">
        <v>615</v>
      </c>
    </row>
    <row r="855" spans="1:9" x14ac:dyDescent="0.3">
      <c r="A855">
        <v>1</v>
      </c>
      <c r="B855" t="s">
        <v>1528</v>
      </c>
      <c r="C855">
        <v>1</v>
      </c>
      <c r="D855">
        <v>1.34</v>
      </c>
      <c r="E855">
        <v>17</v>
      </c>
      <c r="F855">
        <v>55.29</v>
      </c>
      <c r="G855">
        <v>52.99</v>
      </c>
      <c r="H855" s="8">
        <v>0.1678</v>
      </c>
      <c r="I855" t="s">
        <v>615</v>
      </c>
    </row>
    <row r="856" spans="1:9" x14ac:dyDescent="0.3">
      <c r="A856">
        <v>1</v>
      </c>
      <c r="B856" t="s">
        <v>1529</v>
      </c>
      <c r="C856">
        <v>1</v>
      </c>
      <c r="D856">
        <v>0.9</v>
      </c>
      <c r="E856">
        <v>16</v>
      </c>
      <c r="F856">
        <v>45.8</v>
      </c>
      <c r="G856">
        <v>41.14</v>
      </c>
      <c r="H856" s="8">
        <v>0.20549999999999999</v>
      </c>
      <c r="I856" t="s">
        <v>615</v>
      </c>
    </row>
    <row r="857" spans="1:9" x14ac:dyDescent="0.3">
      <c r="A857">
        <v>1</v>
      </c>
      <c r="B857" t="s">
        <v>1530</v>
      </c>
      <c r="C857">
        <v>1</v>
      </c>
      <c r="D857">
        <v>0.09</v>
      </c>
      <c r="E857">
        <v>16</v>
      </c>
      <c r="F857">
        <v>64.91</v>
      </c>
      <c r="G857">
        <v>63.75</v>
      </c>
      <c r="H857" s="8">
        <v>0.13450000000000001</v>
      </c>
      <c r="I857" t="s">
        <v>615</v>
      </c>
    </row>
    <row r="858" spans="1:9" x14ac:dyDescent="0.3">
      <c r="A858">
        <v>1</v>
      </c>
      <c r="B858" t="s">
        <v>1531</v>
      </c>
      <c r="C858">
        <v>1</v>
      </c>
      <c r="D858">
        <v>-1.03</v>
      </c>
      <c r="E858">
        <v>18</v>
      </c>
      <c r="F858">
        <v>66.5</v>
      </c>
      <c r="G858">
        <v>65.72</v>
      </c>
      <c r="H858" s="8">
        <v>0.13930000000000001</v>
      </c>
      <c r="I858" t="s">
        <v>615</v>
      </c>
    </row>
    <row r="859" spans="1:9" x14ac:dyDescent="0.3">
      <c r="A859">
        <v>1</v>
      </c>
      <c r="B859" t="s">
        <v>1532</v>
      </c>
      <c r="C859">
        <v>1</v>
      </c>
      <c r="D859">
        <v>0.14000000000000001</v>
      </c>
      <c r="E859">
        <v>11</v>
      </c>
      <c r="F859">
        <v>29.07</v>
      </c>
      <c r="G859">
        <v>23.7</v>
      </c>
      <c r="H859" s="8">
        <v>0.26179999999999998</v>
      </c>
      <c r="I859" t="s">
        <v>615</v>
      </c>
    </row>
    <row r="860" spans="1:9" x14ac:dyDescent="0.3">
      <c r="A860">
        <v>1</v>
      </c>
      <c r="B860" t="s">
        <v>1533</v>
      </c>
      <c r="C860">
        <v>1</v>
      </c>
      <c r="D860">
        <v>1.36</v>
      </c>
      <c r="E860">
        <v>16</v>
      </c>
      <c r="F860">
        <v>55.3</v>
      </c>
      <c r="G860">
        <v>53.75</v>
      </c>
      <c r="H860" s="8">
        <v>0.15670000000000001</v>
      </c>
      <c r="I860" t="s">
        <v>615</v>
      </c>
    </row>
    <row r="861" spans="1:9" x14ac:dyDescent="0.3">
      <c r="A861">
        <v>1</v>
      </c>
      <c r="B861" t="s">
        <v>1534</v>
      </c>
      <c r="C861">
        <v>1</v>
      </c>
      <c r="D861">
        <v>0.88</v>
      </c>
      <c r="E861">
        <v>18</v>
      </c>
      <c r="F861">
        <v>58.64</v>
      </c>
      <c r="G861">
        <v>52.74</v>
      </c>
      <c r="H861" s="8">
        <v>0.18110000000000001</v>
      </c>
      <c r="I861" t="s">
        <v>615</v>
      </c>
    </row>
    <row r="862" spans="1:9" x14ac:dyDescent="0.3">
      <c r="A862">
        <v>1</v>
      </c>
      <c r="B862" t="s">
        <v>1535</v>
      </c>
      <c r="C862">
        <v>1</v>
      </c>
      <c r="D862">
        <v>-0.3</v>
      </c>
      <c r="E862">
        <v>18</v>
      </c>
      <c r="F862">
        <v>76.349999999999994</v>
      </c>
      <c r="G862">
        <v>74.25</v>
      </c>
      <c r="H862" s="8">
        <v>0.12970000000000001</v>
      </c>
      <c r="I862" t="s">
        <v>615</v>
      </c>
    </row>
    <row r="863" spans="1:9" x14ac:dyDescent="0.3">
      <c r="A863">
        <v>1</v>
      </c>
      <c r="B863" t="s">
        <v>1536</v>
      </c>
      <c r="C863">
        <v>1</v>
      </c>
      <c r="D863">
        <v>0.45</v>
      </c>
      <c r="E863">
        <v>16</v>
      </c>
      <c r="F863">
        <v>40.79</v>
      </c>
      <c r="G863">
        <v>35.28</v>
      </c>
      <c r="H863" s="8">
        <v>0.22070000000000001</v>
      </c>
      <c r="I863" t="s">
        <v>615</v>
      </c>
    </row>
    <row r="864" spans="1:9" x14ac:dyDescent="0.3">
      <c r="A864">
        <v>1</v>
      </c>
      <c r="B864" t="s">
        <v>1537</v>
      </c>
      <c r="C864">
        <v>1</v>
      </c>
      <c r="D864">
        <v>-0.23</v>
      </c>
      <c r="E864">
        <v>19</v>
      </c>
      <c r="F864">
        <v>66.2</v>
      </c>
      <c r="G864">
        <v>61.02</v>
      </c>
      <c r="H864" s="8">
        <v>0.1673</v>
      </c>
      <c r="I864" t="s">
        <v>615</v>
      </c>
    </row>
    <row r="865" spans="1:9" x14ac:dyDescent="0.3">
      <c r="A865">
        <v>1</v>
      </c>
      <c r="B865" t="s">
        <v>1538</v>
      </c>
      <c r="C865">
        <v>1</v>
      </c>
      <c r="D865">
        <v>0.16</v>
      </c>
      <c r="E865">
        <v>11</v>
      </c>
      <c r="F865">
        <v>24.95</v>
      </c>
      <c r="G865">
        <v>18.34</v>
      </c>
      <c r="H865" s="8">
        <v>0.33989999999999998</v>
      </c>
      <c r="I865" t="s">
        <v>615</v>
      </c>
    </row>
    <row r="866" spans="1:9" x14ac:dyDescent="0.3">
      <c r="A866">
        <v>1</v>
      </c>
      <c r="B866" t="s">
        <v>1539</v>
      </c>
      <c r="C866">
        <v>1</v>
      </c>
      <c r="D866">
        <v>1.06</v>
      </c>
      <c r="E866">
        <v>15</v>
      </c>
      <c r="F866">
        <v>58.61</v>
      </c>
      <c r="G866">
        <v>53.72</v>
      </c>
      <c r="H866" s="8">
        <v>0.14829999999999999</v>
      </c>
      <c r="I866" t="s">
        <v>615</v>
      </c>
    </row>
    <row r="867" spans="1:9" x14ac:dyDescent="0.3">
      <c r="A867">
        <v>1</v>
      </c>
      <c r="B867" t="s">
        <v>1540</v>
      </c>
      <c r="C867">
        <v>1</v>
      </c>
      <c r="D867">
        <v>0.36</v>
      </c>
      <c r="E867">
        <v>16</v>
      </c>
      <c r="F867">
        <v>45.59</v>
      </c>
      <c r="G867">
        <v>43.32</v>
      </c>
      <c r="H867" s="8">
        <v>0.18379999999999999</v>
      </c>
      <c r="I867" t="s">
        <v>615</v>
      </c>
    </row>
    <row r="868" spans="1:9" x14ac:dyDescent="0.3">
      <c r="A868">
        <v>1</v>
      </c>
      <c r="B868" t="s">
        <v>1541</v>
      </c>
      <c r="C868">
        <v>1</v>
      </c>
      <c r="D868">
        <v>0.14000000000000001</v>
      </c>
      <c r="E868">
        <v>15</v>
      </c>
      <c r="F868">
        <v>50.02</v>
      </c>
      <c r="G868">
        <v>49.4</v>
      </c>
      <c r="H868" s="8">
        <v>0.16539999999999999</v>
      </c>
      <c r="I868" t="s">
        <v>615</v>
      </c>
    </row>
    <row r="869" spans="1:9" x14ac:dyDescent="0.3">
      <c r="A869">
        <v>1</v>
      </c>
      <c r="B869" t="s">
        <v>1542</v>
      </c>
      <c r="C869">
        <v>1</v>
      </c>
      <c r="D869">
        <v>-0.94</v>
      </c>
      <c r="E869">
        <v>13</v>
      </c>
      <c r="F869">
        <v>49.07</v>
      </c>
      <c r="G869">
        <v>39.6</v>
      </c>
      <c r="H869" s="8">
        <v>0.23050000000000001</v>
      </c>
      <c r="I869" t="s">
        <v>615</v>
      </c>
    </row>
    <row r="870" spans="1:9" x14ac:dyDescent="0.3">
      <c r="A870">
        <v>1</v>
      </c>
      <c r="B870" t="s">
        <v>1543</v>
      </c>
      <c r="C870">
        <v>1</v>
      </c>
      <c r="D870">
        <v>1.28</v>
      </c>
      <c r="E870">
        <v>13</v>
      </c>
      <c r="F870">
        <v>43.16</v>
      </c>
      <c r="G870">
        <v>30.52</v>
      </c>
      <c r="H870" s="8">
        <v>0.19620000000000001</v>
      </c>
      <c r="I870" t="s">
        <v>615</v>
      </c>
    </row>
    <row r="871" spans="1:9" x14ac:dyDescent="0.3">
      <c r="A871">
        <v>1</v>
      </c>
      <c r="B871" t="s">
        <v>1544</v>
      </c>
      <c r="C871">
        <v>1</v>
      </c>
      <c r="D871">
        <v>-0.01</v>
      </c>
      <c r="E871">
        <v>15</v>
      </c>
      <c r="F871">
        <v>44.99</v>
      </c>
      <c r="G871">
        <v>35.68</v>
      </c>
      <c r="H871" s="8">
        <v>0.26490000000000002</v>
      </c>
      <c r="I871" t="s">
        <v>615</v>
      </c>
    </row>
    <row r="872" spans="1:9" x14ac:dyDescent="0.3">
      <c r="A872">
        <v>1</v>
      </c>
      <c r="B872" t="s">
        <v>1545</v>
      </c>
      <c r="C872">
        <v>1</v>
      </c>
      <c r="D872">
        <v>0.87</v>
      </c>
      <c r="E872">
        <v>16</v>
      </c>
      <c r="F872">
        <v>61.95</v>
      </c>
      <c r="G872">
        <v>60.41</v>
      </c>
      <c r="H872" s="8">
        <v>0.1416</v>
      </c>
      <c r="I872" t="s">
        <v>615</v>
      </c>
    </row>
    <row r="873" spans="1:9" x14ac:dyDescent="0.3">
      <c r="A873">
        <v>1</v>
      </c>
      <c r="B873" t="s">
        <v>1546</v>
      </c>
      <c r="C873">
        <v>1</v>
      </c>
      <c r="D873">
        <v>1.4</v>
      </c>
      <c r="E873">
        <v>10</v>
      </c>
      <c r="F873">
        <v>35.25</v>
      </c>
      <c r="G873">
        <v>23.87</v>
      </c>
      <c r="H873" s="8">
        <v>0.18410000000000001</v>
      </c>
      <c r="I873" t="s">
        <v>615</v>
      </c>
    </row>
    <row r="874" spans="1:9" x14ac:dyDescent="0.3">
      <c r="A874">
        <v>1</v>
      </c>
      <c r="B874" t="s">
        <v>1547</v>
      </c>
      <c r="C874">
        <v>1</v>
      </c>
      <c r="D874">
        <v>0.51</v>
      </c>
      <c r="E874">
        <v>15</v>
      </c>
      <c r="F874">
        <v>59.28</v>
      </c>
      <c r="G874">
        <v>54.61</v>
      </c>
      <c r="H874" s="8">
        <v>0.1459</v>
      </c>
      <c r="I874" t="s">
        <v>615</v>
      </c>
    </row>
    <row r="875" spans="1:9" x14ac:dyDescent="0.3">
      <c r="A875">
        <v>1</v>
      </c>
      <c r="B875" t="s">
        <v>1548</v>
      </c>
      <c r="C875">
        <v>1</v>
      </c>
      <c r="D875">
        <v>0.55000000000000004</v>
      </c>
      <c r="E875">
        <v>14</v>
      </c>
      <c r="F875">
        <v>47.05</v>
      </c>
      <c r="G875">
        <v>42.03</v>
      </c>
      <c r="H875" s="8">
        <v>0.1701</v>
      </c>
      <c r="I875" t="s">
        <v>615</v>
      </c>
    </row>
    <row r="876" spans="1:9" x14ac:dyDescent="0.3">
      <c r="A876">
        <v>1</v>
      </c>
      <c r="B876" t="s">
        <v>1549</v>
      </c>
      <c r="C876">
        <v>1</v>
      </c>
      <c r="D876">
        <v>-0.53</v>
      </c>
      <c r="E876">
        <v>16</v>
      </c>
      <c r="F876">
        <v>70.95</v>
      </c>
      <c r="G876">
        <v>70.5</v>
      </c>
      <c r="H876" s="8">
        <v>0.122</v>
      </c>
      <c r="I876" t="s">
        <v>615</v>
      </c>
    </row>
    <row r="877" spans="1:9" x14ac:dyDescent="0.3">
      <c r="A877">
        <v>1</v>
      </c>
      <c r="B877" t="s">
        <v>1550</v>
      </c>
      <c r="C877">
        <v>1</v>
      </c>
      <c r="D877">
        <v>-1.37</v>
      </c>
      <c r="E877">
        <v>17</v>
      </c>
      <c r="F877">
        <v>67.459999999999994</v>
      </c>
      <c r="G877">
        <v>66.930000000000007</v>
      </c>
      <c r="H877" s="8">
        <v>0.1401</v>
      </c>
      <c r="I877" t="s">
        <v>615</v>
      </c>
    </row>
    <row r="878" spans="1:9" x14ac:dyDescent="0.3">
      <c r="A878">
        <v>1</v>
      </c>
      <c r="B878" t="s">
        <v>1551</v>
      </c>
      <c r="C878">
        <v>1</v>
      </c>
      <c r="D878">
        <v>0.26</v>
      </c>
      <c r="E878">
        <v>13</v>
      </c>
      <c r="F878">
        <v>36.24</v>
      </c>
      <c r="G878">
        <v>32.42</v>
      </c>
      <c r="H878" s="8">
        <v>0.2278</v>
      </c>
      <c r="I878" t="s">
        <v>615</v>
      </c>
    </row>
    <row r="879" spans="1:9" x14ac:dyDescent="0.3">
      <c r="A879">
        <v>1</v>
      </c>
      <c r="B879" t="s">
        <v>1552</v>
      </c>
      <c r="C879">
        <v>1</v>
      </c>
      <c r="D879">
        <v>0.31</v>
      </c>
      <c r="E879">
        <v>13</v>
      </c>
      <c r="F879">
        <v>34.5</v>
      </c>
      <c r="G879">
        <v>32.6</v>
      </c>
      <c r="H879" s="8">
        <v>0.21</v>
      </c>
      <c r="I879" t="s">
        <v>615</v>
      </c>
    </row>
    <row r="880" spans="1:9" x14ac:dyDescent="0.3">
      <c r="A880">
        <v>1</v>
      </c>
      <c r="B880" t="s">
        <v>1553</v>
      </c>
      <c r="C880">
        <v>1</v>
      </c>
      <c r="D880">
        <v>0.44</v>
      </c>
      <c r="E880">
        <v>17</v>
      </c>
      <c r="F880">
        <v>47.11</v>
      </c>
      <c r="G880">
        <v>44.88</v>
      </c>
      <c r="H880" s="8">
        <v>0.19980000000000001</v>
      </c>
      <c r="I880" t="s">
        <v>615</v>
      </c>
    </row>
    <row r="881" spans="1:9" x14ac:dyDescent="0.3">
      <c r="A881">
        <v>1</v>
      </c>
      <c r="B881" t="s">
        <v>1554</v>
      </c>
      <c r="C881">
        <v>1</v>
      </c>
      <c r="D881">
        <v>0.99</v>
      </c>
      <c r="E881">
        <v>13</v>
      </c>
      <c r="F881">
        <v>43.86</v>
      </c>
      <c r="G881">
        <v>37.869999999999997</v>
      </c>
      <c r="H881" s="8">
        <v>0.18540000000000001</v>
      </c>
      <c r="I881" t="s">
        <v>615</v>
      </c>
    </row>
    <row r="882" spans="1:9" x14ac:dyDescent="0.3">
      <c r="A882">
        <v>1</v>
      </c>
      <c r="B882" t="s">
        <v>1555</v>
      </c>
      <c r="C882">
        <v>1</v>
      </c>
      <c r="D882">
        <v>0.08</v>
      </c>
      <c r="E882">
        <v>13</v>
      </c>
      <c r="F882">
        <v>60.02</v>
      </c>
      <c r="G882">
        <v>59.56</v>
      </c>
      <c r="H882" s="8">
        <v>0.1159</v>
      </c>
      <c r="I882" t="s">
        <v>615</v>
      </c>
    </row>
    <row r="883" spans="1:9" x14ac:dyDescent="0.3">
      <c r="A883">
        <v>1</v>
      </c>
      <c r="B883" t="s">
        <v>1556</v>
      </c>
      <c r="C883">
        <v>1</v>
      </c>
      <c r="D883">
        <v>-0.53</v>
      </c>
      <c r="E883">
        <v>18</v>
      </c>
      <c r="F883">
        <v>71.37</v>
      </c>
      <c r="G883">
        <v>70.17</v>
      </c>
      <c r="H883" s="8">
        <v>0.1391</v>
      </c>
      <c r="I883" t="s">
        <v>615</v>
      </c>
    </row>
    <row r="884" spans="1:9" x14ac:dyDescent="0.3">
      <c r="A884">
        <v>1</v>
      </c>
      <c r="B884" t="s">
        <v>1557</v>
      </c>
      <c r="C884">
        <v>1</v>
      </c>
      <c r="D884">
        <v>-1.19</v>
      </c>
      <c r="E884">
        <v>19</v>
      </c>
      <c r="F884">
        <v>59.56</v>
      </c>
      <c r="G884">
        <v>59.4</v>
      </c>
      <c r="H884" s="8">
        <v>0.17649999999999999</v>
      </c>
      <c r="I884" t="s">
        <v>615</v>
      </c>
    </row>
    <row r="885" spans="1:9" x14ac:dyDescent="0.3">
      <c r="A885">
        <v>1</v>
      </c>
      <c r="B885" t="s">
        <v>1558</v>
      </c>
      <c r="C885">
        <v>1</v>
      </c>
      <c r="D885">
        <v>0.01</v>
      </c>
      <c r="E885">
        <v>15</v>
      </c>
      <c r="F885">
        <v>51.13</v>
      </c>
      <c r="G885">
        <v>49.86</v>
      </c>
      <c r="H885" s="8">
        <v>0.1588</v>
      </c>
      <c r="I885" t="s">
        <v>615</v>
      </c>
    </row>
    <row r="886" spans="1:9" x14ac:dyDescent="0.3">
      <c r="A886">
        <v>1</v>
      </c>
      <c r="B886" t="s">
        <v>1559</v>
      </c>
      <c r="C886">
        <v>1</v>
      </c>
      <c r="D886">
        <v>-0.11</v>
      </c>
      <c r="E886">
        <v>14</v>
      </c>
      <c r="F886">
        <v>61.91</v>
      </c>
      <c r="G886">
        <v>60</v>
      </c>
      <c r="H886" s="8">
        <v>0.12670000000000001</v>
      </c>
      <c r="I886" t="s">
        <v>615</v>
      </c>
    </row>
    <row r="887" spans="1:9" x14ac:dyDescent="0.3">
      <c r="A887">
        <v>1</v>
      </c>
      <c r="B887" t="s">
        <v>1560</v>
      </c>
      <c r="C887">
        <v>1</v>
      </c>
      <c r="D887">
        <v>-0.9</v>
      </c>
      <c r="E887">
        <v>13</v>
      </c>
      <c r="F887">
        <v>36.76</v>
      </c>
      <c r="G887">
        <v>25.43</v>
      </c>
      <c r="H887" s="8">
        <v>0.24940000000000001</v>
      </c>
      <c r="I887" t="s">
        <v>615</v>
      </c>
    </row>
    <row r="888" spans="1:9" x14ac:dyDescent="0.3">
      <c r="A888">
        <v>1</v>
      </c>
      <c r="B888" t="s">
        <v>1561</v>
      </c>
      <c r="C888">
        <v>1</v>
      </c>
      <c r="D888">
        <v>0.69</v>
      </c>
      <c r="E888">
        <v>14</v>
      </c>
      <c r="F888">
        <v>45.52</v>
      </c>
      <c r="G888">
        <v>41.45</v>
      </c>
      <c r="H888" s="8">
        <v>0.1777</v>
      </c>
      <c r="I888" t="s">
        <v>615</v>
      </c>
    </row>
    <row r="889" spans="1:9" x14ac:dyDescent="0.3">
      <c r="A889">
        <v>1</v>
      </c>
      <c r="B889" t="s">
        <v>1562</v>
      </c>
      <c r="C889">
        <v>1</v>
      </c>
      <c r="D889">
        <v>0.78</v>
      </c>
      <c r="E889">
        <v>16</v>
      </c>
      <c r="F889">
        <v>46.46</v>
      </c>
      <c r="G889">
        <v>39.19</v>
      </c>
      <c r="H889" s="8">
        <v>0.2185</v>
      </c>
      <c r="I889" t="s">
        <v>615</v>
      </c>
    </row>
    <row r="890" spans="1:9" x14ac:dyDescent="0.3">
      <c r="A890">
        <v>1</v>
      </c>
      <c r="B890" t="s">
        <v>1563</v>
      </c>
      <c r="C890">
        <v>1</v>
      </c>
      <c r="D890">
        <v>0.61</v>
      </c>
      <c r="E890">
        <v>20</v>
      </c>
      <c r="F890">
        <v>86.07</v>
      </c>
      <c r="G890">
        <v>85.45</v>
      </c>
      <c r="H890" s="8">
        <v>0.13239999999999999</v>
      </c>
      <c r="I890" t="s">
        <v>615</v>
      </c>
    </row>
    <row r="891" spans="1:9" x14ac:dyDescent="0.3">
      <c r="A891">
        <v>1</v>
      </c>
      <c r="B891" t="s">
        <v>1564</v>
      </c>
      <c r="C891">
        <v>1</v>
      </c>
      <c r="D891">
        <v>-1.94</v>
      </c>
      <c r="E891">
        <v>12</v>
      </c>
      <c r="F891">
        <v>42.95</v>
      </c>
      <c r="G891">
        <v>16.84</v>
      </c>
      <c r="H891" s="8">
        <v>0.30220000000000002</v>
      </c>
      <c r="I891" t="s">
        <v>615</v>
      </c>
    </row>
    <row r="892" spans="1:9" x14ac:dyDescent="0.3">
      <c r="A892">
        <v>1</v>
      </c>
      <c r="B892" t="s">
        <v>1565</v>
      </c>
      <c r="C892">
        <v>1</v>
      </c>
      <c r="D892">
        <v>-0.38</v>
      </c>
      <c r="E892">
        <v>12</v>
      </c>
      <c r="F892">
        <v>26.97</v>
      </c>
      <c r="G892">
        <v>26.62</v>
      </c>
      <c r="H892" s="8">
        <v>0.25519999999999998</v>
      </c>
      <c r="I892" t="s">
        <v>615</v>
      </c>
    </row>
    <row r="893" spans="1:9" x14ac:dyDescent="0.3">
      <c r="A893">
        <v>1</v>
      </c>
      <c r="B893" t="s">
        <v>1566</v>
      </c>
      <c r="C893">
        <v>1</v>
      </c>
      <c r="D893">
        <v>1.19</v>
      </c>
      <c r="E893">
        <v>10</v>
      </c>
      <c r="F893">
        <v>30.4</v>
      </c>
      <c r="G893">
        <v>20.91</v>
      </c>
      <c r="H893" s="8">
        <v>0.30230000000000001</v>
      </c>
      <c r="I893" t="s">
        <v>615</v>
      </c>
    </row>
    <row r="894" spans="1:9" x14ac:dyDescent="0.3">
      <c r="A894">
        <v>1</v>
      </c>
      <c r="B894" t="s">
        <v>1567</v>
      </c>
      <c r="C894">
        <v>1</v>
      </c>
      <c r="D894">
        <v>0.75</v>
      </c>
      <c r="E894">
        <v>15</v>
      </c>
      <c r="F894">
        <v>47.85</v>
      </c>
      <c r="G894">
        <v>43.84</v>
      </c>
      <c r="H894" s="8">
        <v>0.1867</v>
      </c>
      <c r="I894" t="s">
        <v>615</v>
      </c>
    </row>
    <row r="895" spans="1:9" x14ac:dyDescent="0.3">
      <c r="A895">
        <v>1</v>
      </c>
      <c r="B895" t="s">
        <v>1568</v>
      </c>
      <c r="C895">
        <v>1</v>
      </c>
      <c r="D895">
        <v>0.65</v>
      </c>
      <c r="E895">
        <v>16</v>
      </c>
      <c r="F895">
        <v>58.07</v>
      </c>
      <c r="G895">
        <v>54.77</v>
      </c>
      <c r="H895" s="8">
        <v>0.15890000000000001</v>
      </c>
      <c r="I895" t="s">
        <v>615</v>
      </c>
    </row>
    <row r="896" spans="1:9" x14ac:dyDescent="0.3">
      <c r="A896">
        <v>1</v>
      </c>
      <c r="B896" t="s">
        <v>1569</v>
      </c>
      <c r="C896">
        <v>1</v>
      </c>
      <c r="D896">
        <v>0.4</v>
      </c>
      <c r="E896">
        <v>14</v>
      </c>
      <c r="F896">
        <v>82.41</v>
      </c>
      <c r="G896">
        <v>82.07</v>
      </c>
      <c r="H896" s="8">
        <v>9.0899999999999995E-2</v>
      </c>
      <c r="I896" t="s">
        <v>615</v>
      </c>
    </row>
    <row r="897" spans="1:9" x14ac:dyDescent="0.3">
      <c r="A897">
        <v>1</v>
      </c>
      <c r="B897" t="s">
        <v>1570</v>
      </c>
      <c r="C897">
        <v>1</v>
      </c>
      <c r="D897">
        <v>0.5</v>
      </c>
      <c r="E897">
        <v>18</v>
      </c>
      <c r="F897">
        <v>93.65</v>
      </c>
      <c r="G897">
        <v>93.28</v>
      </c>
      <c r="H897" s="8">
        <v>0.10780000000000001</v>
      </c>
      <c r="I897" t="s">
        <v>615</v>
      </c>
    </row>
    <row r="898" spans="1:9" x14ac:dyDescent="0.3">
      <c r="A898">
        <v>1</v>
      </c>
      <c r="B898" t="s">
        <v>1571</v>
      </c>
      <c r="C898">
        <v>1</v>
      </c>
      <c r="D898">
        <v>0.49</v>
      </c>
      <c r="E898">
        <v>18</v>
      </c>
      <c r="F898">
        <v>68.849999999999994</v>
      </c>
      <c r="G898">
        <v>68.27</v>
      </c>
      <c r="H898" s="8">
        <v>0.1391</v>
      </c>
      <c r="I898" t="s">
        <v>615</v>
      </c>
    </row>
    <row r="899" spans="1:9" x14ac:dyDescent="0.3">
      <c r="A899">
        <v>1</v>
      </c>
      <c r="B899" t="s">
        <v>1572</v>
      </c>
      <c r="C899">
        <v>1</v>
      </c>
      <c r="D899">
        <v>0.89</v>
      </c>
      <c r="E899">
        <v>10</v>
      </c>
      <c r="F899">
        <v>27.75</v>
      </c>
      <c r="G899">
        <v>18.07</v>
      </c>
      <c r="H899" s="8">
        <v>0.29830000000000001</v>
      </c>
      <c r="I899" t="s">
        <v>615</v>
      </c>
    </row>
    <row r="900" spans="1:9" x14ac:dyDescent="0.3">
      <c r="A900">
        <v>1</v>
      </c>
      <c r="B900" t="s">
        <v>1573</v>
      </c>
      <c r="C900">
        <v>1</v>
      </c>
      <c r="D900">
        <v>0.17</v>
      </c>
      <c r="E900">
        <v>16</v>
      </c>
      <c r="F900">
        <v>54.43</v>
      </c>
      <c r="G900">
        <v>53.02</v>
      </c>
      <c r="H900" s="8">
        <v>0.16619999999999999</v>
      </c>
      <c r="I900" t="s">
        <v>615</v>
      </c>
    </row>
    <row r="901" spans="1:9" x14ac:dyDescent="0.3">
      <c r="A901">
        <v>1</v>
      </c>
      <c r="B901" t="s">
        <v>1574</v>
      </c>
      <c r="C901">
        <v>1</v>
      </c>
      <c r="D901">
        <v>0.01</v>
      </c>
      <c r="E901">
        <v>15</v>
      </c>
      <c r="F901">
        <v>39.72</v>
      </c>
      <c r="G901">
        <v>38.340000000000003</v>
      </c>
      <c r="H901" s="8">
        <v>0.21240000000000001</v>
      </c>
      <c r="I901" t="s">
        <v>615</v>
      </c>
    </row>
    <row r="902" spans="1:9" x14ac:dyDescent="0.3">
      <c r="A902">
        <v>1</v>
      </c>
      <c r="B902" t="s">
        <v>1575</v>
      </c>
      <c r="C902">
        <v>1</v>
      </c>
      <c r="D902">
        <v>0.52</v>
      </c>
      <c r="E902">
        <v>17</v>
      </c>
      <c r="F902">
        <v>68.39</v>
      </c>
      <c r="G902">
        <v>63.83</v>
      </c>
      <c r="H902" s="8">
        <v>0.14269999999999999</v>
      </c>
      <c r="I902" t="s">
        <v>615</v>
      </c>
    </row>
    <row r="903" spans="1:9" x14ac:dyDescent="0.3">
      <c r="A903">
        <v>1</v>
      </c>
      <c r="B903" t="s">
        <v>1576</v>
      </c>
      <c r="C903">
        <v>1</v>
      </c>
      <c r="D903">
        <v>-2.2000000000000002</v>
      </c>
      <c r="E903">
        <v>17</v>
      </c>
      <c r="F903">
        <v>65.12</v>
      </c>
      <c r="G903">
        <v>60.37</v>
      </c>
      <c r="H903" s="8">
        <v>0.15540000000000001</v>
      </c>
      <c r="I903" t="s">
        <v>615</v>
      </c>
    </row>
    <row r="904" spans="1:9" x14ac:dyDescent="0.3">
      <c r="A904">
        <v>1</v>
      </c>
      <c r="B904" t="s">
        <v>1577</v>
      </c>
      <c r="C904">
        <v>1</v>
      </c>
      <c r="D904">
        <v>0.72</v>
      </c>
      <c r="E904">
        <v>13</v>
      </c>
      <c r="F904">
        <v>40.549999999999997</v>
      </c>
      <c r="G904">
        <v>36.74</v>
      </c>
      <c r="H904" s="8">
        <v>0.19259999999999999</v>
      </c>
      <c r="I904" t="s">
        <v>615</v>
      </c>
    </row>
    <row r="905" spans="1:9" x14ac:dyDescent="0.3">
      <c r="A905">
        <v>1</v>
      </c>
      <c r="B905" t="s">
        <v>1578</v>
      </c>
      <c r="C905">
        <v>1</v>
      </c>
      <c r="D905">
        <v>0.08</v>
      </c>
      <c r="E905">
        <v>13</v>
      </c>
      <c r="F905">
        <v>40.700000000000003</v>
      </c>
      <c r="G905">
        <v>33.049999999999997</v>
      </c>
      <c r="H905" s="8">
        <v>0.19520000000000001</v>
      </c>
      <c r="I905" t="s">
        <v>615</v>
      </c>
    </row>
    <row r="906" spans="1:9" x14ac:dyDescent="0.3">
      <c r="A906">
        <v>1</v>
      </c>
      <c r="B906" t="s">
        <v>1579</v>
      </c>
      <c r="C906">
        <v>1</v>
      </c>
      <c r="D906">
        <v>0.95</v>
      </c>
      <c r="E906">
        <v>18</v>
      </c>
      <c r="F906">
        <v>61.65</v>
      </c>
      <c r="G906">
        <v>54.63</v>
      </c>
      <c r="H906" s="8">
        <v>0.17269999999999999</v>
      </c>
      <c r="I906" t="s">
        <v>615</v>
      </c>
    </row>
    <row r="907" spans="1:9" x14ac:dyDescent="0.3">
      <c r="A907">
        <v>1</v>
      </c>
      <c r="B907" t="s">
        <v>1580</v>
      </c>
      <c r="C907">
        <v>1</v>
      </c>
      <c r="D907">
        <v>1.3</v>
      </c>
      <c r="E907">
        <v>15</v>
      </c>
      <c r="F907">
        <v>46.17</v>
      </c>
      <c r="G907">
        <v>40.61</v>
      </c>
      <c r="H907" s="8">
        <v>0.19189999999999999</v>
      </c>
      <c r="I907" t="s">
        <v>615</v>
      </c>
    </row>
    <row r="908" spans="1:9" x14ac:dyDescent="0.3">
      <c r="A908">
        <v>1</v>
      </c>
      <c r="B908" t="s">
        <v>1581</v>
      </c>
      <c r="C908">
        <v>1</v>
      </c>
      <c r="D908">
        <v>-1.81</v>
      </c>
      <c r="E908">
        <v>14</v>
      </c>
      <c r="F908">
        <v>39.520000000000003</v>
      </c>
      <c r="G908">
        <v>37.97</v>
      </c>
      <c r="H908" s="8">
        <v>0.20180000000000001</v>
      </c>
      <c r="I908" t="s">
        <v>615</v>
      </c>
    </row>
    <row r="909" spans="1:9" x14ac:dyDescent="0.3">
      <c r="A909">
        <v>1</v>
      </c>
      <c r="B909" t="s">
        <v>1582</v>
      </c>
      <c r="C909">
        <v>1</v>
      </c>
      <c r="D909">
        <v>0.12</v>
      </c>
      <c r="E909">
        <v>12</v>
      </c>
      <c r="F909">
        <v>53.52</v>
      </c>
      <c r="G909">
        <v>33.92</v>
      </c>
      <c r="H909" s="8">
        <v>0.22889999999999999</v>
      </c>
      <c r="I909" t="s">
        <v>615</v>
      </c>
    </row>
    <row r="910" spans="1:9" x14ac:dyDescent="0.3">
      <c r="A910">
        <v>1</v>
      </c>
      <c r="B910" t="s">
        <v>1583</v>
      </c>
      <c r="C910">
        <v>1</v>
      </c>
      <c r="D910">
        <v>0.05</v>
      </c>
      <c r="E910">
        <v>12</v>
      </c>
      <c r="F910">
        <v>33.299999999999997</v>
      </c>
      <c r="G910">
        <v>28.75</v>
      </c>
      <c r="H910" s="8">
        <v>0.25240000000000001</v>
      </c>
      <c r="I910" t="s">
        <v>615</v>
      </c>
    </row>
    <row r="911" spans="1:9" x14ac:dyDescent="0.3">
      <c r="A911">
        <v>1</v>
      </c>
      <c r="B911" t="s">
        <v>1584</v>
      </c>
      <c r="C911">
        <v>1</v>
      </c>
      <c r="D911">
        <v>1.3</v>
      </c>
      <c r="E911">
        <v>13</v>
      </c>
      <c r="F911">
        <v>44.49</v>
      </c>
      <c r="G911">
        <v>39.700000000000003</v>
      </c>
      <c r="H911" s="8">
        <v>0.17349999999999999</v>
      </c>
      <c r="I911" t="s">
        <v>615</v>
      </c>
    </row>
    <row r="912" spans="1:9" x14ac:dyDescent="0.3">
      <c r="A912">
        <v>1</v>
      </c>
      <c r="B912" t="s">
        <v>1585</v>
      </c>
      <c r="C912">
        <v>1</v>
      </c>
      <c r="D912">
        <v>0.73</v>
      </c>
      <c r="E912">
        <v>13</v>
      </c>
      <c r="F912">
        <v>38.72</v>
      </c>
      <c r="G912">
        <v>33.82</v>
      </c>
      <c r="H912" s="8">
        <v>0.20810000000000001</v>
      </c>
      <c r="I912" t="s">
        <v>615</v>
      </c>
    </row>
    <row r="913" spans="1:9" x14ac:dyDescent="0.3">
      <c r="A913">
        <v>1</v>
      </c>
      <c r="B913" t="s">
        <v>1586</v>
      </c>
      <c r="C913">
        <v>1</v>
      </c>
      <c r="D913">
        <v>0.28000000000000003</v>
      </c>
      <c r="E913">
        <v>9</v>
      </c>
      <c r="F913">
        <v>35.33</v>
      </c>
      <c r="G913">
        <v>24.09</v>
      </c>
      <c r="H913" s="8">
        <v>0.30919999999999997</v>
      </c>
      <c r="I913" t="s">
        <v>615</v>
      </c>
    </row>
    <row r="914" spans="1:9" x14ac:dyDescent="0.3">
      <c r="A914">
        <v>1</v>
      </c>
      <c r="B914" t="s">
        <v>1587</v>
      </c>
      <c r="C914">
        <v>1</v>
      </c>
      <c r="D914">
        <v>0.9</v>
      </c>
      <c r="E914">
        <v>16</v>
      </c>
      <c r="F914">
        <v>67.84</v>
      </c>
      <c r="G914">
        <v>66.5</v>
      </c>
      <c r="H914" s="8">
        <v>0.12759999999999999</v>
      </c>
      <c r="I914" t="s">
        <v>615</v>
      </c>
    </row>
    <row r="915" spans="1:9" x14ac:dyDescent="0.3">
      <c r="A915">
        <v>1</v>
      </c>
      <c r="B915" t="s">
        <v>1588</v>
      </c>
      <c r="C915">
        <v>1</v>
      </c>
      <c r="D915">
        <v>0.21</v>
      </c>
      <c r="E915">
        <v>14</v>
      </c>
      <c r="F915">
        <v>81.87</v>
      </c>
      <c r="G915">
        <v>80.92</v>
      </c>
      <c r="H915" s="8">
        <v>9.8100000000000007E-2</v>
      </c>
      <c r="I915" t="s">
        <v>615</v>
      </c>
    </row>
    <row r="916" spans="1:9" x14ac:dyDescent="0.3">
      <c r="A916">
        <v>1</v>
      </c>
      <c r="B916" t="s">
        <v>1589</v>
      </c>
      <c r="C916">
        <v>1</v>
      </c>
      <c r="D916">
        <v>-0.86</v>
      </c>
      <c r="E916">
        <v>19</v>
      </c>
      <c r="F916">
        <v>65.97</v>
      </c>
      <c r="G916">
        <v>65.31</v>
      </c>
      <c r="H916" s="8">
        <v>0.15870000000000001</v>
      </c>
      <c r="I916" t="s">
        <v>615</v>
      </c>
    </row>
    <row r="917" spans="1:9" x14ac:dyDescent="0.3">
      <c r="A917">
        <v>1</v>
      </c>
      <c r="B917" t="s">
        <v>1590</v>
      </c>
      <c r="C917">
        <v>1</v>
      </c>
      <c r="D917">
        <v>0.24</v>
      </c>
      <c r="E917">
        <v>18</v>
      </c>
      <c r="F917">
        <v>46.24</v>
      </c>
      <c r="G917">
        <v>45.57</v>
      </c>
      <c r="H917" s="8">
        <v>0.217</v>
      </c>
      <c r="I917" t="s">
        <v>615</v>
      </c>
    </row>
    <row r="918" spans="1:9" x14ac:dyDescent="0.3">
      <c r="A918">
        <v>1</v>
      </c>
      <c r="B918" t="s">
        <v>1591</v>
      </c>
      <c r="C918">
        <v>1</v>
      </c>
      <c r="D918">
        <v>-1.07</v>
      </c>
      <c r="E918">
        <v>17</v>
      </c>
      <c r="F918">
        <v>51.8</v>
      </c>
      <c r="G918">
        <v>43.1</v>
      </c>
      <c r="H918" s="8">
        <v>0.23849999999999999</v>
      </c>
      <c r="I918" t="s">
        <v>615</v>
      </c>
    </row>
    <row r="919" spans="1:9" x14ac:dyDescent="0.3">
      <c r="A919">
        <v>1</v>
      </c>
      <c r="B919" t="s">
        <v>1592</v>
      </c>
      <c r="C919">
        <v>1</v>
      </c>
      <c r="D919">
        <v>0.84</v>
      </c>
      <c r="E919">
        <v>12</v>
      </c>
      <c r="F919">
        <v>41.61</v>
      </c>
      <c r="G919">
        <v>40.06</v>
      </c>
      <c r="H919" s="8">
        <v>0.2167</v>
      </c>
      <c r="I919" t="s">
        <v>615</v>
      </c>
    </row>
    <row r="920" spans="1:9" x14ac:dyDescent="0.3">
      <c r="A920">
        <v>1</v>
      </c>
      <c r="B920" t="s">
        <v>1593</v>
      </c>
      <c r="C920">
        <v>1</v>
      </c>
      <c r="D920">
        <v>-0.25</v>
      </c>
      <c r="E920">
        <v>15</v>
      </c>
      <c r="F920">
        <v>53.46</v>
      </c>
      <c r="G920">
        <v>52.81</v>
      </c>
      <c r="H920" s="8">
        <v>0.1552</v>
      </c>
      <c r="I920" t="s">
        <v>615</v>
      </c>
    </row>
    <row r="921" spans="1:9" x14ac:dyDescent="0.3">
      <c r="A921">
        <v>1</v>
      </c>
      <c r="B921" t="s">
        <v>1594</v>
      </c>
      <c r="C921">
        <v>1</v>
      </c>
      <c r="D921">
        <v>-0.06</v>
      </c>
      <c r="E921">
        <v>12</v>
      </c>
      <c r="F921">
        <v>39.83</v>
      </c>
      <c r="G921">
        <v>5.07</v>
      </c>
      <c r="H921" s="8">
        <v>0.25069999999999998</v>
      </c>
      <c r="I921" t="s">
        <v>615</v>
      </c>
    </row>
    <row r="922" spans="1:9" x14ac:dyDescent="0.3">
      <c r="A922">
        <v>1</v>
      </c>
      <c r="B922" t="s">
        <v>1595</v>
      </c>
      <c r="C922">
        <v>1</v>
      </c>
      <c r="D922">
        <v>1.35</v>
      </c>
      <c r="E922">
        <v>18</v>
      </c>
      <c r="F922">
        <v>62.15</v>
      </c>
      <c r="G922">
        <v>61.55</v>
      </c>
      <c r="H922" s="8">
        <v>0.1663</v>
      </c>
      <c r="I922" t="s">
        <v>615</v>
      </c>
    </row>
    <row r="923" spans="1:9" x14ac:dyDescent="0.3">
      <c r="A923">
        <v>1</v>
      </c>
      <c r="B923" t="s">
        <v>1596</v>
      </c>
      <c r="C923">
        <v>1</v>
      </c>
      <c r="D923">
        <v>-0.4</v>
      </c>
      <c r="E923">
        <v>19</v>
      </c>
      <c r="F923">
        <v>73.069999999999993</v>
      </c>
      <c r="G923">
        <v>70.36</v>
      </c>
      <c r="H923" s="8">
        <v>0.14680000000000001</v>
      </c>
      <c r="I923" t="s">
        <v>615</v>
      </c>
    </row>
    <row r="924" spans="1:9" x14ac:dyDescent="0.3">
      <c r="A924">
        <v>1</v>
      </c>
      <c r="B924" t="s">
        <v>1597</v>
      </c>
      <c r="C924">
        <v>1</v>
      </c>
      <c r="D924">
        <v>0.1</v>
      </c>
      <c r="E924">
        <v>17</v>
      </c>
      <c r="F924">
        <v>61.41</v>
      </c>
      <c r="G924">
        <v>58.33</v>
      </c>
      <c r="H924" s="8">
        <v>0.15609999999999999</v>
      </c>
      <c r="I924" t="s">
        <v>615</v>
      </c>
    </row>
    <row r="925" spans="1:9" x14ac:dyDescent="0.3">
      <c r="A925">
        <v>1</v>
      </c>
      <c r="B925" t="s">
        <v>1598</v>
      </c>
      <c r="C925">
        <v>1</v>
      </c>
      <c r="D925">
        <v>0.47</v>
      </c>
      <c r="E925">
        <v>16</v>
      </c>
      <c r="F925">
        <v>45.73</v>
      </c>
      <c r="G925">
        <v>41.59</v>
      </c>
      <c r="H925" s="8">
        <v>0.2069</v>
      </c>
      <c r="I925" t="s">
        <v>615</v>
      </c>
    </row>
    <row r="926" spans="1:9" x14ac:dyDescent="0.3">
      <c r="A926">
        <v>1</v>
      </c>
      <c r="B926" t="s">
        <v>1599</v>
      </c>
      <c r="C926">
        <v>1</v>
      </c>
      <c r="D926">
        <v>-0.03</v>
      </c>
      <c r="E926">
        <v>11</v>
      </c>
      <c r="F926">
        <v>41.49</v>
      </c>
      <c r="G926">
        <v>28.37</v>
      </c>
      <c r="H926" s="8">
        <v>0.23930000000000001</v>
      </c>
      <c r="I926" t="s">
        <v>615</v>
      </c>
    </row>
    <row r="927" spans="1:9" x14ac:dyDescent="0.3">
      <c r="A927">
        <v>1</v>
      </c>
      <c r="B927" t="s">
        <v>1600</v>
      </c>
      <c r="C927">
        <v>1</v>
      </c>
      <c r="D927">
        <v>1.1399999999999999</v>
      </c>
      <c r="E927">
        <v>12</v>
      </c>
      <c r="F927">
        <v>54.3</v>
      </c>
      <c r="G927">
        <v>53</v>
      </c>
      <c r="H927" s="8">
        <v>0.1226</v>
      </c>
      <c r="I927" t="s">
        <v>615</v>
      </c>
    </row>
    <row r="928" spans="1:9" x14ac:dyDescent="0.3">
      <c r="A928">
        <v>1</v>
      </c>
      <c r="B928" t="s">
        <v>1601</v>
      </c>
      <c r="C928">
        <v>1</v>
      </c>
      <c r="D928">
        <v>-1.29</v>
      </c>
      <c r="E928">
        <v>15</v>
      </c>
      <c r="F928">
        <v>37.68</v>
      </c>
      <c r="G928">
        <v>36.67</v>
      </c>
      <c r="H928" s="8">
        <v>0.22</v>
      </c>
      <c r="I928" t="s">
        <v>615</v>
      </c>
    </row>
    <row r="929" spans="1:9" x14ac:dyDescent="0.3">
      <c r="A929">
        <v>1</v>
      </c>
      <c r="B929" t="s">
        <v>1602</v>
      </c>
      <c r="C929">
        <v>1</v>
      </c>
      <c r="D929">
        <v>0.04</v>
      </c>
      <c r="E929">
        <v>10</v>
      </c>
      <c r="F929">
        <v>27.28</v>
      </c>
      <c r="G929">
        <v>23.89</v>
      </c>
      <c r="H929" s="8">
        <v>0.42859999999999998</v>
      </c>
      <c r="I929" t="s">
        <v>615</v>
      </c>
    </row>
    <row r="930" spans="1:9" x14ac:dyDescent="0.3">
      <c r="A930">
        <v>1</v>
      </c>
      <c r="B930" t="s">
        <v>1603</v>
      </c>
      <c r="C930">
        <v>1</v>
      </c>
      <c r="D930">
        <v>0.96</v>
      </c>
      <c r="E930">
        <v>14</v>
      </c>
      <c r="F930">
        <v>37.950000000000003</v>
      </c>
      <c r="G930">
        <v>36.33</v>
      </c>
      <c r="H930" s="8">
        <v>0.2051</v>
      </c>
      <c r="I930" t="s">
        <v>615</v>
      </c>
    </row>
    <row r="931" spans="1:9" x14ac:dyDescent="0.3">
      <c r="A931">
        <v>1</v>
      </c>
      <c r="B931" t="s">
        <v>1604</v>
      </c>
      <c r="C931">
        <v>1</v>
      </c>
      <c r="D931">
        <v>-1.02</v>
      </c>
      <c r="E931">
        <v>15</v>
      </c>
      <c r="F931">
        <v>56</v>
      </c>
      <c r="G931">
        <v>51.91</v>
      </c>
      <c r="H931" s="8">
        <v>0.16139999999999999</v>
      </c>
      <c r="I931" t="s">
        <v>615</v>
      </c>
    </row>
    <row r="932" spans="1:9" x14ac:dyDescent="0.3">
      <c r="A932">
        <v>1</v>
      </c>
      <c r="B932" t="s">
        <v>1605</v>
      </c>
      <c r="C932">
        <v>1</v>
      </c>
      <c r="D932">
        <v>0.89</v>
      </c>
      <c r="E932">
        <v>11</v>
      </c>
      <c r="F932">
        <v>30.86</v>
      </c>
      <c r="G932">
        <v>15.85</v>
      </c>
      <c r="H932" s="8">
        <v>0.23730000000000001</v>
      </c>
      <c r="I932" t="s">
        <v>615</v>
      </c>
    </row>
    <row r="933" spans="1:9" x14ac:dyDescent="0.3">
      <c r="A933">
        <v>1</v>
      </c>
      <c r="B933" t="s">
        <v>1606</v>
      </c>
      <c r="C933">
        <v>1</v>
      </c>
      <c r="D933">
        <v>0.45</v>
      </c>
      <c r="E933">
        <v>13</v>
      </c>
      <c r="F933">
        <v>28.43</v>
      </c>
      <c r="G933">
        <v>20.85</v>
      </c>
      <c r="H933" s="8">
        <v>0.31130000000000002</v>
      </c>
      <c r="I933" t="s">
        <v>615</v>
      </c>
    </row>
    <row r="934" spans="1:9" x14ac:dyDescent="0.3">
      <c r="A934">
        <v>1</v>
      </c>
      <c r="B934" t="s">
        <v>1607</v>
      </c>
      <c r="C934">
        <v>1</v>
      </c>
      <c r="D934">
        <v>-0.6</v>
      </c>
      <c r="E934">
        <v>15</v>
      </c>
      <c r="F934">
        <v>53.33</v>
      </c>
      <c r="G934">
        <v>34.549999999999997</v>
      </c>
      <c r="H934" s="8">
        <v>0.21310000000000001</v>
      </c>
      <c r="I934" t="s">
        <v>615</v>
      </c>
    </row>
    <row r="935" spans="1:9" x14ac:dyDescent="0.3">
      <c r="A935">
        <v>1</v>
      </c>
      <c r="B935" t="s">
        <v>1608</v>
      </c>
      <c r="C935">
        <v>1</v>
      </c>
      <c r="D935">
        <v>1.54</v>
      </c>
      <c r="E935">
        <v>13</v>
      </c>
      <c r="F935">
        <v>33.770000000000003</v>
      </c>
      <c r="G935">
        <v>32.46</v>
      </c>
      <c r="H935" s="8">
        <v>0.2223</v>
      </c>
      <c r="I935" t="s">
        <v>615</v>
      </c>
    </row>
    <row r="936" spans="1:9" x14ac:dyDescent="0.3">
      <c r="A936">
        <v>1</v>
      </c>
      <c r="B936" t="s">
        <v>1609</v>
      </c>
      <c r="C936">
        <v>1</v>
      </c>
      <c r="D936">
        <v>0.98</v>
      </c>
      <c r="E936">
        <v>17</v>
      </c>
      <c r="F936">
        <v>49.81</v>
      </c>
      <c r="G936">
        <v>48.2</v>
      </c>
      <c r="H936" s="8">
        <v>0.18890000000000001</v>
      </c>
      <c r="I936" t="s">
        <v>615</v>
      </c>
    </row>
    <row r="937" spans="1:9" x14ac:dyDescent="0.3">
      <c r="A937">
        <v>1</v>
      </c>
      <c r="B937" t="s">
        <v>1610</v>
      </c>
      <c r="C937">
        <v>1</v>
      </c>
      <c r="D937">
        <v>-1.26</v>
      </c>
      <c r="E937">
        <v>21</v>
      </c>
      <c r="F937">
        <v>51.3</v>
      </c>
      <c r="G937">
        <v>50.6</v>
      </c>
      <c r="H937" s="8">
        <v>0.21759999999999999</v>
      </c>
      <c r="I937" t="s">
        <v>615</v>
      </c>
    </row>
    <row r="938" spans="1:9" x14ac:dyDescent="0.3">
      <c r="A938">
        <v>1</v>
      </c>
      <c r="B938" t="s">
        <v>1611</v>
      </c>
      <c r="C938">
        <v>1</v>
      </c>
      <c r="D938">
        <v>-0.6</v>
      </c>
      <c r="E938">
        <v>13</v>
      </c>
      <c r="F938">
        <v>33.049999999999997</v>
      </c>
      <c r="G938">
        <v>27.65</v>
      </c>
      <c r="H938" s="8">
        <v>0.29020000000000001</v>
      </c>
      <c r="I938" t="s">
        <v>615</v>
      </c>
    </row>
    <row r="939" spans="1:9" x14ac:dyDescent="0.3">
      <c r="A939">
        <v>1</v>
      </c>
      <c r="B939" t="s">
        <v>1612</v>
      </c>
      <c r="C939">
        <v>1</v>
      </c>
      <c r="D939">
        <v>-0.17</v>
      </c>
      <c r="E939">
        <v>16</v>
      </c>
      <c r="F939">
        <v>49.8</v>
      </c>
      <c r="G939">
        <v>49.48</v>
      </c>
      <c r="H939" s="8">
        <v>0.17169999999999999</v>
      </c>
      <c r="I939" t="s">
        <v>615</v>
      </c>
    </row>
    <row r="940" spans="1:9" x14ac:dyDescent="0.3">
      <c r="A940">
        <v>1</v>
      </c>
      <c r="B940" t="s">
        <v>1613</v>
      </c>
      <c r="C940">
        <v>1</v>
      </c>
      <c r="D940">
        <v>0.02</v>
      </c>
      <c r="E940">
        <v>16</v>
      </c>
      <c r="F940">
        <v>75.459999999999994</v>
      </c>
      <c r="G940">
        <v>75.099999999999994</v>
      </c>
      <c r="H940" s="8">
        <v>0.11749999999999999</v>
      </c>
      <c r="I940" t="s">
        <v>615</v>
      </c>
    </row>
    <row r="941" spans="1:9" x14ac:dyDescent="0.3">
      <c r="A941">
        <v>1</v>
      </c>
      <c r="B941" t="s">
        <v>1614</v>
      </c>
      <c r="C941">
        <v>1</v>
      </c>
      <c r="D941">
        <v>0.56999999999999995</v>
      </c>
      <c r="E941">
        <v>19</v>
      </c>
      <c r="F941">
        <v>79.62</v>
      </c>
      <c r="G941">
        <v>78.61</v>
      </c>
      <c r="H941" s="8">
        <v>0.11600000000000001</v>
      </c>
      <c r="I941" t="s">
        <v>615</v>
      </c>
    </row>
    <row r="942" spans="1:9" x14ac:dyDescent="0.3">
      <c r="A942">
        <v>1</v>
      </c>
      <c r="B942" t="s">
        <v>1615</v>
      </c>
      <c r="C942">
        <v>1</v>
      </c>
      <c r="D942">
        <v>0.89</v>
      </c>
      <c r="E942">
        <v>16</v>
      </c>
      <c r="F942">
        <v>60.7</v>
      </c>
      <c r="G942">
        <v>50.01</v>
      </c>
      <c r="H942" s="8">
        <v>0.15529999999999999</v>
      </c>
      <c r="I942" t="s">
        <v>615</v>
      </c>
    </row>
    <row r="943" spans="1:9" x14ac:dyDescent="0.3">
      <c r="A943">
        <v>1</v>
      </c>
      <c r="B943" t="s">
        <v>1616</v>
      </c>
      <c r="C943">
        <v>1</v>
      </c>
      <c r="D943">
        <v>0.98</v>
      </c>
      <c r="E943">
        <v>13</v>
      </c>
      <c r="F943">
        <v>33.229999999999997</v>
      </c>
      <c r="G943">
        <v>29.7</v>
      </c>
      <c r="H943" s="8">
        <v>0.22</v>
      </c>
      <c r="I943" t="s">
        <v>615</v>
      </c>
    </row>
    <row r="944" spans="1:9" x14ac:dyDescent="0.3">
      <c r="A944">
        <v>1</v>
      </c>
      <c r="B944" t="s">
        <v>1617</v>
      </c>
      <c r="C944">
        <v>1</v>
      </c>
      <c r="D944">
        <v>0.04</v>
      </c>
      <c r="E944">
        <v>17</v>
      </c>
      <c r="F944">
        <v>56.03</v>
      </c>
      <c r="G944">
        <v>54.71</v>
      </c>
      <c r="H944" s="8">
        <v>0.16569999999999999</v>
      </c>
      <c r="I944" t="s">
        <v>615</v>
      </c>
    </row>
    <row r="945" spans="1:9" x14ac:dyDescent="0.3">
      <c r="A945">
        <v>1</v>
      </c>
      <c r="B945" t="s">
        <v>1618</v>
      </c>
      <c r="C945">
        <v>1</v>
      </c>
      <c r="D945">
        <v>-0.08</v>
      </c>
      <c r="E945">
        <v>13</v>
      </c>
      <c r="F945">
        <v>57.29</v>
      </c>
      <c r="G945">
        <v>35.18</v>
      </c>
      <c r="H945" s="8">
        <v>0.17510000000000001</v>
      </c>
      <c r="I945" t="s">
        <v>615</v>
      </c>
    </row>
    <row r="946" spans="1:9" x14ac:dyDescent="0.3">
      <c r="A946">
        <v>1</v>
      </c>
      <c r="B946" t="s">
        <v>1619</v>
      </c>
      <c r="C946">
        <v>1</v>
      </c>
      <c r="D946">
        <v>0.64</v>
      </c>
      <c r="E946">
        <v>15</v>
      </c>
      <c r="F946">
        <v>45.96</v>
      </c>
      <c r="G946">
        <v>42.81</v>
      </c>
      <c r="H946" s="8">
        <v>0.19450000000000001</v>
      </c>
      <c r="I946" t="s">
        <v>615</v>
      </c>
    </row>
    <row r="947" spans="1:9" x14ac:dyDescent="0.3">
      <c r="A947">
        <v>1</v>
      </c>
      <c r="B947" t="s">
        <v>1620</v>
      </c>
      <c r="C947">
        <v>1</v>
      </c>
      <c r="D947">
        <v>0.92</v>
      </c>
      <c r="E947">
        <v>16</v>
      </c>
      <c r="F947">
        <v>57.42</v>
      </c>
      <c r="G947">
        <v>53.18</v>
      </c>
      <c r="H947" s="8">
        <v>0.16070000000000001</v>
      </c>
      <c r="I947" t="s">
        <v>615</v>
      </c>
    </row>
    <row r="948" spans="1:9" x14ac:dyDescent="0.3">
      <c r="A948">
        <v>1</v>
      </c>
      <c r="B948" t="s">
        <v>1621</v>
      </c>
      <c r="C948">
        <v>1</v>
      </c>
      <c r="D948">
        <v>-0.52</v>
      </c>
      <c r="E948">
        <v>17</v>
      </c>
      <c r="F948">
        <v>75.349999999999994</v>
      </c>
      <c r="G948">
        <v>74.81</v>
      </c>
      <c r="H948" s="8">
        <v>0.121</v>
      </c>
      <c r="I948" t="s">
        <v>615</v>
      </c>
    </row>
    <row r="949" spans="1:9" x14ac:dyDescent="0.3">
      <c r="A949">
        <v>1</v>
      </c>
      <c r="B949" t="s">
        <v>1622</v>
      </c>
      <c r="C949">
        <v>1</v>
      </c>
      <c r="D949">
        <v>-0.79</v>
      </c>
      <c r="E949">
        <v>11</v>
      </c>
      <c r="F949">
        <v>25.69</v>
      </c>
      <c r="G949">
        <v>22.87</v>
      </c>
      <c r="H949" s="8">
        <v>0.27929999999999999</v>
      </c>
      <c r="I949" t="s">
        <v>615</v>
      </c>
    </row>
    <row r="950" spans="1:9" x14ac:dyDescent="0.3">
      <c r="A950">
        <v>1</v>
      </c>
      <c r="B950" t="s">
        <v>1623</v>
      </c>
      <c r="C950">
        <v>1</v>
      </c>
      <c r="D950">
        <v>1.27</v>
      </c>
      <c r="E950">
        <v>11</v>
      </c>
      <c r="F950">
        <v>31.89</v>
      </c>
      <c r="G950">
        <v>21.43</v>
      </c>
      <c r="H950" s="8">
        <v>0.2412</v>
      </c>
      <c r="I950" t="s">
        <v>615</v>
      </c>
    </row>
    <row r="951" spans="1:9" x14ac:dyDescent="0.3">
      <c r="A951">
        <v>1</v>
      </c>
      <c r="B951" t="s">
        <v>1624</v>
      </c>
      <c r="C951">
        <v>1</v>
      </c>
      <c r="D951">
        <v>0.56000000000000005</v>
      </c>
      <c r="E951">
        <v>13</v>
      </c>
      <c r="F951">
        <v>41.16</v>
      </c>
      <c r="G951">
        <v>32.549999999999997</v>
      </c>
      <c r="H951" s="8">
        <v>0.21410000000000001</v>
      </c>
      <c r="I951" t="s">
        <v>615</v>
      </c>
    </row>
    <row r="952" spans="1:9" x14ac:dyDescent="0.3">
      <c r="A952">
        <v>1</v>
      </c>
      <c r="B952" t="s">
        <v>1625</v>
      </c>
      <c r="C952">
        <v>1</v>
      </c>
      <c r="D952">
        <v>1.32</v>
      </c>
      <c r="E952">
        <v>16</v>
      </c>
      <c r="F952">
        <v>57.69</v>
      </c>
      <c r="G952">
        <v>51.63</v>
      </c>
      <c r="H952" s="8">
        <v>0.1701</v>
      </c>
      <c r="I952" t="s">
        <v>615</v>
      </c>
    </row>
    <row r="953" spans="1:9" x14ac:dyDescent="0.3">
      <c r="A953">
        <v>1</v>
      </c>
      <c r="B953" t="s">
        <v>1626</v>
      </c>
      <c r="C953">
        <v>1</v>
      </c>
      <c r="D953">
        <v>0.91</v>
      </c>
      <c r="E953">
        <v>15</v>
      </c>
      <c r="F953">
        <v>60.71</v>
      </c>
      <c r="G953">
        <v>60.19</v>
      </c>
      <c r="H953" s="8">
        <v>0.13519999999999999</v>
      </c>
      <c r="I953" t="s">
        <v>615</v>
      </c>
    </row>
    <row r="954" spans="1:9" x14ac:dyDescent="0.3">
      <c r="A954">
        <v>1</v>
      </c>
      <c r="B954" t="s">
        <v>1627</v>
      </c>
      <c r="C954">
        <v>1</v>
      </c>
      <c r="D954">
        <v>0.68</v>
      </c>
      <c r="E954">
        <v>18</v>
      </c>
      <c r="F954">
        <v>74.13</v>
      </c>
      <c r="G954">
        <v>73.66</v>
      </c>
      <c r="H954" s="8">
        <v>0.129</v>
      </c>
      <c r="I954" t="s">
        <v>615</v>
      </c>
    </row>
    <row r="955" spans="1:9" x14ac:dyDescent="0.3">
      <c r="A955">
        <v>1</v>
      </c>
      <c r="B955" t="s">
        <v>1628</v>
      </c>
      <c r="C955">
        <v>1</v>
      </c>
      <c r="D955">
        <v>0.82</v>
      </c>
      <c r="E955">
        <v>17</v>
      </c>
      <c r="F955">
        <v>86.47</v>
      </c>
      <c r="G955">
        <v>86.09</v>
      </c>
      <c r="H955" s="8">
        <v>0.1115</v>
      </c>
      <c r="I955" t="s">
        <v>615</v>
      </c>
    </row>
    <row r="956" spans="1:9" x14ac:dyDescent="0.3">
      <c r="A956">
        <v>1</v>
      </c>
      <c r="B956" t="s">
        <v>1629</v>
      </c>
      <c r="C956">
        <v>1</v>
      </c>
      <c r="D956">
        <v>7.0000000000000007E-2</v>
      </c>
      <c r="E956">
        <v>20</v>
      </c>
      <c r="F956">
        <v>84.72</v>
      </c>
      <c r="G956">
        <v>83.31</v>
      </c>
      <c r="H956" s="8">
        <v>0.1231</v>
      </c>
      <c r="I956" t="s">
        <v>615</v>
      </c>
    </row>
    <row r="957" spans="1:9" x14ac:dyDescent="0.3">
      <c r="A957">
        <v>1</v>
      </c>
      <c r="B957" t="s">
        <v>1630</v>
      </c>
      <c r="C957">
        <v>1</v>
      </c>
      <c r="D957">
        <v>0.05</v>
      </c>
      <c r="E957">
        <v>17</v>
      </c>
      <c r="F957">
        <v>66.05</v>
      </c>
      <c r="G957">
        <v>65.87</v>
      </c>
      <c r="H957" s="8">
        <v>0.1406</v>
      </c>
      <c r="I957" t="s">
        <v>615</v>
      </c>
    </row>
    <row r="958" spans="1:9" x14ac:dyDescent="0.3">
      <c r="A958">
        <v>1</v>
      </c>
      <c r="B958" t="s">
        <v>1631</v>
      </c>
      <c r="C958">
        <v>1</v>
      </c>
      <c r="D958">
        <v>-1.52</v>
      </c>
      <c r="E958">
        <v>12</v>
      </c>
      <c r="F958">
        <v>45.97</v>
      </c>
      <c r="G958">
        <v>39.24</v>
      </c>
      <c r="H958" s="8">
        <v>0.17469999999999999</v>
      </c>
      <c r="I958" t="s">
        <v>615</v>
      </c>
    </row>
    <row r="959" spans="1:9" x14ac:dyDescent="0.3">
      <c r="A959">
        <v>1</v>
      </c>
      <c r="B959" t="s">
        <v>1632</v>
      </c>
      <c r="C959">
        <v>1</v>
      </c>
      <c r="D959">
        <v>1.36</v>
      </c>
      <c r="E959">
        <v>15</v>
      </c>
      <c r="F959">
        <v>53.46</v>
      </c>
      <c r="G959">
        <v>50.25</v>
      </c>
      <c r="H959" s="8">
        <v>0.15679999999999999</v>
      </c>
      <c r="I959" t="s">
        <v>615</v>
      </c>
    </row>
    <row r="960" spans="1:9" x14ac:dyDescent="0.3">
      <c r="A960">
        <v>1</v>
      </c>
      <c r="B960" t="s">
        <v>1633</v>
      </c>
      <c r="C960">
        <v>1</v>
      </c>
      <c r="D960">
        <v>-1.08</v>
      </c>
      <c r="E960">
        <v>15</v>
      </c>
      <c r="F960">
        <v>52.05</v>
      </c>
      <c r="G960">
        <v>50.88</v>
      </c>
      <c r="H960" s="8">
        <v>0.1605</v>
      </c>
      <c r="I960" t="s">
        <v>615</v>
      </c>
    </row>
    <row r="961" spans="1:9" x14ac:dyDescent="0.3">
      <c r="A961">
        <v>1</v>
      </c>
      <c r="B961" t="s">
        <v>1634</v>
      </c>
      <c r="C961">
        <v>1</v>
      </c>
      <c r="D961">
        <v>1.06</v>
      </c>
      <c r="E961">
        <v>14</v>
      </c>
      <c r="F961">
        <v>47.42</v>
      </c>
      <c r="G961">
        <v>41.32</v>
      </c>
      <c r="H961" s="8">
        <v>0.17399999999999999</v>
      </c>
      <c r="I961" t="s">
        <v>615</v>
      </c>
    </row>
    <row r="962" spans="1:9" x14ac:dyDescent="0.3">
      <c r="A962">
        <v>1</v>
      </c>
      <c r="B962" t="s">
        <v>1635</v>
      </c>
      <c r="C962">
        <v>1</v>
      </c>
      <c r="D962">
        <v>-0.38</v>
      </c>
      <c r="E962">
        <v>14</v>
      </c>
      <c r="F962">
        <v>46.3</v>
      </c>
      <c r="G962">
        <v>45.1</v>
      </c>
      <c r="H962" s="8">
        <v>0.16009999999999999</v>
      </c>
      <c r="I962" t="s">
        <v>615</v>
      </c>
    </row>
    <row r="963" spans="1:9" x14ac:dyDescent="0.3">
      <c r="A963">
        <v>1</v>
      </c>
      <c r="B963" t="s">
        <v>1636</v>
      </c>
      <c r="C963">
        <v>1</v>
      </c>
      <c r="D963">
        <v>1.22</v>
      </c>
      <c r="E963">
        <v>13</v>
      </c>
      <c r="F963">
        <v>51.49</v>
      </c>
      <c r="G963">
        <v>50.1</v>
      </c>
      <c r="H963" s="8">
        <v>0.13689999999999999</v>
      </c>
      <c r="I963" t="s">
        <v>615</v>
      </c>
    </row>
    <row r="964" spans="1:9" x14ac:dyDescent="0.3">
      <c r="A964">
        <v>1</v>
      </c>
      <c r="B964" t="s">
        <v>1637</v>
      </c>
      <c r="C964">
        <v>1</v>
      </c>
      <c r="D964">
        <v>0.74</v>
      </c>
      <c r="E964">
        <v>15</v>
      </c>
      <c r="F964">
        <v>54.08</v>
      </c>
      <c r="G964">
        <v>52.64</v>
      </c>
      <c r="H964" s="8">
        <v>0.15840000000000001</v>
      </c>
      <c r="I964" t="s">
        <v>615</v>
      </c>
    </row>
    <row r="965" spans="1:9" x14ac:dyDescent="0.3">
      <c r="A965">
        <v>1</v>
      </c>
      <c r="B965" t="s">
        <v>1638</v>
      </c>
      <c r="C965">
        <v>1</v>
      </c>
      <c r="D965">
        <v>-7.0000000000000007E-2</v>
      </c>
      <c r="E965">
        <v>18</v>
      </c>
      <c r="F965">
        <v>83.09</v>
      </c>
      <c r="G965">
        <v>82.15</v>
      </c>
      <c r="H965" s="8">
        <v>0.1183</v>
      </c>
      <c r="I965" t="s">
        <v>615</v>
      </c>
    </row>
    <row r="966" spans="1:9" x14ac:dyDescent="0.3">
      <c r="A966">
        <v>1</v>
      </c>
      <c r="B966" t="s">
        <v>1639</v>
      </c>
      <c r="C966">
        <v>1</v>
      </c>
      <c r="D966">
        <v>0.15</v>
      </c>
      <c r="E966">
        <v>18</v>
      </c>
      <c r="F966">
        <v>70.2</v>
      </c>
      <c r="G966">
        <v>69.53</v>
      </c>
      <c r="H966" s="8">
        <v>0.13619999999999999</v>
      </c>
      <c r="I966" t="s">
        <v>615</v>
      </c>
    </row>
    <row r="967" spans="1:9" x14ac:dyDescent="0.3">
      <c r="A967">
        <v>1</v>
      </c>
      <c r="B967" t="s">
        <v>1640</v>
      </c>
      <c r="C967">
        <v>1</v>
      </c>
      <c r="D967">
        <v>0.89</v>
      </c>
      <c r="E967">
        <v>15</v>
      </c>
      <c r="F967">
        <v>84.56</v>
      </c>
      <c r="G967">
        <v>84.01</v>
      </c>
      <c r="H967" s="8">
        <v>9.6299999999999997E-2</v>
      </c>
      <c r="I967" t="s">
        <v>615</v>
      </c>
    </row>
    <row r="968" spans="1:9" x14ac:dyDescent="0.3">
      <c r="A968">
        <v>1</v>
      </c>
      <c r="B968" t="s">
        <v>1641</v>
      </c>
      <c r="C968">
        <v>1</v>
      </c>
      <c r="D968">
        <v>0.3</v>
      </c>
      <c r="E968">
        <v>19</v>
      </c>
      <c r="F968">
        <v>86.72</v>
      </c>
      <c r="G968">
        <v>86.23</v>
      </c>
      <c r="H968" s="8">
        <v>0.1198</v>
      </c>
      <c r="I968" t="s">
        <v>615</v>
      </c>
    </row>
    <row r="969" spans="1:9" x14ac:dyDescent="0.3">
      <c r="A969">
        <v>1</v>
      </c>
      <c r="B969" t="s">
        <v>1642</v>
      </c>
      <c r="C969">
        <v>1</v>
      </c>
      <c r="D969">
        <v>1.4</v>
      </c>
      <c r="E969">
        <v>18</v>
      </c>
      <c r="F969">
        <v>68.13</v>
      </c>
      <c r="G969">
        <v>67.599999999999994</v>
      </c>
      <c r="H969" s="8">
        <v>0.13589999999999999</v>
      </c>
      <c r="I969" t="s">
        <v>615</v>
      </c>
    </row>
    <row r="970" spans="1:9" x14ac:dyDescent="0.3">
      <c r="A970">
        <v>1</v>
      </c>
      <c r="B970" t="s">
        <v>1643</v>
      </c>
      <c r="C970">
        <v>1</v>
      </c>
      <c r="D970">
        <v>1.08</v>
      </c>
      <c r="E970">
        <v>14</v>
      </c>
      <c r="F970">
        <v>82.21</v>
      </c>
      <c r="G970">
        <v>81.75</v>
      </c>
      <c r="H970" s="8">
        <v>9.1600000000000001E-2</v>
      </c>
      <c r="I970" t="s">
        <v>615</v>
      </c>
    </row>
    <row r="971" spans="1:9" x14ac:dyDescent="0.3">
      <c r="A971">
        <v>1</v>
      </c>
      <c r="B971" t="s">
        <v>1644</v>
      </c>
      <c r="C971">
        <v>1</v>
      </c>
      <c r="D971">
        <v>0.91</v>
      </c>
      <c r="E971">
        <v>19</v>
      </c>
      <c r="F971">
        <v>93.26</v>
      </c>
      <c r="G971">
        <v>92.98</v>
      </c>
      <c r="H971" s="8">
        <v>0.114</v>
      </c>
      <c r="I971" t="s">
        <v>615</v>
      </c>
    </row>
    <row r="972" spans="1:9" x14ac:dyDescent="0.3">
      <c r="A972">
        <v>1</v>
      </c>
      <c r="B972" t="s">
        <v>1645</v>
      </c>
      <c r="C972">
        <v>1</v>
      </c>
      <c r="D972">
        <v>1.0900000000000001</v>
      </c>
      <c r="E972">
        <v>17</v>
      </c>
      <c r="F972">
        <v>71.900000000000006</v>
      </c>
      <c r="G972">
        <v>71.55</v>
      </c>
      <c r="H972" s="8">
        <v>0.12429999999999999</v>
      </c>
      <c r="I972" t="s">
        <v>615</v>
      </c>
    </row>
    <row r="973" spans="1:9" x14ac:dyDescent="0.3">
      <c r="A973">
        <v>1</v>
      </c>
      <c r="B973" t="s">
        <v>1646</v>
      </c>
      <c r="C973">
        <v>1</v>
      </c>
      <c r="D973">
        <v>0.7</v>
      </c>
      <c r="E973">
        <v>17</v>
      </c>
      <c r="F973">
        <v>87.5</v>
      </c>
      <c r="G973">
        <v>87.3</v>
      </c>
      <c r="H973" s="8">
        <v>0.10249999999999999</v>
      </c>
      <c r="I973" t="s">
        <v>615</v>
      </c>
    </row>
    <row r="974" spans="1:9" x14ac:dyDescent="0.3">
      <c r="A974">
        <v>1</v>
      </c>
      <c r="B974" t="s">
        <v>1647</v>
      </c>
      <c r="C974">
        <v>1</v>
      </c>
      <c r="D974">
        <v>0.2</v>
      </c>
      <c r="E974">
        <v>19</v>
      </c>
      <c r="F974">
        <v>80.61</v>
      </c>
      <c r="G974">
        <v>77.86</v>
      </c>
      <c r="H974" s="8">
        <v>0.1326</v>
      </c>
      <c r="I974" t="s">
        <v>615</v>
      </c>
    </row>
    <row r="975" spans="1:9" x14ac:dyDescent="0.3">
      <c r="A975">
        <v>1</v>
      </c>
      <c r="B975" t="s">
        <v>1648</v>
      </c>
      <c r="C975">
        <v>1</v>
      </c>
      <c r="D975">
        <v>-0.03</v>
      </c>
      <c r="E975">
        <v>15</v>
      </c>
      <c r="F975">
        <v>65.599999999999994</v>
      </c>
      <c r="G975">
        <v>64.209999999999994</v>
      </c>
      <c r="H975" s="8">
        <v>0.12759999999999999</v>
      </c>
      <c r="I975" t="s">
        <v>615</v>
      </c>
    </row>
    <row r="976" spans="1:9" x14ac:dyDescent="0.3">
      <c r="A976">
        <v>1</v>
      </c>
      <c r="B976" t="s">
        <v>1649</v>
      </c>
      <c r="C976">
        <v>1</v>
      </c>
      <c r="D976">
        <v>0.56999999999999995</v>
      </c>
      <c r="E976">
        <v>16</v>
      </c>
      <c r="F976">
        <v>90.85</v>
      </c>
      <c r="G976">
        <v>90.28</v>
      </c>
      <c r="H976" s="8">
        <v>9.2899999999999996E-2</v>
      </c>
      <c r="I976" t="s">
        <v>615</v>
      </c>
    </row>
    <row r="977" spans="1:9" x14ac:dyDescent="0.3">
      <c r="A977">
        <v>1</v>
      </c>
      <c r="B977" t="s">
        <v>1650</v>
      </c>
      <c r="C977">
        <v>1</v>
      </c>
      <c r="D977">
        <v>-1.25</v>
      </c>
      <c r="E977">
        <v>15</v>
      </c>
      <c r="F977">
        <v>59.64</v>
      </c>
      <c r="G977">
        <v>42.73</v>
      </c>
      <c r="H977" s="8">
        <v>0.18160000000000001</v>
      </c>
      <c r="I977" t="s">
        <v>615</v>
      </c>
    </row>
    <row r="978" spans="1:9" x14ac:dyDescent="0.3">
      <c r="A978">
        <v>1</v>
      </c>
      <c r="B978" t="s">
        <v>1651</v>
      </c>
      <c r="C978">
        <v>1</v>
      </c>
      <c r="D978">
        <v>0.94</v>
      </c>
      <c r="E978">
        <v>9</v>
      </c>
      <c r="F978">
        <v>26.88</v>
      </c>
      <c r="G978">
        <v>8.7799999999999994</v>
      </c>
      <c r="H978" s="8">
        <v>0.2752</v>
      </c>
      <c r="I978" t="s">
        <v>615</v>
      </c>
    </row>
    <row r="979" spans="1:9" x14ac:dyDescent="0.3">
      <c r="A979">
        <v>1</v>
      </c>
      <c r="B979" t="s">
        <v>1652</v>
      </c>
      <c r="C979">
        <v>1</v>
      </c>
      <c r="D979">
        <v>-0.32</v>
      </c>
      <c r="E979">
        <v>13</v>
      </c>
      <c r="F979">
        <v>36.76</v>
      </c>
      <c r="G979">
        <v>34.28</v>
      </c>
      <c r="H979" s="8">
        <v>0.21410000000000001</v>
      </c>
      <c r="I979" t="s">
        <v>615</v>
      </c>
    </row>
    <row r="980" spans="1:9" x14ac:dyDescent="0.3">
      <c r="A980">
        <v>1</v>
      </c>
      <c r="B980" t="s">
        <v>1653</v>
      </c>
      <c r="C980">
        <v>1</v>
      </c>
      <c r="D980">
        <v>1.77</v>
      </c>
      <c r="E980">
        <v>10</v>
      </c>
      <c r="F980">
        <v>34.03</v>
      </c>
      <c r="G980">
        <v>22.74</v>
      </c>
      <c r="H980" s="8">
        <v>0.36780000000000002</v>
      </c>
      <c r="I980" t="s">
        <v>615</v>
      </c>
    </row>
    <row r="981" spans="1:9" x14ac:dyDescent="0.3">
      <c r="A981">
        <v>1</v>
      </c>
      <c r="B981" t="s">
        <v>1654</v>
      </c>
      <c r="C981">
        <v>1</v>
      </c>
      <c r="D981">
        <v>0.97</v>
      </c>
      <c r="E981">
        <v>14</v>
      </c>
      <c r="F981">
        <v>63.04</v>
      </c>
      <c r="G981">
        <v>62.32</v>
      </c>
      <c r="H981" s="8">
        <v>0.1229</v>
      </c>
      <c r="I981" t="s">
        <v>615</v>
      </c>
    </row>
    <row r="982" spans="1:9" x14ac:dyDescent="0.3">
      <c r="A982">
        <v>1</v>
      </c>
      <c r="B982" t="s">
        <v>1655</v>
      </c>
      <c r="C982">
        <v>1</v>
      </c>
      <c r="D982">
        <v>0.68</v>
      </c>
      <c r="E982">
        <v>19</v>
      </c>
      <c r="F982">
        <v>79.14</v>
      </c>
      <c r="G982">
        <v>78.87</v>
      </c>
      <c r="H982" s="8">
        <v>0.13089999999999999</v>
      </c>
      <c r="I982" t="s">
        <v>615</v>
      </c>
    </row>
    <row r="983" spans="1:9" x14ac:dyDescent="0.3">
      <c r="A983">
        <v>1</v>
      </c>
      <c r="B983" t="s">
        <v>1656</v>
      </c>
      <c r="C983">
        <v>1</v>
      </c>
      <c r="D983">
        <v>0.25</v>
      </c>
      <c r="E983">
        <v>17</v>
      </c>
      <c r="F983">
        <v>90.08</v>
      </c>
      <c r="G983">
        <v>89.88</v>
      </c>
      <c r="H983" s="8">
        <v>0.1027</v>
      </c>
      <c r="I983" t="s">
        <v>615</v>
      </c>
    </row>
    <row r="984" spans="1:9" x14ac:dyDescent="0.3">
      <c r="A984">
        <v>1</v>
      </c>
      <c r="B984" t="s">
        <v>1657</v>
      </c>
      <c r="C984">
        <v>1</v>
      </c>
      <c r="D984">
        <v>1.17</v>
      </c>
      <c r="E984">
        <v>18</v>
      </c>
      <c r="F984">
        <v>71.84</v>
      </c>
      <c r="G984">
        <v>71.12</v>
      </c>
      <c r="H984" s="8">
        <v>0.13300000000000001</v>
      </c>
      <c r="I984" t="s">
        <v>615</v>
      </c>
    </row>
    <row r="985" spans="1:9" x14ac:dyDescent="0.3">
      <c r="A985">
        <v>1</v>
      </c>
      <c r="B985" t="s">
        <v>1658</v>
      </c>
      <c r="C985">
        <v>1</v>
      </c>
      <c r="D985">
        <v>0.39</v>
      </c>
      <c r="E985">
        <v>19</v>
      </c>
      <c r="F985">
        <v>80.709999999999994</v>
      </c>
      <c r="G985">
        <v>79.62</v>
      </c>
      <c r="H985" s="8">
        <v>0.1288</v>
      </c>
      <c r="I985" t="s">
        <v>615</v>
      </c>
    </row>
    <row r="986" spans="1:9" x14ac:dyDescent="0.3">
      <c r="A986">
        <v>1</v>
      </c>
      <c r="B986" t="s">
        <v>1659</v>
      </c>
      <c r="C986">
        <v>1</v>
      </c>
      <c r="D986">
        <v>0.77</v>
      </c>
      <c r="E986">
        <v>19</v>
      </c>
      <c r="F986">
        <v>81.7</v>
      </c>
      <c r="G986">
        <v>81.010000000000005</v>
      </c>
      <c r="H986" s="8">
        <v>0.1241</v>
      </c>
      <c r="I986" t="s">
        <v>615</v>
      </c>
    </row>
    <row r="987" spans="1:9" x14ac:dyDescent="0.3">
      <c r="A987">
        <v>1</v>
      </c>
      <c r="B987" t="s">
        <v>1660</v>
      </c>
      <c r="C987">
        <v>1</v>
      </c>
      <c r="D987">
        <v>1.03</v>
      </c>
      <c r="E987">
        <v>16</v>
      </c>
      <c r="F987">
        <v>74.69</v>
      </c>
      <c r="G987">
        <v>73.680000000000007</v>
      </c>
      <c r="H987" s="8">
        <v>0.1183</v>
      </c>
      <c r="I987" t="s">
        <v>615</v>
      </c>
    </row>
    <row r="988" spans="1:9" x14ac:dyDescent="0.3">
      <c r="A988">
        <v>1</v>
      </c>
      <c r="B988" t="s">
        <v>1661</v>
      </c>
      <c r="C988">
        <v>1</v>
      </c>
      <c r="D988">
        <v>0.6</v>
      </c>
      <c r="E988">
        <v>22</v>
      </c>
      <c r="F988">
        <v>85.02</v>
      </c>
      <c r="G988">
        <v>84.16</v>
      </c>
      <c r="H988" s="8">
        <v>0.1384</v>
      </c>
      <c r="I988" t="s">
        <v>615</v>
      </c>
    </row>
    <row r="989" spans="1:9" x14ac:dyDescent="0.3">
      <c r="A989">
        <v>1</v>
      </c>
      <c r="B989" t="s">
        <v>1662</v>
      </c>
      <c r="C989">
        <v>1</v>
      </c>
      <c r="D989">
        <v>0.97</v>
      </c>
      <c r="E989">
        <v>19</v>
      </c>
      <c r="F989">
        <v>71.62</v>
      </c>
      <c r="G989">
        <v>68.569999999999993</v>
      </c>
      <c r="H989" s="8">
        <v>0.14749999999999999</v>
      </c>
      <c r="I989" t="s">
        <v>615</v>
      </c>
    </row>
    <row r="990" spans="1:9" x14ac:dyDescent="0.3">
      <c r="A990">
        <v>1</v>
      </c>
      <c r="B990" t="s">
        <v>1663</v>
      </c>
      <c r="C990">
        <v>1</v>
      </c>
      <c r="D990">
        <v>0.75</v>
      </c>
      <c r="E990">
        <v>16</v>
      </c>
      <c r="F990">
        <v>71.5</v>
      </c>
      <c r="G990">
        <v>71.099999999999994</v>
      </c>
      <c r="H990" s="8">
        <v>0.1133</v>
      </c>
      <c r="I990" t="s">
        <v>615</v>
      </c>
    </row>
    <row r="991" spans="1:9" x14ac:dyDescent="0.3">
      <c r="A991">
        <v>1</v>
      </c>
      <c r="B991" t="s">
        <v>1664</v>
      </c>
      <c r="C991">
        <v>1</v>
      </c>
      <c r="D991">
        <v>0.86</v>
      </c>
      <c r="E991">
        <v>16</v>
      </c>
      <c r="F991">
        <v>89.5</v>
      </c>
      <c r="G991">
        <v>89.38</v>
      </c>
      <c r="H991" s="8">
        <v>0.1032</v>
      </c>
      <c r="I991" t="s">
        <v>615</v>
      </c>
    </row>
    <row r="992" spans="1:9" x14ac:dyDescent="0.3">
      <c r="A992">
        <v>1</v>
      </c>
      <c r="B992" t="s">
        <v>1665</v>
      </c>
      <c r="C992">
        <v>1</v>
      </c>
      <c r="D992">
        <v>0.43</v>
      </c>
      <c r="E992">
        <v>18</v>
      </c>
      <c r="F992">
        <v>85.87</v>
      </c>
      <c r="G992">
        <v>85.31</v>
      </c>
      <c r="H992" s="8">
        <v>0.1129</v>
      </c>
      <c r="I992" t="s">
        <v>615</v>
      </c>
    </row>
    <row r="993" spans="1:9" x14ac:dyDescent="0.3">
      <c r="A993">
        <v>1</v>
      </c>
      <c r="B993" t="s">
        <v>1666</v>
      </c>
      <c r="C993">
        <v>1</v>
      </c>
      <c r="D993">
        <v>1.35</v>
      </c>
      <c r="E993">
        <v>18</v>
      </c>
      <c r="F993">
        <v>74.88</v>
      </c>
      <c r="G993">
        <v>74.42</v>
      </c>
      <c r="H993" s="8">
        <v>0.127</v>
      </c>
      <c r="I993" t="s">
        <v>615</v>
      </c>
    </row>
    <row r="994" spans="1:9" x14ac:dyDescent="0.3">
      <c r="A994">
        <v>1</v>
      </c>
      <c r="B994" t="s">
        <v>1667</v>
      </c>
      <c r="C994">
        <v>1</v>
      </c>
      <c r="D994">
        <v>7.0000000000000007E-2</v>
      </c>
      <c r="E994">
        <v>17</v>
      </c>
      <c r="F994">
        <v>85.76</v>
      </c>
      <c r="G994">
        <v>85.57</v>
      </c>
      <c r="H994" s="8">
        <v>0.10539999999999999</v>
      </c>
      <c r="I994" t="s">
        <v>615</v>
      </c>
    </row>
    <row r="995" spans="1:9" x14ac:dyDescent="0.3">
      <c r="A995">
        <v>1</v>
      </c>
      <c r="B995" t="s">
        <v>1668</v>
      </c>
      <c r="C995">
        <v>1</v>
      </c>
      <c r="D995">
        <v>0.84</v>
      </c>
      <c r="E995">
        <v>18</v>
      </c>
      <c r="F995">
        <v>79.930000000000007</v>
      </c>
      <c r="G995">
        <v>78.77</v>
      </c>
      <c r="H995" s="8">
        <v>0.123</v>
      </c>
      <c r="I995" t="s">
        <v>615</v>
      </c>
    </row>
    <row r="996" spans="1:9" x14ac:dyDescent="0.3">
      <c r="A996">
        <v>1</v>
      </c>
      <c r="B996" t="s">
        <v>1669</v>
      </c>
      <c r="C996">
        <v>1</v>
      </c>
      <c r="D996">
        <v>0.88</v>
      </c>
      <c r="E996">
        <v>16</v>
      </c>
      <c r="F996">
        <v>77.849999999999994</v>
      </c>
      <c r="G996">
        <v>76.87</v>
      </c>
      <c r="H996" s="8">
        <v>0.1125</v>
      </c>
      <c r="I996" t="s">
        <v>615</v>
      </c>
    </row>
    <row r="997" spans="1:9" x14ac:dyDescent="0.3">
      <c r="A997">
        <v>1</v>
      </c>
      <c r="B997" t="s">
        <v>1670</v>
      </c>
      <c r="C997">
        <v>1</v>
      </c>
      <c r="D997">
        <v>0.75</v>
      </c>
      <c r="E997">
        <v>18</v>
      </c>
      <c r="F997">
        <v>88.92</v>
      </c>
      <c r="G997">
        <v>88.3</v>
      </c>
      <c r="H997" s="8">
        <v>0.111</v>
      </c>
      <c r="I997" t="s">
        <v>615</v>
      </c>
    </row>
    <row r="998" spans="1:9" x14ac:dyDescent="0.3">
      <c r="A998">
        <v>1</v>
      </c>
      <c r="B998" t="s">
        <v>1671</v>
      </c>
      <c r="C998">
        <v>1</v>
      </c>
      <c r="D998">
        <v>1.1100000000000001</v>
      </c>
      <c r="E998">
        <v>18</v>
      </c>
      <c r="F998">
        <v>72.319999999999993</v>
      </c>
      <c r="G998">
        <v>71.97</v>
      </c>
      <c r="H998" s="8">
        <v>0.13569999999999999</v>
      </c>
      <c r="I998" t="s">
        <v>615</v>
      </c>
    </row>
    <row r="999" spans="1:9" x14ac:dyDescent="0.3">
      <c r="A999">
        <v>1</v>
      </c>
      <c r="B999" t="s">
        <v>1672</v>
      </c>
      <c r="C999">
        <v>1</v>
      </c>
      <c r="D999">
        <v>0.68</v>
      </c>
      <c r="E999">
        <v>16</v>
      </c>
      <c r="F999">
        <v>84.98</v>
      </c>
      <c r="G999">
        <v>84.53</v>
      </c>
      <c r="H999" s="8">
        <v>9.9299999999999999E-2</v>
      </c>
      <c r="I999" t="s">
        <v>615</v>
      </c>
    </row>
    <row r="1000" spans="1:9" x14ac:dyDescent="0.3">
      <c r="A1000">
        <v>1</v>
      </c>
      <c r="B1000" t="s">
        <v>1673</v>
      </c>
      <c r="C1000">
        <v>1</v>
      </c>
      <c r="D1000">
        <v>0.83</v>
      </c>
      <c r="E1000">
        <v>17</v>
      </c>
      <c r="F1000">
        <v>88.37</v>
      </c>
      <c r="G1000">
        <v>86.94</v>
      </c>
      <c r="H1000" s="8">
        <v>0.10349999999999999</v>
      </c>
      <c r="I1000" t="s">
        <v>615</v>
      </c>
    </row>
    <row r="1001" spans="1:9" x14ac:dyDescent="0.3">
      <c r="A1001">
        <v>1</v>
      </c>
      <c r="B1001" t="s">
        <v>1674</v>
      </c>
      <c r="C1001">
        <v>1</v>
      </c>
      <c r="D1001">
        <v>0.89</v>
      </c>
      <c r="E1001">
        <v>18</v>
      </c>
      <c r="F1001">
        <v>68.81</v>
      </c>
      <c r="G1001">
        <v>68.239999999999995</v>
      </c>
      <c r="H1001" s="8">
        <v>0.14530000000000001</v>
      </c>
      <c r="I1001" t="s">
        <v>615</v>
      </c>
    </row>
    <row r="1002" spans="1:9" x14ac:dyDescent="0.3">
      <c r="A1002">
        <v>1</v>
      </c>
      <c r="B1002" t="s">
        <v>1675</v>
      </c>
      <c r="C1002">
        <v>1</v>
      </c>
      <c r="D1002">
        <v>0.63</v>
      </c>
      <c r="E1002">
        <v>15</v>
      </c>
      <c r="F1002">
        <v>88.54</v>
      </c>
      <c r="G1002">
        <v>87.41</v>
      </c>
      <c r="H1002" s="8">
        <v>9.4399999999999998E-2</v>
      </c>
      <c r="I1002" t="s">
        <v>615</v>
      </c>
    </row>
    <row r="1003" spans="1:9" x14ac:dyDescent="0.3">
      <c r="A1003">
        <v>1</v>
      </c>
      <c r="B1003" t="s">
        <v>1676</v>
      </c>
      <c r="C1003">
        <v>1</v>
      </c>
      <c r="D1003">
        <v>0.99</v>
      </c>
      <c r="E1003">
        <v>17</v>
      </c>
      <c r="F1003">
        <v>86.62</v>
      </c>
      <c r="G1003">
        <v>85.45</v>
      </c>
      <c r="H1003" s="8">
        <v>0.1018</v>
      </c>
      <c r="I1003" t="s">
        <v>615</v>
      </c>
    </row>
    <row r="1004" spans="1:9" x14ac:dyDescent="0.3">
      <c r="A1004">
        <v>1</v>
      </c>
      <c r="B1004" t="s">
        <v>1677</v>
      </c>
      <c r="C1004">
        <v>1</v>
      </c>
      <c r="D1004">
        <v>0.59</v>
      </c>
      <c r="E1004">
        <v>19</v>
      </c>
      <c r="F1004">
        <v>69.7</v>
      </c>
      <c r="G1004">
        <v>69.3</v>
      </c>
      <c r="H1004" s="8">
        <v>0.14449999999999999</v>
      </c>
      <c r="I1004" t="s">
        <v>615</v>
      </c>
    </row>
    <row r="1005" spans="1:9" x14ac:dyDescent="0.3">
      <c r="A1005">
        <v>1</v>
      </c>
      <c r="B1005" t="s">
        <v>1678</v>
      </c>
      <c r="C1005">
        <v>1</v>
      </c>
      <c r="D1005">
        <v>0.88</v>
      </c>
      <c r="E1005">
        <v>17</v>
      </c>
      <c r="F1005">
        <v>90.6</v>
      </c>
      <c r="G1005">
        <v>89.56</v>
      </c>
      <c r="H1005" s="8">
        <v>9.8900000000000002E-2</v>
      </c>
      <c r="I1005" t="s">
        <v>615</v>
      </c>
    </row>
    <row r="1006" spans="1:9" x14ac:dyDescent="0.3">
      <c r="A1006">
        <v>1</v>
      </c>
      <c r="B1006" t="s">
        <v>1679</v>
      </c>
      <c r="C1006">
        <v>1</v>
      </c>
      <c r="D1006">
        <v>0.93</v>
      </c>
      <c r="E1006">
        <v>18</v>
      </c>
      <c r="F1006">
        <v>71.14</v>
      </c>
      <c r="G1006">
        <v>70.28</v>
      </c>
      <c r="H1006" s="8">
        <v>0.1363</v>
      </c>
      <c r="I1006" t="s">
        <v>615</v>
      </c>
    </row>
    <row r="1007" spans="1:9" x14ac:dyDescent="0.3">
      <c r="A1007">
        <v>1</v>
      </c>
      <c r="B1007" t="s">
        <v>1680</v>
      </c>
      <c r="C1007">
        <v>1</v>
      </c>
      <c r="D1007">
        <v>-1.65</v>
      </c>
      <c r="E1007">
        <v>14</v>
      </c>
      <c r="F1007">
        <v>61.14</v>
      </c>
      <c r="G1007">
        <v>52.12</v>
      </c>
      <c r="H1007" s="8">
        <v>0.19900000000000001</v>
      </c>
      <c r="I1007" t="s">
        <v>615</v>
      </c>
    </row>
    <row r="1008" spans="1:9" x14ac:dyDescent="0.3">
      <c r="A1008">
        <v>1</v>
      </c>
      <c r="B1008" t="s">
        <v>1681</v>
      </c>
      <c r="C1008">
        <v>1</v>
      </c>
      <c r="D1008">
        <v>1.37</v>
      </c>
      <c r="E1008">
        <v>13</v>
      </c>
      <c r="F1008">
        <v>39.21</v>
      </c>
      <c r="G1008">
        <v>23.53</v>
      </c>
      <c r="H1008" s="8">
        <v>0.2162</v>
      </c>
      <c r="I1008" t="s">
        <v>615</v>
      </c>
    </row>
    <row r="1009" spans="1:9" x14ac:dyDescent="0.3">
      <c r="A1009">
        <v>1</v>
      </c>
      <c r="B1009" t="s">
        <v>1682</v>
      </c>
      <c r="C1009">
        <v>1</v>
      </c>
      <c r="D1009">
        <v>0.53</v>
      </c>
      <c r="E1009">
        <v>15</v>
      </c>
      <c r="F1009">
        <v>73.790000000000006</v>
      </c>
      <c r="G1009">
        <v>72.180000000000007</v>
      </c>
      <c r="H1009" s="8">
        <v>0.1106</v>
      </c>
      <c r="I1009" t="s">
        <v>615</v>
      </c>
    </row>
    <row r="1010" spans="1:9" x14ac:dyDescent="0.3">
      <c r="A1010">
        <v>1</v>
      </c>
      <c r="B1010" t="s">
        <v>1683</v>
      </c>
      <c r="C1010">
        <v>1</v>
      </c>
      <c r="D1010">
        <v>0.34</v>
      </c>
      <c r="E1010">
        <v>15</v>
      </c>
      <c r="F1010">
        <v>88.77</v>
      </c>
      <c r="G1010">
        <v>88.37</v>
      </c>
      <c r="H1010" s="8">
        <v>9.1600000000000001E-2</v>
      </c>
      <c r="I1010" t="s">
        <v>615</v>
      </c>
    </row>
    <row r="1011" spans="1:9" x14ac:dyDescent="0.3">
      <c r="A1011">
        <v>1</v>
      </c>
      <c r="B1011" t="s">
        <v>1684</v>
      </c>
      <c r="C1011">
        <v>1</v>
      </c>
      <c r="D1011">
        <v>0.8</v>
      </c>
      <c r="E1011">
        <v>18</v>
      </c>
      <c r="F1011">
        <v>80.75</v>
      </c>
      <c r="G1011">
        <v>77.75</v>
      </c>
      <c r="H1011" s="8">
        <v>0.1226</v>
      </c>
      <c r="I1011" t="s">
        <v>615</v>
      </c>
    </row>
    <row r="1012" spans="1:9" x14ac:dyDescent="0.3">
      <c r="A1012">
        <v>1</v>
      </c>
      <c r="B1012" t="s">
        <v>1685</v>
      </c>
      <c r="C1012">
        <v>1</v>
      </c>
      <c r="D1012">
        <v>0.67</v>
      </c>
      <c r="E1012">
        <v>18</v>
      </c>
      <c r="F1012">
        <v>70.540000000000006</v>
      </c>
      <c r="G1012">
        <v>70.25</v>
      </c>
      <c r="H1012" s="8">
        <v>0.1358</v>
      </c>
      <c r="I1012" t="s">
        <v>615</v>
      </c>
    </row>
    <row r="1013" spans="1:9" x14ac:dyDescent="0.3">
      <c r="A1013">
        <v>1</v>
      </c>
      <c r="B1013" t="s">
        <v>1686</v>
      </c>
      <c r="C1013">
        <v>1</v>
      </c>
      <c r="D1013">
        <v>-0.65</v>
      </c>
      <c r="E1013">
        <v>17</v>
      </c>
      <c r="F1013">
        <v>73.05</v>
      </c>
      <c r="G1013">
        <v>72.87</v>
      </c>
      <c r="H1013" s="8">
        <v>0.12839999999999999</v>
      </c>
      <c r="I1013" t="s">
        <v>615</v>
      </c>
    </row>
    <row r="1014" spans="1:9" x14ac:dyDescent="0.3">
      <c r="A1014">
        <v>1</v>
      </c>
      <c r="B1014" t="s">
        <v>1687</v>
      </c>
      <c r="C1014">
        <v>1</v>
      </c>
      <c r="D1014">
        <v>7.0000000000000007E-2</v>
      </c>
      <c r="E1014">
        <v>18</v>
      </c>
      <c r="F1014">
        <v>67.349999999999994</v>
      </c>
      <c r="G1014">
        <v>65.38</v>
      </c>
      <c r="H1014" s="8">
        <v>0.14430000000000001</v>
      </c>
      <c r="I1014" t="s">
        <v>615</v>
      </c>
    </row>
    <row r="1015" spans="1:9" x14ac:dyDescent="0.3">
      <c r="A1015">
        <v>1</v>
      </c>
      <c r="B1015" t="s">
        <v>1688</v>
      </c>
      <c r="C1015">
        <v>1</v>
      </c>
      <c r="D1015">
        <v>0.02</v>
      </c>
      <c r="E1015">
        <v>12</v>
      </c>
      <c r="F1015">
        <v>32.64</v>
      </c>
      <c r="G1015">
        <v>25.41</v>
      </c>
      <c r="H1015" s="8">
        <v>0.31929999999999997</v>
      </c>
      <c r="I1015" t="s">
        <v>615</v>
      </c>
    </row>
    <row r="1016" spans="1:9" x14ac:dyDescent="0.3">
      <c r="A1016">
        <v>1</v>
      </c>
      <c r="B1016" t="s">
        <v>1689</v>
      </c>
      <c r="C1016">
        <v>1</v>
      </c>
      <c r="D1016">
        <v>1.1299999999999999</v>
      </c>
      <c r="E1016">
        <v>17</v>
      </c>
      <c r="F1016">
        <v>64.39</v>
      </c>
      <c r="G1016">
        <v>63.46</v>
      </c>
      <c r="H1016" s="8">
        <v>0.14230000000000001</v>
      </c>
      <c r="I1016" t="s">
        <v>615</v>
      </c>
    </row>
    <row r="1017" spans="1:9" x14ac:dyDescent="0.3">
      <c r="A1017">
        <v>1</v>
      </c>
      <c r="B1017" t="s">
        <v>1690</v>
      </c>
      <c r="C1017">
        <v>1</v>
      </c>
      <c r="D1017">
        <v>0.84</v>
      </c>
      <c r="E1017">
        <v>16</v>
      </c>
      <c r="F1017">
        <v>85.14</v>
      </c>
      <c r="G1017">
        <v>84.84</v>
      </c>
      <c r="H1017" s="8">
        <v>0.1056</v>
      </c>
      <c r="I1017" t="s">
        <v>615</v>
      </c>
    </row>
    <row r="1018" spans="1:9" x14ac:dyDescent="0.3">
      <c r="A1018">
        <v>1</v>
      </c>
      <c r="B1018" t="s">
        <v>1691</v>
      </c>
      <c r="C1018">
        <v>1</v>
      </c>
      <c r="D1018">
        <v>0.99</v>
      </c>
      <c r="E1018">
        <v>21</v>
      </c>
      <c r="F1018">
        <v>93.3</v>
      </c>
      <c r="G1018">
        <v>93.01</v>
      </c>
      <c r="H1018" s="8">
        <v>0.1196</v>
      </c>
      <c r="I1018" t="s">
        <v>615</v>
      </c>
    </row>
    <row r="1019" spans="1:9" x14ac:dyDescent="0.3">
      <c r="A1019">
        <v>1</v>
      </c>
      <c r="B1019" t="s">
        <v>1692</v>
      </c>
      <c r="C1019">
        <v>1</v>
      </c>
      <c r="D1019">
        <v>1.02</v>
      </c>
      <c r="E1019">
        <v>17</v>
      </c>
      <c r="F1019">
        <v>73.06</v>
      </c>
      <c r="G1019">
        <v>72.489999999999995</v>
      </c>
      <c r="H1019" s="8">
        <v>0.13009999999999999</v>
      </c>
      <c r="I1019" t="s">
        <v>615</v>
      </c>
    </row>
    <row r="1020" spans="1:9" x14ac:dyDescent="0.3">
      <c r="A1020">
        <v>1</v>
      </c>
      <c r="B1020" t="s">
        <v>1693</v>
      </c>
      <c r="C1020">
        <v>1</v>
      </c>
      <c r="D1020">
        <v>0.43</v>
      </c>
      <c r="E1020">
        <v>14</v>
      </c>
      <c r="F1020">
        <v>82.56</v>
      </c>
      <c r="G1020">
        <v>82.2</v>
      </c>
      <c r="H1020" s="8">
        <v>9.3600000000000003E-2</v>
      </c>
      <c r="I1020" t="s">
        <v>615</v>
      </c>
    </row>
    <row r="1021" spans="1:9" x14ac:dyDescent="0.3">
      <c r="A1021">
        <v>1</v>
      </c>
      <c r="B1021" t="s">
        <v>1694</v>
      </c>
      <c r="C1021">
        <v>1</v>
      </c>
      <c r="D1021">
        <v>0.28999999999999998</v>
      </c>
      <c r="E1021">
        <v>19</v>
      </c>
      <c r="F1021">
        <v>90.77</v>
      </c>
      <c r="G1021">
        <v>90.31</v>
      </c>
      <c r="H1021" s="8">
        <v>0.1087</v>
      </c>
      <c r="I1021" t="s">
        <v>615</v>
      </c>
    </row>
    <row r="1022" spans="1:9" x14ac:dyDescent="0.3">
      <c r="A1022">
        <v>1</v>
      </c>
      <c r="B1022" t="s">
        <v>1695</v>
      </c>
      <c r="C1022">
        <v>1</v>
      </c>
      <c r="D1022">
        <v>1.22</v>
      </c>
      <c r="E1022">
        <v>19</v>
      </c>
      <c r="F1022">
        <v>70.87</v>
      </c>
      <c r="G1022">
        <v>70.12</v>
      </c>
      <c r="H1022" s="8">
        <v>0.1439</v>
      </c>
      <c r="I1022" t="s">
        <v>615</v>
      </c>
    </row>
    <row r="1023" spans="1:9" x14ac:dyDescent="0.3">
      <c r="A1023">
        <v>1</v>
      </c>
      <c r="B1023" t="s">
        <v>1696</v>
      </c>
      <c r="C1023">
        <v>1</v>
      </c>
      <c r="D1023">
        <v>0.85</v>
      </c>
      <c r="E1023">
        <v>15</v>
      </c>
      <c r="F1023">
        <v>87.33</v>
      </c>
      <c r="G1023">
        <v>87.03</v>
      </c>
      <c r="H1023" s="8">
        <v>9.1399999999999995E-2</v>
      </c>
      <c r="I1023" t="s">
        <v>615</v>
      </c>
    </row>
    <row r="1024" spans="1:9" x14ac:dyDescent="0.3">
      <c r="A1024">
        <v>1</v>
      </c>
      <c r="B1024" t="s">
        <v>1697</v>
      </c>
      <c r="C1024">
        <v>1</v>
      </c>
      <c r="D1024">
        <v>0.66</v>
      </c>
      <c r="E1024">
        <v>18</v>
      </c>
      <c r="F1024">
        <v>90.51</v>
      </c>
      <c r="G1024">
        <v>90.32</v>
      </c>
      <c r="H1024" s="8">
        <v>0.10589999999999999</v>
      </c>
      <c r="I1024" t="s">
        <v>615</v>
      </c>
    </row>
    <row r="1025" spans="1:9" x14ac:dyDescent="0.3">
      <c r="A1025">
        <v>1</v>
      </c>
      <c r="B1025" t="s">
        <v>1698</v>
      </c>
      <c r="C1025">
        <v>1</v>
      </c>
      <c r="D1025">
        <v>0.81</v>
      </c>
      <c r="E1025">
        <v>18</v>
      </c>
      <c r="F1025">
        <v>75.010000000000005</v>
      </c>
      <c r="G1025">
        <v>74.760000000000005</v>
      </c>
      <c r="H1025" s="8">
        <v>0.13009999999999999</v>
      </c>
      <c r="I1025" t="s">
        <v>615</v>
      </c>
    </row>
    <row r="1026" spans="1:9" x14ac:dyDescent="0.3">
      <c r="A1026">
        <v>1</v>
      </c>
      <c r="B1026" t="s">
        <v>1699</v>
      </c>
      <c r="C1026">
        <v>1</v>
      </c>
      <c r="D1026">
        <v>0.38</v>
      </c>
      <c r="E1026">
        <v>19</v>
      </c>
      <c r="F1026">
        <v>81.61</v>
      </c>
      <c r="G1026">
        <v>80.239999999999995</v>
      </c>
      <c r="H1026" s="8">
        <v>0.12690000000000001</v>
      </c>
      <c r="I1026" t="s">
        <v>615</v>
      </c>
    </row>
    <row r="1027" spans="1:9" x14ac:dyDescent="0.3">
      <c r="A1027">
        <v>1</v>
      </c>
      <c r="B1027" t="s">
        <v>1700</v>
      </c>
      <c r="C1027">
        <v>1</v>
      </c>
      <c r="D1027">
        <v>-0.3</v>
      </c>
      <c r="E1027">
        <v>17</v>
      </c>
      <c r="F1027">
        <v>71.94</v>
      </c>
      <c r="G1027">
        <v>71.05</v>
      </c>
      <c r="H1027" s="8">
        <v>0.12839999999999999</v>
      </c>
      <c r="I1027" t="s">
        <v>615</v>
      </c>
    </row>
    <row r="1028" spans="1:9" x14ac:dyDescent="0.3">
      <c r="A1028">
        <v>1</v>
      </c>
      <c r="B1028" t="s">
        <v>1701</v>
      </c>
      <c r="C1028">
        <v>1</v>
      </c>
      <c r="D1028">
        <v>-1.21</v>
      </c>
      <c r="E1028">
        <v>16</v>
      </c>
      <c r="F1028">
        <v>38.07</v>
      </c>
      <c r="G1028">
        <v>34.549999999999997</v>
      </c>
      <c r="H1028" s="8">
        <v>0.2157</v>
      </c>
      <c r="I1028" t="s">
        <v>615</v>
      </c>
    </row>
    <row r="1029" spans="1:9" x14ac:dyDescent="0.3">
      <c r="A1029">
        <v>1</v>
      </c>
      <c r="B1029" t="s">
        <v>1702</v>
      </c>
      <c r="C1029">
        <v>1</v>
      </c>
      <c r="D1029">
        <v>1.1599999999999999</v>
      </c>
      <c r="E1029">
        <v>15</v>
      </c>
      <c r="F1029">
        <v>61.74</v>
      </c>
      <c r="G1029">
        <v>59.03</v>
      </c>
      <c r="H1029" s="8">
        <v>0.1537</v>
      </c>
      <c r="I1029" t="s">
        <v>615</v>
      </c>
    </row>
    <row r="1030" spans="1:9" x14ac:dyDescent="0.3">
      <c r="A1030">
        <v>1</v>
      </c>
      <c r="B1030" t="s">
        <v>1703</v>
      </c>
      <c r="C1030">
        <v>1</v>
      </c>
      <c r="D1030">
        <v>0.73</v>
      </c>
      <c r="E1030">
        <v>19</v>
      </c>
      <c r="F1030">
        <v>85.68</v>
      </c>
      <c r="G1030">
        <v>85.21</v>
      </c>
      <c r="H1030" s="8">
        <v>0.1207</v>
      </c>
      <c r="I1030" t="s">
        <v>615</v>
      </c>
    </row>
    <row r="1031" spans="1:9" x14ac:dyDescent="0.3">
      <c r="A1031">
        <v>1</v>
      </c>
      <c r="B1031" t="s">
        <v>1704</v>
      </c>
      <c r="C1031">
        <v>1</v>
      </c>
      <c r="D1031">
        <v>0.9</v>
      </c>
      <c r="E1031">
        <v>17</v>
      </c>
      <c r="F1031">
        <v>87.9</v>
      </c>
      <c r="G1031">
        <v>87.28</v>
      </c>
      <c r="H1031" s="8">
        <v>0.107</v>
      </c>
      <c r="I1031" t="s">
        <v>615</v>
      </c>
    </row>
    <row r="1032" spans="1:9" x14ac:dyDescent="0.3">
      <c r="A1032">
        <v>1</v>
      </c>
      <c r="B1032" t="s">
        <v>1705</v>
      </c>
      <c r="C1032">
        <v>1</v>
      </c>
      <c r="D1032">
        <v>0.21</v>
      </c>
      <c r="E1032">
        <v>17</v>
      </c>
      <c r="F1032">
        <v>79.010000000000005</v>
      </c>
      <c r="G1032">
        <v>78.849999999999994</v>
      </c>
      <c r="H1032" s="8">
        <v>0.1152</v>
      </c>
      <c r="I1032" t="s">
        <v>615</v>
      </c>
    </row>
    <row r="1033" spans="1:9" x14ac:dyDescent="0.3">
      <c r="A1033">
        <v>1</v>
      </c>
      <c r="B1033" t="s">
        <v>1706</v>
      </c>
      <c r="C1033">
        <v>1</v>
      </c>
      <c r="D1033">
        <v>0.85</v>
      </c>
      <c r="E1033">
        <v>18</v>
      </c>
      <c r="F1033">
        <v>82.53</v>
      </c>
      <c r="G1033">
        <v>81.31</v>
      </c>
      <c r="H1033" s="8">
        <v>0.1183</v>
      </c>
      <c r="I1033" t="s">
        <v>615</v>
      </c>
    </row>
    <row r="1034" spans="1:9" x14ac:dyDescent="0.3">
      <c r="A1034">
        <v>1</v>
      </c>
      <c r="B1034" t="s">
        <v>1707</v>
      </c>
      <c r="C1034">
        <v>1</v>
      </c>
      <c r="D1034">
        <v>1.03</v>
      </c>
      <c r="E1034">
        <v>17</v>
      </c>
      <c r="F1034">
        <v>78.88</v>
      </c>
      <c r="G1034">
        <v>77.5</v>
      </c>
      <c r="H1034" s="8">
        <v>0.1144</v>
      </c>
      <c r="I1034" t="s">
        <v>615</v>
      </c>
    </row>
    <row r="1035" spans="1:9" x14ac:dyDescent="0.3">
      <c r="A1035">
        <v>1</v>
      </c>
      <c r="B1035" t="s">
        <v>1708</v>
      </c>
      <c r="C1035">
        <v>1</v>
      </c>
      <c r="D1035">
        <v>0.98</v>
      </c>
      <c r="E1035">
        <v>18</v>
      </c>
      <c r="F1035">
        <v>89.15</v>
      </c>
      <c r="G1035">
        <v>89.06</v>
      </c>
      <c r="H1035" s="8">
        <v>0.1057</v>
      </c>
      <c r="I1035" t="s">
        <v>615</v>
      </c>
    </row>
    <row r="1036" spans="1:9" x14ac:dyDescent="0.3">
      <c r="A1036">
        <v>1</v>
      </c>
      <c r="B1036" t="s">
        <v>1709</v>
      </c>
      <c r="C1036">
        <v>1</v>
      </c>
      <c r="D1036">
        <v>0.36</v>
      </c>
      <c r="E1036">
        <v>17</v>
      </c>
      <c r="F1036">
        <v>72.569999999999993</v>
      </c>
      <c r="G1036">
        <v>71.98</v>
      </c>
      <c r="H1036" s="8">
        <v>0.1263</v>
      </c>
      <c r="I1036" t="s">
        <v>615</v>
      </c>
    </row>
    <row r="1037" spans="1:9" x14ac:dyDescent="0.3">
      <c r="A1037">
        <v>1</v>
      </c>
      <c r="B1037" t="s">
        <v>1710</v>
      </c>
      <c r="C1037">
        <v>1</v>
      </c>
      <c r="D1037">
        <v>-0.35</v>
      </c>
      <c r="E1037">
        <v>16</v>
      </c>
      <c r="F1037">
        <v>77.08</v>
      </c>
      <c r="G1037">
        <v>75.569999999999993</v>
      </c>
      <c r="H1037" s="8">
        <v>0.11650000000000001</v>
      </c>
      <c r="I1037" t="s">
        <v>615</v>
      </c>
    </row>
    <row r="1038" spans="1:9" x14ac:dyDescent="0.3">
      <c r="A1038">
        <v>1</v>
      </c>
      <c r="B1038" t="s">
        <v>1711</v>
      </c>
      <c r="C1038">
        <v>1</v>
      </c>
      <c r="D1038">
        <v>-1.1000000000000001</v>
      </c>
      <c r="E1038">
        <v>18</v>
      </c>
      <c r="F1038">
        <v>62.05</v>
      </c>
      <c r="G1038">
        <v>60.89</v>
      </c>
      <c r="H1038" s="8">
        <v>0.15440000000000001</v>
      </c>
      <c r="I1038" t="s">
        <v>615</v>
      </c>
    </row>
    <row r="1039" spans="1:9" x14ac:dyDescent="0.3">
      <c r="A1039">
        <v>1</v>
      </c>
      <c r="B1039" t="s">
        <v>1712</v>
      </c>
      <c r="C1039">
        <v>1</v>
      </c>
      <c r="D1039">
        <v>-0.06</v>
      </c>
      <c r="E1039">
        <v>15</v>
      </c>
      <c r="F1039">
        <v>42.84</v>
      </c>
      <c r="G1039">
        <v>36.479999999999997</v>
      </c>
      <c r="H1039" s="8">
        <v>0.22750000000000001</v>
      </c>
      <c r="I1039" t="s">
        <v>615</v>
      </c>
    </row>
    <row r="1040" spans="1:9" x14ac:dyDescent="0.3">
      <c r="A1040">
        <v>1</v>
      </c>
      <c r="B1040" t="s">
        <v>1713</v>
      </c>
      <c r="C1040">
        <v>1</v>
      </c>
      <c r="D1040">
        <v>0.66</v>
      </c>
      <c r="E1040">
        <v>18</v>
      </c>
      <c r="F1040">
        <v>84.32</v>
      </c>
      <c r="G1040">
        <v>82.83</v>
      </c>
      <c r="H1040" s="8">
        <v>0.1147</v>
      </c>
      <c r="I1040" t="s">
        <v>615</v>
      </c>
    </row>
    <row r="1041" spans="1:9" x14ac:dyDescent="0.3">
      <c r="A1041">
        <v>1</v>
      </c>
      <c r="B1041" t="s">
        <v>1714</v>
      </c>
      <c r="C1041">
        <v>1</v>
      </c>
      <c r="D1041">
        <v>1.31</v>
      </c>
      <c r="E1041">
        <v>16</v>
      </c>
      <c r="F1041">
        <v>69.709999999999994</v>
      </c>
      <c r="G1041">
        <v>68.47</v>
      </c>
      <c r="H1041" s="8">
        <v>0.1239</v>
      </c>
      <c r="I1041" t="s">
        <v>615</v>
      </c>
    </row>
    <row r="1042" spans="1:9" x14ac:dyDescent="0.3">
      <c r="A1042">
        <v>1</v>
      </c>
      <c r="B1042" t="s">
        <v>1715</v>
      </c>
      <c r="C1042">
        <v>1</v>
      </c>
      <c r="D1042">
        <v>1.08</v>
      </c>
      <c r="E1042">
        <v>17</v>
      </c>
      <c r="F1042">
        <v>78.239999999999995</v>
      </c>
      <c r="G1042">
        <v>77.53</v>
      </c>
      <c r="H1042" s="8">
        <v>0.1163</v>
      </c>
      <c r="I1042" t="s">
        <v>615</v>
      </c>
    </row>
    <row r="1043" spans="1:9" x14ac:dyDescent="0.3">
      <c r="A1043">
        <v>1</v>
      </c>
      <c r="B1043" t="s">
        <v>1716</v>
      </c>
      <c r="C1043">
        <v>1</v>
      </c>
      <c r="D1043">
        <v>0.35</v>
      </c>
      <c r="E1043">
        <v>17</v>
      </c>
      <c r="F1043">
        <v>90.24</v>
      </c>
      <c r="G1043">
        <v>89.87</v>
      </c>
      <c r="H1043" s="8">
        <v>0.1043</v>
      </c>
      <c r="I1043" t="s">
        <v>615</v>
      </c>
    </row>
    <row r="1044" spans="1:9" x14ac:dyDescent="0.3">
      <c r="A1044">
        <v>1</v>
      </c>
      <c r="B1044" t="s">
        <v>1717</v>
      </c>
      <c r="C1044">
        <v>1</v>
      </c>
      <c r="D1044">
        <v>-1.43</v>
      </c>
      <c r="E1044">
        <v>12</v>
      </c>
      <c r="F1044">
        <v>35.64</v>
      </c>
      <c r="G1044">
        <v>12.67</v>
      </c>
      <c r="H1044" s="8">
        <v>0.31440000000000001</v>
      </c>
      <c r="I1044" t="s">
        <v>615</v>
      </c>
    </row>
    <row r="1045" spans="1:9" x14ac:dyDescent="0.3">
      <c r="A1045">
        <v>1</v>
      </c>
      <c r="B1045" t="s">
        <v>1718</v>
      </c>
      <c r="C1045">
        <v>1</v>
      </c>
      <c r="D1045">
        <v>1.29</v>
      </c>
      <c r="E1045">
        <v>13</v>
      </c>
      <c r="F1045">
        <v>52.97</v>
      </c>
      <c r="G1045">
        <v>50.53</v>
      </c>
      <c r="H1045" s="8">
        <v>0.13689999999999999</v>
      </c>
      <c r="I1045" t="s">
        <v>615</v>
      </c>
    </row>
    <row r="1046" spans="1:9" x14ac:dyDescent="0.3">
      <c r="A1046">
        <v>1</v>
      </c>
      <c r="B1046" t="s">
        <v>1719</v>
      </c>
      <c r="C1046">
        <v>1</v>
      </c>
      <c r="D1046">
        <v>1.1200000000000001</v>
      </c>
      <c r="E1046">
        <v>15</v>
      </c>
      <c r="F1046">
        <v>77.150000000000006</v>
      </c>
      <c r="G1046">
        <v>76.44</v>
      </c>
      <c r="H1046" s="8">
        <v>0.10340000000000001</v>
      </c>
      <c r="I1046" t="s">
        <v>615</v>
      </c>
    </row>
    <row r="1047" spans="1:9" x14ac:dyDescent="0.3">
      <c r="A1047">
        <v>1</v>
      </c>
      <c r="B1047" t="s">
        <v>1720</v>
      </c>
      <c r="C1047">
        <v>1</v>
      </c>
      <c r="D1047">
        <v>0.9</v>
      </c>
      <c r="E1047">
        <v>16</v>
      </c>
      <c r="F1047">
        <v>91.75</v>
      </c>
      <c r="G1047">
        <v>91.52</v>
      </c>
      <c r="H1047" s="8">
        <v>9.6100000000000005E-2</v>
      </c>
      <c r="I1047" t="s">
        <v>615</v>
      </c>
    </row>
    <row r="1048" spans="1:9" x14ac:dyDescent="0.3">
      <c r="A1048">
        <v>1</v>
      </c>
      <c r="B1048" t="s">
        <v>1721</v>
      </c>
      <c r="C1048">
        <v>1</v>
      </c>
      <c r="D1048">
        <v>1.03</v>
      </c>
      <c r="E1048">
        <v>15</v>
      </c>
      <c r="F1048">
        <v>85.82</v>
      </c>
      <c r="G1048">
        <v>84.19</v>
      </c>
      <c r="H1048" s="8">
        <v>9.7000000000000003E-2</v>
      </c>
      <c r="I1048" t="s">
        <v>615</v>
      </c>
    </row>
    <row r="1049" spans="1:9" x14ac:dyDescent="0.3">
      <c r="A1049">
        <v>1</v>
      </c>
      <c r="B1049" t="s">
        <v>1722</v>
      </c>
      <c r="C1049">
        <v>1</v>
      </c>
      <c r="D1049">
        <v>0.38</v>
      </c>
      <c r="E1049">
        <v>20</v>
      </c>
      <c r="F1049">
        <v>77.8</v>
      </c>
      <c r="G1049">
        <v>77.25</v>
      </c>
      <c r="H1049" s="8">
        <v>0.14030000000000001</v>
      </c>
      <c r="I1049" t="s">
        <v>615</v>
      </c>
    </row>
    <row r="1050" spans="1:9" x14ac:dyDescent="0.3">
      <c r="A1050">
        <v>1</v>
      </c>
      <c r="B1050" t="s">
        <v>1723</v>
      </c>
      <c r="C1050">
        <v>1</v>
      </c>
      <c r="D1050">
        <v>-1.1100000000000001</v>
      </c>
      <c r="E1050">
        <v>19</v>
      </c>
      <c r="F1050">
        <v>55.66</v>
      </c>
      <c r="G1050">
        <v>46.05</v>
      </c>
      <c r="H1050" s="8">
        <v>0.18770000000000001</v>
      </c>
      <c r="I1050" t="s">
        <v>615</v>
      </c>
    </row>
    <row r="1051" spans="1:9" x14ac:dyDescent="0.3">
      <c r="A1051">
        <v>1</v>
      </c>
      <c r="B1051" t="s">
        <v>1724</v>
      </c>
      <c r="C1051">
        <v>1</v>
      </c>
      <c r="D1051">
        <v>1.28</v>
      </c>
      <c r="E1051">
        <v>9</v>
      </c>
      <c r="F1051">
        <v>37.159999999999997</v>
      </c>
      <c r="G1051">
        <v>21.93</v>
      </c>
      <c r="H1051" s="8">
        <v>0.38269999999999998</v>
      </c>
      <c r="I1051" t="s">
        <v>615</v>
      </c>
    </row>
    <row r="1052" spans="1:9" x14ac:dyDescent="0.3">
      <c r="A1052">
        <v>1</v>
      </c>
      <c r="B1052" t="s">
        <v>1725</v>
      </c>
      <c r="C1052">
        <v>1</v>
      </c>
      <c r="D1052">
        <v>0.46</v>
      </c>
      <c r="E1052">
        <v>16</v>
      </c>
      <c r="F1052">
        <v>63.94</v>
      </c>
      <c r="G1052">
        <v>63.01</v>
      </c>
      <c r="H1052" s="8">
        <v>0.13469999999999999</v>
      </c>
      <c r="I1052" t="s">
        <v>615</v>
      </c>
    </row>
    <row r="1053" spans="1:9" x14ac:dyDescent="0.3">
      <c r="A1053">
        <v>1</v>
      </c>
      <c r="B1053" t="s">
        <v>1726</v>
      </c>
      <c r="C1053">
        <v>1</v>
      </c>
      <c r="D1053">
        <v>-0.64</v>
      </c>
      <c r="E1053">
        <v>18</v>
      </c>
      <c r="F1053">
        <v>63.58</v>
      </c>
      <c r="G1053">
        <v>59.9</v>
      </c>
      <c r="H1053" s="8">
        <v>0.15570000000000001</v>
      </c>
      <c r="I1053" t="s">
        <v>615</v>
      </c>
    </row>
    <row r="1054" spans="1:9" x14ac:dyDescent="0.3">
      <c r="A1054">
        <v>1</v>
      </c>
      <c r="B1054" t="s">
        <v>1727</v>
      </c>
      <c r="C1054">
        <v>1</v>
      </c>
      <c r="D1054">
        <v>1.1200000000000001</v>
      </c>
      <c r="E1054">
        <v>11</v>
      </c>
      <c r="F1054">
        <v>34.79</v>
      </c>
      <c r="G1054">
        <v>21.72</v>
      </c>
      <c r="H1054" s="8">
        <v>0.26519999999999999</v>
      </c>
      <c r="I1054" t="s">
        <v>615</v>
      </c>
    </row>
    <row r="1055" spans="1:9" x14ac:dyDescent="0.3">
      <c r="A1055">
        <v>1</v>
      </c>
      <c r="B1055" t="s">
        <v>1728</v>
      </c>
      <c r="C1055">
        <v>1</v>
      </c>
      <c r="D1055">
        <v>0.69</v>
      </c>
      <c r="E1055">
        <v>16</v>
      </c>
      <c r="F1055">
        <v>63.07</v>
      </c>
      <c r="G1055">
        <v>62.51</v>
      </c>
      <c r="H1055" s="8">
        <v>0.14000000000000001</v>
      </c>
      <c r="I1055" t="s">
        <v>615</v>
      </c>
    </row>
    <row r="1056" spans="1:9" x14ac:dyDescent="0.3">
      <c r="A1056">
        <v>1</v>
      </c>
      <c r="B1056" t="s">
        <v>1729</v>
      </c>
      <c r="C1056">
        <v>1</v>
      </c>
      <c r="D1056">
        <v>0.5</v>
      </c>
      <c r="E1056">
        <v>19</v>
      </c>
      <c r="F1056">
        <v>86.61</v>
      </c>
      <c r="G1056">
        <v>85.88</v>
      </c>
      <c r="H1056" s="8">
        <v>0.1159</v>
      </c>
      <c r="I1056" t="s">
        <v>615</v>
      </c>
    </row>
    <row r="1057" spans="1:9" x14ac:dyDescent="0.3">
      <c r="A1057">
        <v>1</v>
      </c>
      <c r="B1057" t="s">
        <v>1730</v>
      </c>
      <c r="C1057">
        <v>1</v>
      </c>
      <c r="D1057">
        <v>1.1599999999999999</v>
      </c>
      <c r="E1057">
        <v>19</v>
      </c>
      <c r="F1057">
        <v>74.83</v>
      </c>
      <c r="G1057">
        <v>73.22</v>
      </c>
      <c r="H1057" s="8">
        <v>0.13980000000000001</v>
      </c>
      <c r="I1057" t="s">
        <v>615</v>
      </c>
    </row>
    <row r="1058" spans="1:9" x14ac:dyDescent="0.3">
      <c r="A1058">
        <v>1</v>
      </c>
      <c r="B1058" t="s">
        <v>1731</v>
      </c>
      <c r="C1058">
        <v>1</v>
      </c>
      <c r="D1058">
        <v>0.96</v>
      </c>
      <c r="E1058">
        <v>17</v>
      </c>
      <c r="F1058">
        <v>74.97</v>
      </c>
      <c r="G1058">
        <v>74.3</v>
      </c>
      <c r="H1058" s="8">
        <v>0.1235</v>
      </c>
      <c r="I1058" t="s">
        <v>615</v>
      </c>
    </row>
    <row r="1059" spans="1:9" x14ac:dyDescent="0.3">
      <c r="A1059">
        <v>1</v>
      </c>
      <c r="B1059" t="s">
        <v>1732</v>
      </c>
      <c r="C1059">
        <v>1</v>
      </c>
      <c r="D1059">
        <v>0.67</v>
      </c>
      <c r="E1059">
        <v>19</v>
      </c>
      <c r="F1059">
        <v>84.85</v>
      </c>
      <c r="G1059">
        <v>84.24</v>
      </c>
      <c r="H1059" s="8">
        <v>0.12230000000000001</v>
      </c>
      <c r="I1059" t="s">
        <v>615</v>
      </c>
    </row>
    <row r="1060" spans="1:9" x14ac:dyDescent="0.3">
      <c r="A1060">
        <v>1</v>
      </c>
      <c r="B1060" t="s">
        <v>1733</v>
      </c>
      <c r="C1060">
        <v>1</v>
      </c>
      <c r="D1060">
        <v>1.02</v>
      </c>
      <c r="E1060">
        <v>17</v>
      </c>
      <c r="F1060">
        <v>73.06</v>
      </c>
      <c r="G1060">
        <v>72.56</v>
      </c>
      <c r="H1060" s="8">
        <v>0.12720000000000001</v>
      </c>
      <c r="I1060" t="s">
        <v>615</v>
      </c>
    </row>
    <row r="1061" spans="1:9" x14ac:dyDescent="0.3">
      <c r="A1061">
        <v>1</v>
      </c>
      <c r="B1061" t="s">
        <v>1734</v>
      </c>
      <c r="C1061">
        <v>1</v>
      </c>
      <c r="D1061">
        <v>0.7</v>
      </c>
      <c r="E1061">
        <v>18</v>
      </c>
      <c r="F1061">
        <v>83.87</v>
      </c>
      <c r="G1061">
        <v>83.19</v>
      </c>
      <c r="H1061" s="8">
        <v>0.11940000000000001</v>
      </c>
      <c r="I1061" t="s">
        <v>615</v>
      </c>
    </row>
    <row r="1062" spans="1:9" x14ac:dyDescent="0.3">
      <c r="A1062">
        <v>1</v>
      </c>
      <c r="B1062" t="s">
        <v>1735</v>
      </c>
      <c r="C1062">
        <v>1</v>
      </c>
      <c r="D1062">
        <v>0.91</v>
      </c>
      <c r="E1062">
        <v>16</v>
      </c>
      <c r="F1062">
        <v>88.82</v>
      </c>
      <c r="G1062">
        <v>87.82</v>
      </c>
      <c r="H1062" s="8">
        <v>9.6199999999999994E-2</v>
      </c>
      <c r="I1062" t="s">
        <v>615</v>
      </c>
    </row>
    <row r="1063" spans="1:9" x14ac:dyDescent="0.3">
      <c r="A1063">
        <v>1</v>
      </c>
      <c r="B1063" t="s">
        <v>1736</v>
      </c>
      <c r="C1063">
        <v>1</v>
      </c>
      <c r="D1063">
        <v>1.01</v>
      </c>
      <c r="E1063">
        <v>17</v>
      </c>
      <c r="F1063">
        <v>72.819999999999993</v>
      </c>
      <c r="G1063">
        <v>72.2</v>
      </c>
      <c r="H1063" s="8">
        <v>0.12709999999999999</v>
      </c>
      <c r="I1063" t="s">
        <v>615</v>
      </c>
    </row>
    <row r="1064" spans="1:9" x14ac:dyDescent="0.3">
      <c r="A1064">
        <v>1</v>
      </c>
      <c r="B1064" t="s">
        <v>1737</v>
      </c>
      <c r="C1064">
        <v>1</v>
      </c>
      <c r="D1064">
        <v>0.57999999999999996</v>
      </c>
      <c r="E1064">
        <v>19</v>
      </c>
      <c r="F1064">
        <v>80.19</v>
      </c>
      <c r="G1064">
        <v>79.760000000000005</v>
      </c>
      <c r="H1064" s="8">
        <v>0.1212</v>
      </c>
      <c r="I1064" t="s">
        <v>615</v>
      </c>
    </row>
    <row r="1065" spans="1:9" x14ac:dyDescent="0.3">
      <c r="A1065">
        <v>1</v>
      </c>
      <c r="B1065" t="s">
        <v>1738</v>
      </c>
      <c r="C1065">
        <v>1</v>
      </c>
      <c r="D1065">
        <v>0.76</v>
      </c>
      <c r="E1065">
        <v>18</v>
      </c>
      <c r="F1065">
        <v>80.69</v>
      </c>
      <c r="G1065">
        <v>79.17</v>
      </c>
      <c r="H1065" s="8">
        <v>0.1207</v>
      </c>
      <c r="I1065" t="s">
        <v>615</v>
      </c>
    </row>
    <row r="1066" spans="1:9" x14ac:dyDescent="0.3">
      <c r="A1066">
        <v>1</v>
      </c>
      <c r="B1066" t="s">
        <v>1739</v>
      </c>
      <c r="C1066">
        <v>1</v>
      </c>
      <c r="D1066">
        <v>0.82</v>
      </c>
      <c r="E1066">
        <v>17</v>
      </c>
      <c r="F1066">
        <v>79.02</v>
      </c>
      <c r="G1066">
        <v>78.41</v>
      </c>
      <c r="H1066" s="8">
        <v>0.11849999999999999</v>
      </c>
      <c r="I1066" t="s">
        <v>615</v>
      </c>
    </row>
    <row r="1067" spans="1:9" x14ac:dyDescent="0.3">
      <c r="A1067">
        <v>1</v>
      </c>
      <c r="B1067" t="s">
        <v>1740</v>
      </c>
      <c r="C1067">
        <v>1</v>
      </c>
      <c r="D1067">
        <v>0.98</v>
      </c>
      <c r="E1067">
        <v>21</v>
      </c>
      <c r="F1067">
        <v>79.930000000000007</v>
      </c>
      <c r="G1067">
        <v>79.19</v>
      </c>
      <c r="H1067" s="8">
        <v>0.14430000000000001</v>
      </c>
      <c r="I1067" t="s">
        <v>615</v>
      </c>
    </row>
    <row r="1068" spans="1:9" x14ac:dyDescent="0.3">
      <c r="A1068">
        <v>1</v>
      </c>
      <c r="B1068" t="s">
        <v>1741</v>
      </c>
      <c r="C1068">
        <v>1</v>
      </c>
      <c r="D1068">
        <v>0.83</v>
      </c>
      <c r="E1068">
        <v>17</v>
      </c>
      <c r="F1068">
        <v>71.61</v>
      </c>
      <c r="G1068">
        <v>71.06</v>
      </c>
      <c r="H1068" s="8">
        <v>0.12609999999999999</v>
      </c>
      <c r="I1068" t="s">
        <v>615</v>
      </c>
    </row>
    <row r="1069" spans="1:9" x14ac:dyDescent="0.3">
      <c r="A1069">
        <v>1</v>
      </c>
      <c r="B1069" t="s">
        <v>1742</v>
      </c>
      <c r="C1069">
        <v>1</v>
      </c>
      <c r="D1069">
        <v>0.65</v>
      </c>
      <c r="E1069">
        <v>18</v>
      </c>
      <c r="F1069">
        <v>80.5</v>
      </c>
      <c r="G1069">
        <v>80.03</v>
      </c>
      <c r="H1069" s="8">
        <v>0.1196</v>
      </c>
      <c r="I1069" t="s">
        <v>615</v>
      </c>
    </row>
    <row r="1070" spans="1:9" x14ac:dyDescent="0.3">
      <c r="A1070">
        <v>1</v>
      </c>
      <c r="B1070" t="s">
        <v>1743</v>
      </c>
      <c r="C1070">
        <v>1</v>
      </c>
      <c r="D1070">
        <v>0.71</v>
      </c>
      <c r="E1070">
        <v>18</v>
      </c>
      <c r="F1070">
        <v>77.87</v>
      </c>
      <c r="G1070">
        <v>76.63</v>
      </c>
      <c r="H1070" s="8">
        <v>0.12659999999999999</v>
      </c>
      <c r="I1070" t="s">
        <v>615</v>
      </c>
    </row>
    <row r="1071" spans="1:9" x14ac:dyDescent="0.3">
      <c r="A1071">
        <v>1</v>
      </c>
      <c r="B1071" t="s">
        <v>1744</v>
      </c>
      <c r="C1071">
        <v>1</v>
      </c>
      <c r="D1071">
        <v>0.08</v>
      </c>
      <c r="E1071">
        <v>15</v>
      </c>
      <c r="F1071">
        <v>67.989999999999995</v>
      </c>
      <c r="G1071">
        <v>67.430000000000007</v>
      </c>
      <c r="H1071" s="8">
        <v>0.11940000000000001</v>
      </c>
      <c r="I1071" t="s">
        <v>615</v>
      </c>
    </row>
    <row r="1072" spans="1:9" x14ac:dyDescent="0.3">
      <c r="A1072">
        <v>1</v>
      </c>
      <c r="B1072" t="s">
        <v>1745</v>
      </c>
      <c r="C1072">
        <v>1</v>
      </c>
      <c r="D1072">
        <v>0.26</v>
      </c>
      <c r="E1072">
        <v>19</v>
      </c>
      <c r="F1072">
        <v>76.930000000000007</v>
      </c>
      <c r="G1072">
        <v>75.83</v>
      </c>
      <c r="H1072" s="8">
        <v>0.13589999999999999</v>
      </c>
      <c r="I1072" t="s">
        <v>615</v>
      </c>
    </row>
    <row r="1073" spans="1:9" x14ac:dyDescent="0.3">
      <c r="A1073">
        <v>1</v>
      </c>
      <c r="B1073" t="s">
        <v>1746</v>
      </c>
      <c r="C1073">
        <v>1</v>
      </c>
      <c r="D1073">
        <v>0.71</v>
      </c>
      <c r="E1073">
        <v>19</v>
      </c>
      <c r="F1073">
        <v>83.16</v>
      </c>
      <c r="G1073">
        <v>81.47</v>
      </c>
      <c r="H1073" s="8">
        <v>0.12189999999999999</v>
      </c>
      <c r="I1073" t="s">
        <v>615</v>
      </c>
    </row>
    <row r="1074" spans="1:9" x14ac:dyDescent="0.3">
      <c r="A1074">
        <v>1</v>
      </c>
      <c r="B1074" t="s">
        <v>1747</v>
      </c>
      <c r="C1074">
        <v>1</v>
      </c>
      <c r="D1074">
        <v>1.05</v>
      </c>
      <c r="E1074">
        <v>15</v>
      </c>
      <c r="F1074">
        <v>60.31</v>
      </c>
      <c r="G1074">
        <v>56.45</v>
      </c>
      <c r="H1074" s="8">
        <v>0.13650000000000001</v>
      </c>
      <c r="I1074" t="s">
        <v>615</v>
      </c>
    </row>
    <row r="1075" spans="1:9" x14ac:dyDescent="0.3">
      <c r="A1075">
        <v>1</v>
      </c>
      <c r="B1075" t="s">
        <v>1748</v>
      </c>
      <c r="C1075">
        <v>1</v>
      </c>
      <c r="D1075">
        <v>0.98</v>
      </c>
      <c r="E1075">
        <v>17</v>
      </c>
      <c r="F1075">
        <v>82.06</v>
      </c>
      <c r="G1075">
        <v>80.400000000000006</v>
      </c>
      <c r="H1075" s="8">
        <v>0.11609999999999999</v>
      </c>
      <c r="I1075" t="s">
        <v>615</v>
      </c>
    </row>
    <row r="1076" spans="1:9" x14ac:dyDescent="0.3">
      <c r="A1076">
        <v>1</v>
      </c>
      <c r="B1076" t="s">
        <v>1749</v>
      </c>
      <c r="C1076">
        <v>1</v>
      </c>
      <c r="D1076">
        <v>0.96</v>
      </c>
      <c r="E1076">
        <v>18</v>
      </c>
      <c r="F1076">
        <v>78.95</v>
      </c>
      <c r="G1076">
        <v>78.73</v>
      </c>
      <c r="H1076" s="8">
        <v>0.12479999999999999</v>
      </c>
      <c r="I1076" t="s">
        <v>615</v>
      </c>
    </row>
    <row r="1077" spans="1:9" x14ac:dyDescent="0.3">
      <c r="A1077">
        <v>1</v>
      </c>
      <c r="B1077" t="s">
        <v>1750</v>
      </c>
      <c r="C1077">
        <v>1</v>
      </c>
      <c r="D1077">
        <v>0.27</v>
      </c>
      <c r="E1077">
        <v>21</v>
      </c>
      <c r="F1077">
        <v>70.5</v>
      </c>
      <c r="G1077">
        <v>69.62</v>
      </c>
      <c r="H1077" s="8">
        <v>0.1661</v>
      </c>
      <c r="I1077" t="s">
        <v>615</v>
      </c>
    </row>
    <row r="1078" spans="1:9" x14ac:dyDescent="0.3">
      <c r="A1078">
        <v>1</v>
      </c>
      <c r="B1078" t="s">
        <v>1751</v>
      </c>
      <c r="C1078">
        <v>1</v>
      </c>
      <c r="D1078">
        <v>0.26</v>
      </c>
      <c r="E1078">
        <v>16</v>
      </c>
      <c r="F1078">
        <v>71.84</v>
      </c>
      <c r="G1078">
        <v>70.81</v>
      </c>
      <c r="H1078" s="8">
        <v>0.12189999999999999</v>
      </c>
      <c r="I1078" t="s">
        <v>615</v>
      </c>
    </row>
    <row r="1079" spans="1:9" x14ac:dyDescent="0.3">
      <c r="A1079">
        <v>1</v>
      </c>
      <c r="B1079" t="s">
        <v>1752</v>
      </c>
      <c r="C1079">
        <v>1</v>
      </c>
      <c r="D1079">
        <v>-1.68</v>
      </c>
      <c r="E1079">
        <v>16</v>
      </c>
      <c r="F1079">
        <v>62.86</v>
      </c>
      <c r="G1079">
        <v>42.38</v>
      </c>
      <c r="H1079" s="8">
        <v>0.18679999999999999</v>
      </c>
      <c r="I1079" t="s">
        <v>615</v>
      </c>
    </row>
    <row r="1080" spans="1:9" x14ac:dyDescent="0.3">
      <c r="A1080">
        <v>1</v>
      </c>
      <c r="B1080" t="s">
        <v>1753</v>
      </c>
      <c r="C1080">
        <v>1</v>
      </c>
      <c r="D1080">
        <v>1.47</v>
      </c>
      <c r="E1080">
        <v>13</v>
      </c>
      <c r="F1080">
        <v>42.23</v>
      </c>
      <c r="G1080">
        <v>36.770000000000003</v>
      </c>
      <c r="H1080" s="8">
        <v>0.18790000000000001</v>
      </c>
      <c r="I1080" t="s">
        <v>615</v>
      </c>
    </row>
    <row r="1081" spans="1:9" x14ac:dyDescent="0.3">
      <c r="A1081">
        <v>1</v>
      </c>
      <c r="B1081" t="s">
        <v>1754</v>
      </c>
      <c r="C1081">
        <v>1</v>
      </c>
      <c r="D1081">
        <v>0.97</v>
      </c>
      <c r="E1081">
        <v>17</v>
      </c>
      <c r="F1081">
        <v>70.739999999999995</v>
      </c>
      <c r="G1081">
        <v>70.41</v>
      </c>
      <c r="H1081" s="8">
        <v>0.13059999999999999</v>
      </c>
      <c r="I1081" t="s">
        <v>615</v>
      </c>
    </row>
    <row r="1082" spans="1:9" x14ac:dyDescent="0.3">
      <c r="A1082">
        <v>1</v>
      </c>
      <c r="B1082" t="s">
        <v>1755</v>
      </c>
      <c r="C1082">
        <v>1</v>
      </c>
      <c r="D1082">
        <v>0.93</v>
      </c>
      <c r="E1082">
        <v>16</v>
      </c>
      <c r="F1082">
        <v>87.44</v>
      </c>
      <c r="G1082">
        <v>87.19</v>
      </c>
      <c r="H1082" s="8">
        <v>9.7299999999999998E-2</v>
      </c>
      <c r="I1082" t="s">
        <v>615</v>
      </c>
    </row>
    <row r="1083" spans="1:9" x14ac:dyDescent="0.3">
      <c r="A1083">
        <v>1</v>
      </c>
      <c r="B1083" t="s">
        <v>1756</v>
      </c>
      <c r="C1083">
        <v>1</v>
      </c>
      <c r="D1083">
        <v>0.8</v>
      </c>
      <c r="E1083">
        <v>18</v>
      </c>
      <c r="F1083">
        <v>90.15</v>
      </c>
      <c r="G1083">
        <v>89.75</v>
      </c>
      <c r="H1083" s="8">
        <v>0.1067</v>
      </c>
      <c r="I1083" t="s">
        <v>615</v>
      </c>
    </row>
    <row r="1084" spans="1:9" x14ac:dyDescent="0.3">
      <c r="A1084">
        <v>1</v>
      </c>
      <c r="B1084" t="s">
        <v>1757</v>
      </c>
      <c r="C1084">
        <v>1</v>
      </c>
      <c r="D1084">
        <v>0.91</v>
      </c>
      <c r="E1084">
        <v>17</v>
      </c>
      <c r="F1084">
        <v>72.44</v>
      </c>
      <c r="G1084">
        <v>71.73</v>
      </c>
      <c r="H1084" s="8">
        <v>0.12520000000000001</v>
      </c>
      <c r="I1084" t="s">
        <v>615</v>
      </c>
    </row>
    <row r="1085" spans="1:9" x14ac:dyDescent="0.3">
      <c r="A1085">
        <v>1</v>
      </c>
      <c r="B1085" t="s">
        <v>1758</v>
      </c>
      <c r="C1085">
        <v>1</v>
      </c>
      <c r="D1085">
        <v>0.53</v>
      </c>
      <c r="E1085">
        <v>17</v>
      </c>
      <c r="F1085">
        <v>87.6</v>
      </c>
      <c r="G1085">
        <v>87.31</v>
      </c>
      <c r="H1085" s="8">
        <v>0.10489999999999999</v>
      </c>
      <c r="I1085" t="s">
        <v>615</v>
      </c>
    </row>
    <row r="1086" spans="1:9" x14ac:dyDescent="0.3">
      <c r="A1086">
        <v>1</v>
      </c>
      <c r="B1086" t="s">
        <v>1759</v>
      </c>
      <c r="C1086">
        <v>1</v>
      </c>
      <c r="D1086">
        <v>1.01</v>
      </c>
      <c r="E1086">
        <v>19</v>
      </c>
      <c r="F1086">
        <v>85.76</v>
      </c>
      <c r="G1086">
        <v>83.66</v>
      </c>
      <c r="H1086" s="8">
        <v>0.1231</v>
      </c>
      <c r="I1086" t="s">
        <v>615</v>
      </c>
    </row>
    <row r="1087" spans="1:9" x14ac:dyDescent="0.3">
      <c r="A1087">
        <v>1</v>
      </c>
      <c r="B1087" t="s">
        <v>1760</v>
      </c>
      <c r="C1087">
        <v>1</v>
      </c>
      <c r="D1087">
        <v>1.2</v>
      </c>
      <c r="E1087">
        <v>16</v>
      </c>
      <c r="F1087">
        <v>73.61</v>
      </c>
      <c r="G1087">
        <v>72.819999999999993</v>
      </c>
      <c r="H1087" s="8">
        <v>0.12180000000000001</v>
      </c>
      <c r="I1087" t="s">
        <v>615</v>
      </c>
    </row>
    <row r="1088" spans="1:9" x14ac:dyDescent="0.3">
      <c r="A1088">
        <v>1</v>
      </c>
      <c r="B1088" t="s">
        <v>1761</v>
      </c>
      <c r="C1088">
        <v>1</v>
      </c>
      <c r="D1088">
        <v>0.66</v>
      </c>
      <c r="E1088">
        <v>17</v>
      </c>
      <c r="F1088">
        <v>89.51</v>
      </c>
      <c r="G1088">
        <v>89.3</v>
      </c>
      <c r="H1088" s="8">
        <v>0.1009</v>
      </c>
      <c r="I1088" t="s">
        <v>615</v>
      </c>
    </row>
    <row r="1089" spans="1:9" x14ac:dyDescent="0.3">
      <c r="A1089">
        <v>1</v>
      </c>
      <c r="B1089" t="s">
        <v>1762</v>
      </c>
      <c r="C1089">
        <v>1</v>
      </c>
      <c r="D1089">
        <v>0.99</v>
      </c>
      <c r="E1089">
        <v>18</v>
      </c>
      <c r="F1089">
        <v>84.86</v>
      </c>
      <c r="G1089">
        <v>82.99</v>
      </c>
      <c r="H1089" s="8">
        <v>0.1182</v>
      </c>
      <c r="I1089" t="s">
        <v>615</v>
      </c>
    </row>
    <row r="1090" spans="1:9" x14ac:dyDescent="0.3">
      <c r="A1090">
        <v>1</v>
      </c>
      <c r="B1090" t="s">
        <v>1763</v>
      </c>
      <c r="C1090">
        <v>1</v>
      </c>
      <c r="D1090">
        <v>1.36</v>
      </c>
      <c r="E1090">
        <v>16</v>
      </c>
      <c r="F1090">
        <v>78.06</v>
      </c>
      <c r="G1090">
        <v>77.55</v>
      </c>
      <c r="H1090" s="8">
        <v>0.1114</v>
      </c>
      <c r="I1090" t="s">
        <v>615</v>
      </c>
    </row>
    <row r="1091" spans="1:9" x14ac:dyDescent="0.3">
      <c r="A1091">
        <v>1</v>
      </c>
      <c r="B1091" t="s">
        <v>1764</v>
      </c>
      <c r="C1091">
        <v>1</v>
      </c>
      <c r="D1091">
        <v>0.98</v>
      </c>
      <c r="E1091">
        <v>17</v>
      </c>
      <c r="F1091">
        <v>91.81</v>
      </c>
      <c r="G1091">
        <v>91.65</v>
      </c>
      <c r="H1091" s="8">
        <v>9.2799999999999994E-2</v>
      </c>
      <c r="I1091" t="s">
        <v>615</v>
      </c>
    </row>
    <row r="1092" spans="1:9" x14ac:dyDescent="0.3">
      <c r="A1092">
        <v>1</v>
      </c>
      <c r="B1092" t="s">
        <v>1765</v>
      </c>
      <c r="C1092">
        <v>1</v>
      </c>
      <c r="D1092">
        <v>1.18</v>
      </c>
      <c r="E1092">
        <v>16</v>
      </c>
      <c r="F1092">
        <v>78.44</v>
      </c>
      <c r="G1092">
        <v>77.44</v>
      </c>
      <c r="H1092" s="8">
        <v>0.1164</v>
      </c>
      <c r="I1092" t="s">
        <v>615</v>
      </c>
    </row>
    <row r="1093" spans="1:9" x14ac:dyDescent="0.3">
      <c r="A1093">
        <v>1</v>
      </c>
      <c r="B1093" t="s">
        <v>1766</v>
      </c>
      <c r="C1093">
        <v>1</v>
      </c>
      <c r="D1093">
        <v>0.95</v>
      </c>
      <c r="E1093">
        <v>17</v>
      </c>
      <c r="F1093">
        <v>81.430000000000007</v>
      </c>
      <c r="G1093">
        <v>80.94</v>
      </c>
      <c r="H1093" s="8">
        <v>0.11409999999999999</v>
      </c>
      <c r="I1093" t="s">
        <v>615</v>
      </c>
    </row>
    <row r="1094" spans="1:9" x14ac:dyDescent="0.3">
      <c r="A1094">
        <v>1</v>
      </c>
      <c r="B1094" t="s">
        <v>1767</v>
      </c>
      <c r="C1094">
        <v>1</v>
      </c>
      <c r="D1094">
        <v>0.73</v>
      </c>
      <c r="E1094">
        <v>19</v>
      </c>
      <c r="F1094">
        <v>93.34</v>
      </c>
      <c r="G1094">
        <v>93.23</v>
      </c>
      <c r="H1094" s="8">
        <v>0.1113</v>
      </c>
      <c r="I1094" t="s">
        <v>615</v>
      </c>
    </row>
    <row r="1095" spans="1:9" x14ac:dyDescent="0.3">
      <c r="A1095">
        <v>1</v>
      </c>
      <c r="B1095" t="s">
        <v>1768</v>
      </c>
      <c r="C1095">
        <v>1</v>
      </c>
      <c r="D1095">
        <v>1.1599999999999999</v>
      </c>
      <c r="E1095">
        <v>17</v>
      </c>
      <c r="F1095">
        <v>73.599999999999994</v>
      </c>
      <c r="G1095">
        <v>73.09</v>
      </c>
      <c r="H1095" s="8">
        <v>0.12609999999999999</v>
      </c>
      <c r="I1095" t="s">
        <v>615</v>
      </c>
    </row>
    <row r="1096" spans="1:9" x14ac:dyDescent="0.3">
      <c r="A1096">
        <v>1</v>
      </c>
      <c r="B1096" t="s">
        <v>1769</v>
      </c>
      <c r="C1096">
        <v>1</v>
      </c>
      <c r="D1096">
        <v>0.94</v>
      </c>
      <c r="E1096">
        <v>18</v>
      </c>
      <c r="F1096">
        <v>85.86</v>
      </c>
      <c r="G1096">
        <v>85.45</v>
      </c>
      <c r="H1096" s="8">
        <v>0.1095</v>
      </c>
      <c r="I1096" t="s">
        <v>615</v>
      </c>
    </row>
    <row r="1097" spans="1:9" x14ac:dyDescent="0.3">
      <c r="A1097">
        <v>1</v>
      </c>
      <c r="B1097" t="s">
        <v>1770</v>
      </c>
      <c r="C1097">
        <v>1</v>
      </c>
      <c r="D1097">
        <v>0.68</v>
      </c>
      <c r="E1097">
        <v>20</v>
      </c>
      <c r="F1097">
        <v>85.53</v>
      </c>
      <c r="G1097">
        <v>84.12</v>
      </c>
      <c r="H1097" s="8">
        <v>0.12379999999999999</v>
      </c>
      <c r="I1097" t="s">
        <v>615</v>
      </c>
    </row>
    <row r="1098" spans="1:9" x14ac:dyDescent="0.3">
      <c r="A1098">
        <v>1</v>
      </c>
      <c r="B1098" t="s">
        <v>1771</v>
      </c>
      <c r="C1098">
        <v>1</v>
      </c>
      <c r="D1098">
        <v>1.02</v>
      </c>
      <c r="E1098">
        <v>17</v>
      </c>
      <c r="F1098">
        <v>78.06</v>
      </c>
      <c r="G1098">
        <v>77.36</v>
      </c>
      <c r="H1098" s="8">
        <v>0.1182</v>
      </c>
      <c r="I1098" t="s">
        <v>615</v>
      </c>
    </row>
    <row r="1099" spans="1:9" x14ac:dyDescent="0.3">
      <c r="A1099">
        <v>1</v>
      </c>
      <c r="B1099" t="s">
        <v>1772</v>
      </c>
      <c r="C1099">
        <v>1</v>
      </c>
      <c r="D1099">
        <v>0.52</v>
      </c>
      <c r="E1099">
        <v>17</v>
      </c>
      <c r="F1099">
        <v>91.57</v>
      </c>
      <c r="G1099">
        <v>91.17</v>
      </c>
      <c r="H1099" s="8">
        <v>9.8699999999999996E-2</v>
      </c>
      <c r="I1099" t="s">
        <v>615</v>
      </c>
    </row>
    <row r="1100" spans="1:9" x14ac:dyDescent="0.3">
      <c r="A1100">
        <v>1</v>
      </c>
      <c r="B1100" t="s">
        <v>1773</v>
      </c>
      <c r="C1100">
        <v>1</v>
      </c>
      <c r="D1100">
        <v>0.81</v>
      </c>
      <c r="E1100">
        <v>18</v>
      </c>
      <c r="F1100">
        <v>73.010000000000005</v>
      </c>
      <c r="G1100">
        <v>72.150000000000006</v>
      </c>
      <c r="H1100" s="8">
        <v>0.128</v>
      </c>
      <c r="I1100" t="s">
        <v>615</v>
      </c>
    </row>
    <row r="1101" spans="1:9" x14ac:dyDescent="0.3">
      <c r="A1101">
        <v>1</v>
      </c>
      <c r="B1101" t="s">
        <v>1774</v>
      </c>
      <c r="C1101">
        <v>1</v>
      </c>
      <c r="D1101">
        <v>0.9</v>
      </c>
      <c r="E1101">
        <v>17</v>
      </c>
      <c r="F1101">
        <v>84.45</v>
      </c>
      <c r="G1101">
        <v>83.62</v>
      </c>
      <c r="H1101" s="8">
        <v>0.11609999999999999</v>
      </c>
      <c r="I1101" t="s">
        <v>615</v>
      </c>
    </row>
    <row r="1102" spans="1:9" x14ac:dyDescent="0.3">
      <c r="A1102">
        <v>1</v>
      </c>
      <c r="B1102" t="s">
        <v>1775</v>
      </c>
      <c r="C1102">
        <v>1</v>
      </c>
      <c r="D1102">
        <v>0.01</v>
      </c>
      <c r="E1102">
        <v>18</v>
      </c>
      <c r="F1102">
        <v>88.1</v>
      </c>
      <c r="G1102">
        <v>87.15</v>
      </c>
      <c r="H1102" s="8">
        <v>0.1139</v>
      </c>
      <c r="I1102" t="s">
        <v>615</v>
      </c>
    </row>
    <row r="1103" spans="1:9" x14ac:dyDescent="0.3">
      <c r="A1103">
        <v>1</v>
      </c>
      <c r="B1103" t="s">
        <v>1776</v>
      </c>
      <c r="C1103">
        <v>1</v>
      </c>
      <c r="D1103">
        <v>1.23</v>
      </c>
      <c r="E1103">
        <v>18</v>
      </c>
      <c r="F1103">
        <v>70.42</v>
      </c>
      <c r="G1103">
        <v>69.62</v>
      </c>
      <c r="H1103" s="8">
        <v>0.1371</v>
      </c>
      <c r="I1103" t="s">
        <v>615</v>
      </c>
    </row>
    <row r="1104" spans="1:9" x14ac:dyDescent="0.3">
      <c r="A1104">
        <v>1</v>
      </c>
      <c r="B1104" t="s">
        <v>1777</v>
      </c>
      <c r="C1104">
        <v>1</v>
      </c>
      <c r="D1104">
        <v>0.3</v>
      </c>
      <c r="E1104">
        <v>15</v>
      </c>
      <c r="F1104">
        <v>83.01</v>
      </c>
      <c r="G1104">
        <v>82.81</v>
      </c>
      <c r="H1104" s="8">
        <v>0.1</v>
      </c>
      <c r="I1104" t="s">
        <v>615</v>
      </c>
    </row>
    <row r="1105" spans="1:9" x14ac:dyDescent="0.3">
      <c r="A1105">
        <v>1</v>
      </c>
      <c r="B1105" t="s">
        <v>1778</v>
      </c>
      <c r="C1105">
        <v>1</v>
      </c>
      <c r="D1105">
        <v>0.37</v>
      </c>
      <c r="E1105">
        <v>19</v>
      </c>
      <c r="F1105">
        <v>79.84</v>
      </c>
      <c r="G1105">
        <v>77.989999999999995</v>
      </c>
      <c r="H1105" s="8">
        <v>0.12770000000000001</v>
      </c>
      <c r="I1105" t="s">
        <v>615</v>
      </c>
    </row>
    <row r="1106" spans="1:9" x14ac:dyDescent="0.3">
      <c r="A1106">
        <v>1</v>
      </c>
      <c r="B1106" t="s">
        <v>1779</v>
      </c>
      <c r="C1106">
        <v>1</v>
      </c>
      <c r="D1106">
        <v>0.97</v>
      </c>
      <c r="E1106">
        <v>16</v>
      </c>
      <c r="F1106">
        <v>70.45</v>
      </c>
      <c r="G1106">
        <v>69.94</v>
      </c>
      <c r="H1106" s="8">
        <v>0.1249</v>
      </c>
      <c r="I1106" t="s">
        <v>615</v>
      </c>
    </row>
    <row r="1107" spans="1:9" x14ac:dyDescent="0.3">
      <c r="A1107">
        <v>1</v>
      </c>
      <c r="B1107" t="s">
        <v>1780</v>
      </c>
      <c r="C1107">
        <v>1</v>
      </c>
      <c r="D1107">
        <v>0.91</v>
      </c>
      <c r="E1107">
        <v>18</v>
      </c>
      <c r="F1107">
        <v>93.35</v>
      </c>
      <c r="G1107">
        <v>92.86</v>
      </c>
      <c r="H1107" s="8">
        <v>0.1047</v>
      </c>
      <c r="I1107" t="s">
        <v>615</v>
      </c>
    </row>
    <row r="1108" spans="1:9" x14ac:dyDescent="0.3">
      <c r="A1108">
        <v>1</v>
      </c>
      <c r="B1108" t="s">
        <v>1781</v>
      </c>
      <c r="C1108">
        <v>1</v>
      </c>
      <c r="D1108">
        <v>1.1200000000000001</v>
      </c>
      <c r="E1108">
        <v>18</v>
      </c>
      <c r="F1108">
        <v>81.78</v>
      </c>
      <c r="G1108">
        <v>79.81</v>
      </c>
      <c r="H1108" s="8">
        <v>0.12089999999999999</v>
      </c>
      <c r="I1108" t="s">
        <v>615</v>
      </c>
    </row>
    <row r="1109" spans="1:9" x14ac:dyDescent="0.3">
      <c r="A1109">
        <v>1</v>
      </c>
      <c r="B1109" t="s">
        <v>1782</v>
      </c>
      <c r="C1109">
        <v>1</v>
      </c>
      <c r="D1109">
        <v>1.1200000000000001</v>
      </c>
      <c r="E1109">
        <v>17</v>
      </c>
      <c r="F1109">
        <v>79.55</v>
      </c>
      <c r="G1109">
        <v>78.36</v>
      </c>
      <c r="H1109" s="8">
        <v>0.1179</v>
      </c>
      <c r="I1109" t="s">
        <v>615</v>
      </c>
    </row>
    <row r="1110" spans="1:9" x14ac:dyDescent="0.3">
      <c r="A1110">
        <v>1</v>
      </c>
      <c r="B1110" t="s">
        <v>1783</v>
      </c>
      <c r="C1110">
        <v>1</v>
      </c>
      <c r="D1110">
        <v>0.6</v>
      </c>
      <c r="E1110">
        <v>20</v>
      </c>
      <c r="F1110">
        <v>92.5</v>
      </c>
      <c r="G1110">
        <v>92.29</v>
      </c>
      <c r="H1110" s="8">
        <v>0.1166</v>
      </c>
      <c r="I1110" t="s">
        <v>615</v>
      </c>
    </row>
    <row r="1111" spans="1:9" x14ac:dyDescent="0.3">
      <c r="A1111">
        <v>1</v>
      </c>
      <c r="B1111" t="s">
        <v>1784</v>
      </c>
      <c r="C1111">
        <v>1</v>
      </c>
      <c r="D1111">
        <v>0.69</v>
      </c>
      <c r="E1111">
        <v>17</v>
      </c>
      <c r="F1111">
        <v>57.81</v>
      </c>
      <c r="G1111">
        <v>57.54</v>
      </c>
      <c r="H1111" s="8">
        <v>0.16239999999999999</v>
      </c>
      <c r="I1111" t="s">
        <v>615</v>
      </c>
    </row>
    <row r="1112" spans="1:9" x14ac:dyDescent="0.3">
      <c r="A1112">
        <v>1</v>
      </c>
      <c r="B1112" t="s">
        <v>1785</v>
      </c>
      <c r="C1112">
        <v>1</v>
      </c>
      <c r="D1112">
        <v>-0.37</v>
      </c>
      <c r="E1112">
        <v>16</v>
      </c>
      <c r="F1112">
        <v>65.709999999999994</v>
      </c>
      <c r="G1112">
        <v>65.010000000000005</v>
      </c>
      <c r="H1112" s="8">
        <v>0.13300000000000001</v>
      </c>
      <c r="I1112" t="s">
        <v>615</v>
      </c>
    </row>
    <row r="1113" spans="1:9" x14ac:dyDescent="0.3">
      <c r="A1113">
        <v>1</v>
      </c>
      <c r="B1113" t="s">
        <v>1786</v>
      </c>
      <c r="C1113">
        <v>1</v>
      </c>
      <c r="D1113">
        <v>-0.02</v>
      </c>
      <c r="E1113">
        <v>21</v>
      </c>
      <c r="F1113">
        <v>77.89</v>
      </c>
      <c r="G1113">
        <v>75.14</v>
      </c>
      <c r="H1113" s="8">
        <v>0.14979999999999999</v>
      </c>
      <c r="I1113" t="s">
        <v>615</v>
      </c>
    </row>
    <row r="1114" spans="1:9" x14ac:dyDescent="0.3">
      <c r="A1114">
        <v>1</v>
      </c>
      <c r="B1114" t="s">
        <v>1787</v>
      </c>
      <c r="C1114">
        <v>1</v>
      </c>
      <c r="D1114">
        <v>-1.33</v>
      </c>
      <c r="E1114">
        <v>11</v>
      </c>
      <c r="F1114">
        <v>34.22</v>
      </c>
      <c r="G1114">
        <v>24.49</v>
      </c>
      <c r="H1114" s="8">
        <v>0.31850000000000001</v>
      </c>
      <c r="I1114" t="s">
        <v>615</v>
      </c>
    </row>
    <row r="1115" spans="1:9" x14ac:dyDescent="0.3">
      <c r="A1115">
        <v>1</v>
      </c>
      <c r="B1115" t="s">
        <v>1788</v>
      </c>
      <c r="C1115">
        <v>1</v>
      </c>
      <c r="D1115">
        <v>1.59</v>
      </c>
      <c r="E1115">
        <v>15</v>
      </c>
      <c r="F1115">
        <v>52.22</v>
      </c>
      <c r="G1115">
        <v>49.79</v>
      </c>
      <c r="H1115" s="8">
        <v>0.16059999999999999</v>
      </c>
      <c r="I1115" t="s">
        <v>615</v>
      </c>
    </row>
    <row r="1116" spans="1:9" x14ac:dyDescent="0.3">
      <c r="A1116">
        <v>1</v>
      </c>
      <c r="B1116" t="s">
        <v>1789</v>
      </c>
      <c r="C1116">
        <v>1</v>
      </c>
      <c r="D1116">
        <v>0.89</v>
      </c>
      <c r="E1116">
        <v>16</v>
      </c>
      <c r="F1116">
        <v>80.13</v>
      </c>
      <c r="G1116">
        <v>79.48</v>
      </c>
      <c r="H1116" s="8">
        <v>0.11020000000000001</v>
      </c>
      <c r="I1116" t="s">
        <v>615</v>
      </c>
    </row>
    <row r="1117" spans="1:9" x14ac:dyDescent="0.3">
      <c r="A1117">
        <v>1</v>
      </c>
      <c r="B1117" t="s">
        <v>1790</v>
      </c>
      <c r="C1117">
        <v>1</v>
      </c>
      <c r="D1117">
        <v>1</v>
      </c>
      <c r="E1117">
        <v>17</v>
      </c>
      <c r="F1117">
        <v>84.65</v>
      </c>
      <c r="G1117">
        <v>83.95</v>
      </c>
      <c r="H1117" s="8">
        <v>0.10780000000000001</v>
      </c>
      <c r="I1117" t="s">
        <v>615</v>
      </c>
    </row>
    <row r="1118" spans="1:9" x14ac:dyDescent="0.3">
      <c r="A1118">
        <v>1</v>
      </c>
      <c r="B1118" t="s">
        <v>1791</v>
      </c>
      <c r="C1118">
        <v>1</v>
      </c>
      <c r="D1118">
        <v>1.27</v>
      </c>
      <c r="E1118">
        <v>19</v>
      </c>
      <c r="F1118">
        <v>81.2</v>
      </c>
      <c r="G1118">
        <v>80.47</v>
      </c>
      <c r="H1118" s="8">
        <v>0.1318</v>
      </c>
      <c r="I1118" t="s">
        <v>615</v>
      </c>
    </row>
    <row r="1119" spans="1:9" x14ac:dyDescent="0.3">
      <c r="A1119">
        <v>1</v>
      </c>
      <c r="B1119" t="s">
        <v>1792</v>
      </c>
      <c r="C1119">
        <v>1</v>
      </c>
      <c r="D1119">
        <v>0</v>
      </c>
      <c r="E1119">
        <v>16</v>
      </c>
      <c r="F1119">
        <v>71.010000000000005</v>
      </c>
      <c r="G1119">
        <v>70.23</v>
      </c>
      <c r="H1119" s="8">
        <v>0.1192</v>
      </c>
      <c r="I1119" t="s">
        <v>615</v>
      </c>
    </row>
    <row r="1120" spans="1:9" x14ac:dyDescent="0.3">
      <c r="A1120">
        <v>1</v>
      </c>
      <c r="B1120" t="s">
        <v>1793</v>
      </c>
      <c r="C1120">
        <v>1</v>
      </c>
      <c r="D1120">
        <v>-1.25</v>
      </c>
      <c r="E1120">
        <v>18</v>
      </c>
      <c r="F1120">
        <v>78.53</v>
      </c>
      <c r="G1120">
        <v>77.03</v>
      </c>
      <c r="H1120" s="8">
        <v>0.13539999999999999</v>
      </c>
      <c r="I1120" t="s">
        <v>615</v>
      </c>
    </row>
    <row r="1121" spans="1:9" x14ac:dyDescent="0.3">
      <c r="A1121">
        <v>1</v>
      </c>
      <c r="B1121" t="s">
        <v>1794</v>
      </c>
      <c r="C1121">
        <v>1</v>
      </c>
      <c r="D1121">
        <v>0.56999999999999995</v>
      </c>
      <c r="E1121">
        <v>13</v>
      </c>
      <c r="F1121">
        <v>33.75</v>
      </c>
      <c r="G1121">
        <v>25.74</v>
      </c>
      <c r="H1121" s="8">
        <v>0.24440000000000001</v>
      </c>
      <c r="I1121" t="s">
        <v>615</v>
      </c>
    </row>
    <row r="1122" spans="1:9" x14ac:dyDescent="0.3">
      <c r="A1122">
        <v>1</v>
      </c>
      <c r="B1122" t="s">
        <v>1795</v>
      </c>
      <c r="C1122">
        <v>1</v>
      </c>
      <c r="D1122">
        <v>0.89</v>
      </c>
      <c r="E1122">
        <v>17</v>
      </c>
      <c r="F1122">
        <v>72.33</v>
      </c>
      <c r="G1122">
        <v>71.33</v>
      </c>
      <c r="H1122" s="8">
        <v>0.12709999999999999</v>
      </c>
      <c r="I1122" t="s">
        <v>615</v>
      </c>
    </row>
    <row r="1123" spans="1:9" x14ac:dyDescent="0.3">
      <c r="A1123">
        <v>1</v>
      </c>
      <c r="B1123" t="s">
        <v>1796</v>
      </c>
      <c r="C1123">
        <v>1</v>
      </c>
      <c r="D1123">
        <v>1.1499999999999999</v>
      </c>
      <c r="E1123">
        <v>15</v>
      </c>
      <c r="F1123">
        <v>84.79</v>
      </c>
      <c r="G1123">
        <v>84.69</v>
      </c>
      <c r="H1123" s="8">
        <v>0.1003</v>
      </c>
      <c r="I1123" t="s">
        <v>615</v>
      </c>
    </row>
    <row r="1124" spans="1:9" x14ac:dyDescent="0.3">
      <c r="A1124">
        <v>1</v>
      </c>
      <c r="B1124" t="s">
        <v>1797</v>
      </c>
      <c r="C1124">
        <v>1</v>
      </c>
      <c r="D1124">
        <v>0.32</v>
      </c>
      <c r="E1124">
        <v>22</v>
      </c>
      <c r="F1124">
        <v>75.33</v>
      </c>
      <c r="G1124">
        <v>73.08</v>
      </c>
      <c r="H1124" s="8">
        <v>0.1583</v>
      </c>
      <c r="I1124" t="s">
        <v>615</v>
      </c>
    </row>
    <row r="1125" spans="1:9" x14ac:dyDescent="0.3">
      <c r="A1125">
        <v>1</v>
      </c>
      <c r="B1125" t="s">
        <v>1798</v>
      </c>
      <c r="C1125">
        <v>1</v>
      </c>
      <c r="D1125">
        <v>0.9</v>
      </c>
      <c r="E1125">
        <v>15</v>
      </c>
      <c r="F1125">
        <v>75.28</v>
      </c>
      <c r="G1125">
        <v>74.64</v>
      </c>
      <c r="H1125" s="8">
        <v>0.1101</v>
      </c>
      <c r="I1125" t="s">
        <v>615</v>
      </c>
    </row>
    <row r="1126" spans="1:9" x14ac:dyDescent="0.3">
      <c r="A1126">
        <v>1</v>
      </c>
      <c r="B1126" t="s">
        <v>1799</v>
      </c>
      <c r="C1126">
        <v>1</v>
      </c>
      <c r="D1126">
        <v>0.39</v>
      </c>
      <c r="E1126">
        <v>15</v>
      </c>
      <c r="F1126">
        <v>76.900000000000006</v>
      </c>
      <c r="G1126">
        <v>76.5</v>
      </c>
      <c r="H1126" s="8">
        <v>0.10349999999999999</v>
      </c>
      <c r="I1126" t="s">
        <v>615</v>
      </c>
    </row>
    <row r="1127" spans="1:9" x14ac:dyDescent="0.3">
      <c r="A1127">
        <v>1</v>
      </c>
      <c r="B1127" t="s">
        <v>1800</v>
      </c>
      <c r="C1127">
        <v>1</v>
      </c>
      <c r="D1127">
        <v>0.95</v>
      </c>
      <c r="E1127">
        <v>21</v>
      </c>
      <c r="F1127">
        <v>81.06</v>
      </c>
      <c r="G1127">
        <v>80.510000000000005</v>
      </c>
      <c r="H1127" s="8">
        <v>0.14130000000000001</v>
      </c>
      <c r="I1127" t="s">
        <v>615</v>
      </c>
    </row>
    <row r="1128" spans="1:9" x14ac:dyDescent="0.3">
      <c r="A1128">
        <v>1</v>
      </c>
      <c r="B1128" t="s">
        <v>1801</v>
      </c>
      <c r="C1128">
        <v>1</v>
      </c>
      <c r="D1128">
        <v>1.33</v>
      </c>
      <c r="E1128">
        <v>14</v>
      </c>
      <c r="F1128">
        <v>79.349999999999994</v>
      </c>
      <c r="G1128">
        <v>79.099999999999994</v>
      </c>
      <c r="H1128" s="8">
        <v>9.4899999999999998E-2</v>
      </c>
      <c r="I1128" t="s">
        <v>615</v>
      </c>
    </row>
    <row r="1129" spans="1:9" x14ac:dyDescent="0.3">
      <c r="A1129">
        <v>1</v>
      </c>
      <c r="B1129" t="s">
        <v>1802</v>
      </c>
      <c r="C1129">
        <v>1</v>
      </c>
      <c r="D1129">
        <v>0.75</v>
      </c>
      <c r="E1129">
        <v>17</v>
      </c>
      <c r="F1129">
        <v>81.650000000000006</v>
      </c>
      <c r="G1129">
        <v>80.83</v>
      </c>
      <c r="H1129" s="8">
        <v>0.11459999999999999</v>
      </c>
      <c r="I1129" t="s">
        <v>615</v>
      </c>
    </row>
    <row r="1130" spans="1:9" x14ac:dyDescent="0.3">
      <c r="A1130">
        <v>1</v>
      </c>
      <c r="B1130" t="s">
        <v>1803</v>
      </c>
      <c r="C1130">
        <v>1</v>
      </c>
      <c r="D1130">
        <v>0.98</v>
      </c>
      <c r="E1130">
        <v>15</v>
      </c>
      <c r="F1130">
        <v>72.47</v>
      </c>
      <c r="G1130">
        <v>71.95</v>
      </c>
      <c r="H1130" s="8">
        <v>0.1111</v>
      </c>
      <c r="I1130" t="s">
        <v>615</v>
      </c>
    </row>
    <row r="1131" spans="1:9" x14ac:dyDescent="0.3">
      <c r="A1131">
        <v>1</v>
      </c>
      <c r="B1131" t="s">
        <v>1804</v>
      </c>
      <c r="C1131">
        <v>1</v>
      </c>
      <c r="D1131">
        <v>0.04</v>
      </c>
      <c r="E1131">
        <v>17</v>
      </c>
      <c r="F1131">
        <v>87.59</v>
      </c>
      <c r="G1131">
        <v>87.33</v>
      </c>
      <c r="H1131" s="8">
        <v>0.1</v>
      </c>
      <c r="I1131" t="s">
        <v>615</v>
      </c>
    </row>
    <row r="1132" spans="1:9" x14ac:dyDescent="0.3">
      <c r="A1132">
        <v>1</v>
      </c>
      <c r="B1132" t="s">
        <v>1805</v>
      </c>
      <c r="C1132">
        <v>1</v>
      </c>
      <c r="D1132">
        <v>0.99</v>
      </c>
      <c r="E1132">
        <v>20</v>
      </c>
      <c r="F1132">
        <v>85.25</v>
      </c>
      <c r="G1132">
        <v>83.99</v>
      </c>
      <c r="H1132" s="8">
        <v>0.13350000000000001</v>
      </c>
      <c r="I1132" t="s">
        <v>615</v>
      </c>
    </row>
    <row r="1133" spans="1:9" x14ac:dyDescent="0.3">
      <c r="A1133">
        <v>1</v>
      </c>
      <c r="B1133" t="s">
        <v>1806</v>
      </c>
      <c r="C1133">
        <v>1</v>
      </c>
      <c r="D1133">
        <v>1.19</v>
      </c>
      <c r="E1133">
        <v>17</v>
      </c>
      <c r="F1133">
        <v>69.59</v>
      </c>
      <c r="G1133">
        <v>69.12</v>
      </c>
      <c r="H1133" s="8">
        <v>0.13020000000000001</v>
      </c>
      <c r="I1133" t="s">
        <v>615</v>
      </c>
    </row>
    <row r="1134" spans="1:9" x14ac:dyDescent="0.3">
      <c r="A1134">
        <v>1</v>
      </c>
      <c r="B1134" t="s">
        <v>1807</v>
      </c>
      <c r="C1134">
        <v>1</v>
      </c>
      <c r="D1134">
        <v>1.0900000000000001</v>
      </c>
      <c r="E1134">
        <v>18</v>
      </c>
      <c r="F1134">
        <v>90.31</v>
      </c>
      <c r="G1134">
        <v>90.04</v>
      </c>
      <c r="H1134" s="8">
        <v>0.105</v>
      </c>
      <c r="I1134" t="s">
        <v>615</v>
      </c>
    </row>
    <row r="1135" spans="1:9" x14ac:dyDescent="0.3">
      <c r="A1135">
        <v>1</v>
      </c>
      <c r="B1135" t="s">
        <v>1808</v>
      </c>
      <c r="C1135">
        <v>1</v>
      </c>
      <c r="D1135">
        <v>1.05</v>
      </c>
      <c r="E1135">
        <v>18</v>
      </c>
      <c r="F1135">
        <v>81.44</v>
      </c>
      <c r="G1135">
        <v>80.39</v>
      </c>
      <c r="H1135" s="8">
        <v>0.1221</v>
      </c>
      <c r="I1135" t="s">
        <v>615</v>
      </c>
    </row>
    <row r="1136" spans="1:9" x14ac:dyDescent="0.3">
      <c r="A1136">
        <v>1</v>
      </c>
      <c r="B1136" t="s">
        <v>1809</v>
      </c>
      <c r="C1136">
        <v>1</v>
      </c>
      <c r="D1136">
        <v>1.06</v>
      </c>
      <c r="E1136">
        <v>18</v>
      </c>
      <c r="F1136">
        <v>83.86</v>
      </c>
      <c r="G1136">
        <v>83.55</v>
      </c>
      <c r="H1136" s="8">
        <v>0.1123</v>
      </c>
      <c r="I1136" t="s">
        <v>615</v>
      </c>
    </row>
    <row r="1137" spans="1:9" x14ac:dyDescent="0.3">
      <c r="A1137">
        <v>1</v>
      </c>
      <c r="B1137" t="s">
        <v>1810</v>
      </c>
      <c r="C1137">
        <v>1</v>
      </c>
      <c r="D1137">
        <v>0.63</v>
      </c>
      <c r="E1137">
        <v>20</v>
      </c>
      <c r="F1137">
        <v>89.2</v>
      </c>
      <c r="G1137">
        <v>88.58</v>
      </c>
      <c r="H1137" s="8">
        <v>0.1195</v>
      </c>
      <c r="I1137" t="s">
        <v>615</v>
      </c>
    </row>
    <row r="1138" spans="1:9" x14ac:dyDescent="0.3">
      <c r="A1138">
        <v>1</v>
      </c>
      <c r="B1138" t="s">
        <v>1811</v>
      </c>
      <c r="C1138">
        <v>1</v>
      </c>
      <c r="D1138">
        <v>0.86</v>
      </c>
      <c r="E1138">
        <v>17</v>
      </c>
      <c r="F1138">
        <v>69.849999999999994</v>
      </c>
      <c r="G1138">
        <v>69.53</v>
      </c>
      <c r="H1138" s="8">
        <v>0.13350000000000001</v>
      </c>
      <c r="I1138" t="s">
        <v>615</v>
      </c>
    </row>
    <row r="1139" spans="1:9" x14ac:dyDescent="0.3">
      <c r="A1139">
        <v>1</v>
      </c>
      <c r="B1139" t="s">
        <v>1812</v>
      </c>
      <c r="C1139">
        <v>1</v>
      </c>
      <c r="D1139">
        <v>0.45</v>
      </c>
      <c r="E1139">
        <v>17</v>
      </c>
      <c r="F1139">
        <v>84.59</v>
      </c>
      <c r="G1139">
        <v>84.36</v>
      </c>
      <c r="H1139" s="8">
        <v>0.104</v>
      </c>
      <c r="I1139" t="s">
        <v>615</v>
      </c>
    </row>
    <row r="1140" spans="1:9" x14ac:dyDescent="0.3">
      <c r="A1140">
        <v>1</v>
      </c>
      <c r="B1140" t="s">
        <v>1813</v>
      </c>
      <c r="C1140">
        <v>1</v>
      </c>
      <c r="D1140">
        <v>0.93</v>
      </c>
      <c r="E1140">
        <v>17</v>
      </c>
      <c r="F1140">
        <v>83.5</v>
      </c>
      <c r="G1140">
        <v>82.37</v>
      </c>
      <c r="H1140" s="8">
        <v>0.1108</v>
      </c>
      <c r="I1140" t="s">
        <v>615</v>
      </c>
    </row>
    <row r="1141" spans="1:9" x14ac:dyDescent="0.3">
      <c r="A1141">
        <v>1</v>
      </c>
      <c r="B1141" t="s">
        <v>1814</v>
      </c>
      <c r="C1141">
        <v>1</v>
      </c>
      <c r="D1141">
        <v>-0.68</v>
      </c>
      <c r="E1141">
        <v>16</v>
      </c>
      <c r="F1141">
        <v>67.56</v>
      </c>
      <c r="G1141">
        <v>66.7</v>
      </c>
      <c r="H1141" s="8">
        <v>0.1205</v>
      </c>
      <c r="I1141" t="s">
        <v>615</v>
      </c>
    </row>
    <row r="1142" spans="1:9" x14ac:dyDescent="0.3">
      <c r="A1142">
        <v>1</v>
      </c>
      <c r="B1142" t="s">
        <v>1815</v>
      </c>
      <c r="C1142">
        <v>1</v>
      </c>
      <c r="D1142">
        <v>-0.35</v>
      </c>
      <c r="E1142">
        <v>19</v>
      </c>
      <c r="F1142">
        <v>78.86</v>
      </c>
      <c r="G1142">
        <v>78.12</v>
      </c>
      <c r="H1142" s="8">
        <v>0.13270000000000001</v>
      </c>
      <c r="I1142" t="s">
        <v>615</v>
      </c>
    </row>
    <row r="1143" spans="1:9" x14ac:dyDescent="0.3">
      <c r="A1143">
        <v>1</v>
      </c>
      <c r="B1143" t="s">
        <v>1816</v>
      </c>
      <c r="C1143">
        <v>1</v>
      </c>
      <c r="D1143">
        <v>1.17</v>
      </c>
      <c r="E1143">
        <v>17</v>
      </c>
      <c r="F1143">
        <v>67.52</v>
      </c>
      <c r="G1143">
        <v>66.94</v>
      </c>
      <c r="H1143" s="8">
        <v>0.14380000000000001</v>
      </c>
      <c r="I1143" t="s">
        <v>615</v>
      </c>
    </row>
    <row r="1144" spans="1:9" x14ac:dyDescent="0.3">
      <c r="A1144">
        <v>1</v>
      </c>
      <c r="B1144" t="s">
        <v>1817</v>
      </c>
      <c r="C1144">
        <v>1</v>
      </c>
      <c r="D1144">
        <v>1.01</v>
      </c>
      <c r="E1144">
        <v>16</v>
      </c>
      <c r="F1144">
        <v>76.75</v>
      </c>
      <c r="G1144">
        <v>75.94</v>
      </c>
      <c r="H1144" s="8">
        <v>0.1114</v>
      </c>
      <c r="I1144" t="s">
        <v>615</v>
      </c>
    </row>
    <row r="1145" spans="1:9" x14ac:dyDescent="0.3">
      <c r="A1145">
        <v>1</v>
      </c>
      <c r="B1145" t="s">
        <v>1818</v>
      </c>
      <c r="C1145">
        <v>1</v>
      </c>
      <c r="D1145">
        <v>0.48</v>
      </c>
      <c r="E1145">
        <v>17</v>
      </c>
      <c r="F1145">
        <v>91.17</v>
      </c>
      <c r="G1145">
        <v>90.96</v>
      </c>
      <c r="H1145" s="8">
        <v>0.10349999999999999</v>
      </c>
      <c r="I1145" t="s">
        <v>615</v>
      </c>
    </row>
    <row r="1146" spans="1:9" x14ac:dyDescent="0.3">
      <c r="A1146">
        <v>1</v>
      </c>
      <c r="B1146" t="s">
        <v>1819</v>
      </c>
      <c r="C1146">
        <v>1</v>
      </c>
      <c r="D1146">
        <v>1.08</v>
      </c>
      <c r="E1146">
        <v>17</v>
      </c>
      <c r="F1146">
        <v>77.78</v>
      </c>
      <c r="G1146">
        <v>76.11</v>
      </c>
      <c r="H1146" s="8">
        <v>0.1212</v>
      </c>
      <c r="I1146" t="s">
        <v>615</v>
      </c>
    </row>
    <row r="1147" spans="1:9" x14ac:dyDescent="0.3">
      <c r="A1147">
        <v>1</v>
      </c>
      <c r="B1147" t="s">
        <v>1820</v>
      </c>
      <c r="C1147">
        <v>1</v>
      </c>
      <c r="D1147">
        <v>0.73</v>
      </c>
      <c r="E1147">
        <v>17</v>
      </c>
      <c r="F1147">
        <v>80.040000000000006</v>
      </c>
      <c r="G1147">
        <v>79.31</v>
      </c>
      <c r="H1147" s="8">
        <v>0.1138</v>
      </c>
      <c r="I1147" t="s">
        <v>615</v>
      </c>
    </row>
    <row r="1148" spans="1:9" x14ac:dyDescent="0.3">
      <c r="A1148">
        <v>1</v>
      </c>
      <c r="B1148" t="s">
        <v>1821</v>
      </c>
      <c r="C1148">
        <v>1</v>
      </c>
      <c r="D1148">
        <v>0.61</v>
      </c>
      <c r="E1148">
        <v>19</v>
      </c>
      <c r="F1148">
        <v>89.29</v>
      </c>
      <c r="G1148">
        <v>89.03</v>
      </c>
      <c r="H1148" s="8">
        <v>0.1129</v>
      </c>
      <c r="I1148" t="s">
        <v>615</v>
      </c>
    </row>
    <row r="1149" spans="1:9" x14ac:dyDescent="0.3">
      <c r="A1149">
        <v>1</v>
      </c>
      <c r="B1149" t="s">
        <v>1822</v>
      </c>
      <c r="C1149">
        <v>1</v>
      </c>
      <c r="D1149">
        <v>1.06</v>
      </c>
      <c r="E1149">
        <v>18</v>
      </c>
      <c r="F1149">
        <v>72.66</v>
      </c>
      <c r="G1149">
        <v>72.22</v>
      </c>
      <c r="H1149" s="8">
        <v>0.1298</v>
      </c>
      <c r="I1149" t="s">
        <v>615</v>
      </c>
    </row>
    <row r="1150" spans="1:9" x14ac:dyDescent="0.3">
      <c r="A1150">
        <v>1</v>
      </c>
      <c r="B1150" t="s">
        <v>1823</v>
      </c>
      <c r="C1150">
        <v>1</v>
      </c>
      <c r="D1150">
        <v>0.79</v>
      </c>
      <c r="E1150">
        <v>15</v>
      </c>
      <c r="F1150">
        <v>87.29</v>
      </c>
      <c r="G1150">
        <v>86.79</v>
      </c>
      <c r="H1150" s="8">
        <v>9.2999999999999999E-2</v>
      </c>
      <c r="I1150" t="s">
        <v>615</v>
      </c>
    </row>
    <row r="1151" spans="1:9" x14ac:dyDescent="0.3">
      <c r="A1151">
        <v>1</v>
      </c>
      <c r="B1151" t="s">
        <v>1824</v>
      </c>
      <c r="C1151">
        <v>1</v>
      </c>
      <c r="D1151">
        <v>0.91</v>
      </c>
      <c r="E1151">
        <v>17</v>
      </c>
      <c r="F1151">
        <v>86.2</v>
      </c>
      <c r="G1151">
        <v>85.49</v>
      </c>
      <c r="H1151" s="8">
        <v>0.10920000000000001</v>
      </c>
      <c r="I1151" t="s">
        <v>615</v>
      </c>
    </row>
    <row r="1152" spans="1:9" x14ac:dyDescent="0.3">
      <c r="A1152">
        <v>1</v>
      </c>
      <c r="B1152" t="s">
        <v>1825</v>
      </c>
      <c r="C1152">
        <v>1</v>
      </c>
      <c r="D1152">
        <v>1.04</v>
      </c>
      <c r="E1152">
        <v>17</v>
      </c>
      <c r="F1152">
        <v>75.95</v>
      </c>
      <c r="G1152">
        <v>75.12</v>
      </c>
      <c r="H1152" s="8">
        <v>0.12180000000000001</v>
      </c>
      <c r="I1152" t="s">
        <v>615</v>
      </c>
    </row>
    <row r="1153" spans="1:9" x14ac:dyDescent="0.3">
      <c r="A1153">
        <v>1</v>
      </c>
      <c r="B1153" t="s">
        <v>1826</v>
      </c>
      <c r="C1153">
        <v>1</v>
      </c>
      <c r="D1153">
        <v>0.52</v>
      </c>
      <c r="E1153">
        <v>16</v>
      </c>
      <c r="F1153">
        <v>85.96</v>
      </c>
      <c r="G1153">
        <v>85.72</v>
      </c>
      <c r="H1153" s="8">
        <v>9.7600000000000006E-2</v>
      </c>
      <c r="I1153" t="s">
        <v>615</v>
      </c>
    </row>
    <row r="1154" spans="1:9" x14ac:dyDescent="0.3">
      <c r="A1154">
        <v>1</v>
      </c>
      <c r="B1154" t="s">
        <v>1827</v>
      </c>
      <c r="C1154">
        <v>1</v>
      </c>
      <c r="D1154">
        <v>0.85</v>
      </c>
      <c r="E1154">
        <v>19</v>
      </c>
      <c r="F1154">
        <v>89.76</v>
      </c>
      <c r="G1154">
        <v>89.16</v>
      </c>
      <c r="H1154" s="8">
        <v>0.11409999999999999</v>
      </c>
      <c r="I1154" t="s">
        <v>615</v>
      </c>
    </row>
    <row r="1155" spans="1:9" x14ac:dyDescent="0.3">
      <c r="A1155">
        <v>1</v>
      </c>
      <c r="B1155" t="s">
        <v>1828</v>
      </c>
      <c r="C1155">
        <v>1</v>
      </c>
      <c r="D1155">
        <v>1.1599999999999999</v>
      </c>
      <c r="E1155">
        <v>17</v>
      </c>
      <c r="F1155">
        <v>72.09</v>
      </c>
      <c r="G1155">
        <v>71.72</v>
      </c>
      <c r="H1155" s="8">
        <v>0.12540000000000001</v>
      </c>
      <c r="I1155" t="s">
        <v>615</v>
      </c>
    </row>
    <row r="1156" spans="1:9" x14ac:dyDescent="0.3">
      <c r="A1156">
        <v>1</v>
      </c>
      <c r="B1156" t="s">
        <v>1829</v>
      </c>
      <c r="C1156">
        <v>1</v>
      </c>
      <c r="D1156">
        <v>0.49</v>
      </c>
      <c r="E1156">
        <v>17</v>
      </c>
      <c r="F1156">
        <v>88.73</v>
      </c>
      <c r="G1156">
        <v>88.37</v>
      </c>
      <c r="H1156" s="8">
        <v>0.106</v>
      </c>
      <c r="I1156" t="s">
        <v>615</v>
      </c>
    </row>
    <row r="1157" spans="1:9" x14ac:dyDescent="0.3">
      <c r="A1157">
        <v>1</v>
      </c>
      <c r="B1157" t="s">
        <v>1830</v>
      </c>
      <c r="C1157">
        <v>1</v>
      </c>
      <c r="D1157">
        <v>1.22</v>
      </c>
      <c r="E1157">
        <v>18</v>
      </c>
      <c r="F1157">
        <v>75.989999999999995</v>
      </c>
      <c r="G1157">
        <v>74.11</v>
      </c>
      <c r="H1157" s="8">
        <v>0.1273</v>
      </c>
      <c r="I1157" t="s">
        <v>615</v>
      </c>
    </row>
    <row r="1158" spans="1:9" x14ac:dyDescent="0.3">
      <c r="A1158">
        <v>1</v>
      </c>
      <c r="B1158" t="s">
        <v>1831</v>
      </c>
      <c r="C1158">
        <v>1</v>
      </c>
      <c r="D1158">
        <v>0.21</v>
      </c>
      <c r="E1158">
        <v>16</v>
      </c>
      <c r="F1158">
        <v>74.760000000000005</v>
      </c>
      <c r="G1158">
        <v>74.63</v>
      </c>
      <c r="H1158" s="8">
        <v>0.1207</v>
      </c>
      <c r="I1158" t="s">
        <v>615</v>
      </c>
    </row>
    <row r="1159" spans="1:9" x14ac:dyDescent="0.3">
      <c r="A1159">
        <v>1</v>
      </c>
      <c r="B1159" t="s">
        <v>1832</v>
      </c>
      <c r="C1159">
        <v>1</v>
      </c>
      <c r="D1159">
        <v>0.49</v>
      </c>
      <c r="E1159">
        <v>16</v>
      </c>
      <c r="F1159">
        <v>86.42</v>
      </c>
      <c r="G1159">
        <v>85.65</v>
      </c>
      <c r="H1159" s="8">
        <v>0.1003</v>
      </c>
      <c r="I1159" t="s">
        <v>615</v>
      </c>
    </row>
    <row r="1160" spans="1:9" x14ac:dyDescent="0.3">
      <c r="A1160">
        <v>1</v>
      </c>
      <c r="B1160" t="s">
        <v>1833</v>
      </c>
      <c r="C1160">
        <v>1</v>
      </c>
      <c r="D1160">
        <v>1</v>
      </c>
      <c r="E1160">
        <v>19</v>
      </c>
      <c r="F1160">
        <v>74.19</v>
      </c>
      <c r="G1160">
        <v>73.14</v>
      </c>
      <c r="H1160" s="8">
        <v>0.13700000000000001</v>
      </c>
      <c r="I1160" t="s">
        <v>615</v>
      </c>
    </row>
    <row r="1161" spans="1:9" x14ac:dyDescent="0.3">
      <c r="A1161">
        <v>1</v>
      </c>
      <c r="B1161" t="s">
        <v>1834</v>
      </c>
      <c r="C1161">
        <v>1</v>
      </c>
      <c r="D1161">
        <v>0.8</v>
      </c>
      <c r="E1161">
        <v>16</v>
      </c>
      <c r="F1161">
        <v>85.7</v>
      </c>
      <c r="G1161">
        <v>85.36</v>
      </c>
      <c r="H1161" s="8">
        <v>9.9500000000000005E-2</v>
      </c>
      <c r="I1161" t="s">
        <v>615</v>
      </c>
    </row>
    <row r="1162" spans="1:9" x14ac:dyDescent="0.3">
      <c r="A1162">
        <v>1</v>
      </c>
      <c r="B1162" t="s">
        <v>1835</v>
      </c>
      <c r="C1162">
        <v>1</v>
      </c>
      <c r="D1162">
        <v>0.77</v>
      </c>
      <c r="E1162">
        <v>19</v>
      </c>
      <c r="F1162">
        <v>88.52</v>
      </c>
      <c r="G1162">
        <v>87.43</v>
      </c>
      <c r="H1162" s="8">
        <v>0.1171</v>
      </c>
      <c r="I1162" t="s">
        <v>615</v>
      </c>
    </row>
    <row r="1163" spans="1:9" x14ac:dyDescent="0.3">
      <c r="A1163">
        <v>1</v>
      </c>
      <c r="B1163" t="s">
        <v>1836</v>
      </c>
      <c r="C1163">
        <v>1</v>
      </c>
      <c r="D1163">
        <v>0.9</v>
      </c>
      <c r="E1163">
        <v>17</v>
      </c>
      <c r="F1163">
        <v>73.66</v>
      </c>
      <c r="G1163">
        <v>73.3</v>
      </c>
      <c r="H1163" s="8">
        <v>0.12529999999999999</v>
      </c>
      <c r="I1163" t="s">
        <v>615</v>
      </c>
    </row>
    <row r="1164" spans="1:9" x14ac:dyDescent="0.3">
      <c r="A1164">
        <v>1</v>
      </c>
      <c r="B1164" t="s">
        <v>1837</v>
      </c>
      <c r="C1164">
        <v>1</v>
      </c>
      <c r="D1164">
        <v>0.76</v>
      </c>
      <c r="E1164">
        <v>19</v>
      </c>
      <c r="F1164">
        <v>88.63</v>
      </c>
      <c r="G1164">
        <v>88.18</v>
      </c>
      <c r="H1164" s="8">
        <v>0.11559999999999999</v>
      </c>
      <c r="I1164" t="s">
        <v>615</v>
      </c>
    </row>
    <row r="1165" spans="1:9" x14ac:dyDescent="0.3">
      <c r="A1165">
        <v>1</v>
      </c>
      <c r="B1165" t="s">
        <v>1838</v>
      </c>
      <c r="C1165">
        <v>1</v>
      </c>
      <c r="D1165">
        <v>1.1499999999999999</v>
      </c>
      <c r="E1165">
        <v>16</v>
      </c>
      <c r="F1165">
        <v>77.45</v>
      </c>
      <c r="G1165">
        <v>75.38</v>
      </c>
      <c r="H1165" s="8">
        <v>0.1123</v>
      </c>
      <c r="I1165" t="s">
        <v>615</v>
      </c>
    </row>
    <row r="1166" spans="1:9" x14ac:dyDescent="0.3">
      <c r="A1166">
        <v>1</v>
      </c>
      <c r="B1166" t="s">
        <v>1839</v>
      </c>
      <c r="C1166">
        <v>1</v>
      </c>
      <c r="D1166">
        <v>1</v>
      </c>
      <c r="E1166">
        <v>19</v>
      </c>
      <c r="F1166">
        <v>78.069999999999993</v>
      </c>
      <c r="G1166">
        <v>77.42</v>
      </c>
      <c r="H1166" s="8">
        <v>0.12909999999999999</v>
      </c>
      <c r="I1166" t="s">
        <v>615</v>
      </c>
    </row>
    <row r="1167" spans="1:9" x14ac:dyDescent="0.3">
      <c r="A1167">
        <v>1</v>
      </c>
      <c r="B1167" t="s">
        <v>1840</v>
      </c>
      <c r="C1167">
        <v>1</v>
      </c>
      <c r="D1167">
        <v>0.94</v>
      </c>
      <c r="E1167">
        <v>20</v>
      </c>
      <c r="F1167">
        <v>94.06</v>
      </c>
      <c r="G1167">
        <v>93.62</v>
      </c>
      <c r="H1167" s="8">
        <v>0.1154</v>
      </c>
      <c r="I1167" t="s">
        <v>615</v>
      </c>
    </row>
    <row r="1168" spans="1:9" x14ac:dyDescent="0.3">
      <c r="A1168">
        <v>1</v>
      </c>
      <c r="B1168" t="s">
        <v>1841</v>
      </c>
      <c r="C1168">
        <v>1</v>
      </c>
      <c r="D1168">
        <v>0.91</v>
      </c>
      <c r="E1168">
        <v>17</v>
      </c>
      <c r="F1168">
        <v>72.59</v>
      </c>
      <c r="G1168">
        <v>71.900000000000006</v>
      </c>
      <c r="H1168" s="8">
        <v>0.1275</v>
      </c>
      <c r="I1168" t="s">
        <v>615</v>
      </c>
    </row>
    <row r="1169" spans="1:9" x14ac:dyDescent="0.3">
      <c r="A1169">
        <v>1</v>
      </c>
      <c r="B1169" t="s">
        <v>1842</v>
      </c>
      <c r="C1169">
        <v>1</v>
      </c>
      <c r="D1169">
        <v>1.1200000000000001</v>
      </c>
      <c r="E1169">
        <v>16</v>
      </c>
      <c r="F1169">
        <v>79.150000000000006</v>
      </c>
      <c r="G1169">
        <v>77.97</v>
      </c>
      <c r="H1169" s="8">
        <v>0.10979999999999999</v>
      </c>
      <c r="I1169" t="s">
        <v>615</v>
      </c>
    </row>
    <row r="1170" spans="1:9" x14ac:dyDescent="0.3">
      <c r="A1170">
        <v>1</v>
      </c>
      <c r="B1170" t="s">
        <v>1843</v>
      </c>
      <c r="C1170">
        <v>1</v>
      </c>
      <c r="D1170">
        <v>0.03</v>
      </c>
      <c r="E1170">
        <v>20</v>
      </c>
      <c r="F1170">
        <v>90.23</v>
      </c>
      <c r="G1170">
        <v>89.93</v>
      </c>
      <c r="H1170" s="8">
        <v>0.1197</v>
      </c>
      <c r="I1170" t="s">
        <v>615</v>
      </c>
    </row>
    <row r="1171" spans="1:9" x14ac:dyDescent="0.3">
      <c r="A1171">
        <v>1</v>
      </c>
      <c r="B1171" t="s">
        <v>1844</v>
      </c>
      <c r="C1171">
        <v>1</v>
      </c>
      <c r="D1171">
        <v>0.76</v>
      </c>
      <c r="E1171">
        <v>18</v>
      </c>
      <c r="F1171">
        <v>73.45</v>
      </c>
      <c r="G1171">
        <v>72.81</v>
      </c>
      <c r="H1171" s="8">
        <v>0.13150000000000001</v>
      </c>
      <c r="I1171" t="s">
        <v>615</v>
      </c>
    </row>
    <row r="1172" spans="1:9" x14ac:dyDescent="0.3">
      <c r="A1172">
        <v>1</v>
      </c>
      <c r="B1172" t="s">
        <v>1845</v>
      </c>
      <c r="C1172">
        <v>1</v>
      </c>
      <c r="D1172">
        <v>0.75</v>
      </c>
      <c r="E1172">
        <v>17</v>
      </c>
      <c r="F1172">
        <v>84.69</v>
      </c>
      <c r="G1172">
        <v>84.56</v>
      </c>
      <c r="H1172" s="8">
        <v>0.1099</v>
      </c>
      <c r="I1172" t="s">
        <v>615</v>
      </c>
    </row>
    <row r="1173" spans="1:9" x14ac:dyDescent="0.3">
      <c r="A1173">
        <v>1</v>
      </c>
      <c r="B1173" t="s">
        <v>1846</v>
      </c>
      <c r="C1173">
        <v>1</v>
      </c>
      <c r="D1173">
        <v>0.46</v>
      </c>
      <c r="E1173">
        <v>19</v>
      </c>
      <c r="F1173">
        <v>82.09</v>
      </c>
      <c r="G1173">
        <v>80.3</v>
      </c>
      <c r="H1173" s="8">
        <v>0.12870000000000001</v>
      </c>
      <c r="I1173" t="s">
        <v>615</v>
      </c>
    </row>
    <row r="1174" spans="1:9" x14ac:dyDescent="0.3">
      <c r="A1174">
        <v>1</v>
      </c>
      <c r="B1174" t="s">
        <v>1847</v>
      </c>
      <c r="C1174">
        <v>1</v>
      </c>
      <c r="D1174">
        <v>0.93</v>
      </c>
      <c r="E1174">
        <v>18</v>
      </c>
      <c r="F1174">
        <v>68.400000000000006</v>
      </c>
      <c r="G1174">
        <v>67.739999999999995</v>
      </c>
      <c r="H1174" s="8">
        <v>0.14630000000000001</v>
      </c>
      <c r="I1174" t="s">
        <v>615</v>
      </c>
    </row>
    <row r="1175" spans="1:9" x14ac:dyDescent="0.3">
      <c r="A1175">
        <v>1</v>
      </c>
      <c r="B1175" t="s">
        <v>1848</v>
      </c>
      <c r="C1175">
        <v>1</v>
      </c>
      <c r="D1175">
        <v>0.96</v>
      </c>
      <c r="E1175">
        <v>15</v>
      </c>
      <c r="F1175">
        <v>89.22</v>
      </c>
      <c r="G1175">
        <v>88.92</v>
      </c>
      <c r="H1175" s="8">
        <v>9.11E-2</v>
      </c>
      <c r="I1175" t="s">
        <v>615</v>
      </c>
    </row>
    <row r="1176" spans="1:9" x14ac:dyDescent="0.3">
      <c r="A1176">
        <v>1</v>
      </c>
      <c r="B1176" t="s">
        <v>1849</v>
      </c>
      <c r="C1176">
        <v>1</v>
      </c>
      <c r="D1176">
        <v>0.93</v>
      </c>
      <c r="E1176">
        <v>18</v>
      </c>
      <c r="F1176">
        <v>88.54</v>
      </c>
      <c r="G1176">
        <v>87.24</v>
      </c>
      <c r="H1176" s="8">
        <v>0.1103</v>
      </c>
      <c r="I1176" t="s">
        <v>615</v>
      </c>
    </row>
    <row r="1177" spans="1:9" x14ac:dyDescent="0.3">
      <c r="A1177">
        <v>1</v>
      </c>
      <c r="B1177" t="s">
        <v>1850</v>
      </c>
      <c r="C1177">
        <v>1</v>
      </c>
      <c r="D1177">
        <v>1.02</v>
      </c>
      <c r="E1177">
        <v>18</v>
      </c>
      <c r="F1177">
        <v>73.459999999999994</v>
      </c>
      <c r="G1177">
        <v>72.650000000000006</v>
      </c>
      <c r="H1177" s="8">
        <v>0.13289999999999999</v>
      </c>
      <c r="I1177" t="s">
        <v>615</v>
      </c>
    </row>
    <row r="1178" spans="1:9" x14ac:dyDescent="0.3">
      <c r="A1178">
        <v>1</v>
      </c>
      <c r="B1178" t="s">
        <v>1851</v>
      </c>
      <c r="C1178">
        <v>1</v>
      </c>
      <c r="D1178">
        <v>0.45</v>
      </c>
      <c r="E1178">
        <v>17</v>
      </c>
      <c r="F1178">
        <v>86.17</v>
      </c>
      <c r="G1178">
        <v>85.97</v>
      </c>
      <c r="H1178" s="8">
        <v>0.10639999999999999</v>
      </c>
      <c r="I1178" t="s">
        <v>615</v>
      </c>
    </row>
    <row r="1179" spans="1:9" x14ac:dyDescent="0.3">
      <c r="A1179">
        <v>1</v>
      </c>
      <c r="B1179" t="s">
        <v>1852</v>
      </c>
      <c r="C1179">
        <v>1</v>
      </c>
      <c r="D1179">
        <v>1.0900000000000001</v>
      </c>
      <c r="E1179">
        <v>17</v>
      </c>
      <c r="F1179">
        <v>77.819999999999993</v>
      </c>
      <c r="G1179">
        <v>76.650000000000006</v>
      </c>
      <c r="H1179" s="8">
        <v>0.1182</v>
      </c>
      <c r="I1179" t="s">
        <v>615</v>
      </c>
    </row>
    <row r="1180" spans="1:9" x14ac:dyDescent="0.3">
      <c r="A1180">
        <v>1</v>
      </c>
      <c r="B1180" t="s">
        <v>1853</v>
      </c>
      <c r="C1180">
        <v>1</v>
      </c>
      <c r="D1180">
        <v>1.1399999999999999</v>
      </c>
      <c r="E1180">
        <v>18</v>
      </c>
      <c r="F1180">
        <v>82.42</v>
      </c>
      <c r="G1180">
        <v>81.540000000000006</v>
      </c>
      <c r="H1180" s="8">
        <v>0.1202</v>
      </c>
      <c r="I1180" t="s">
        <v>615</v>
      </c>
    </row>
    <row r="1181" spans="1:9" x14ac:dyDescent="0.3">
      <c r="A1181">
        <v>1</v>
      </c>
      <c r="B1181" t="s">
        <v>1854</v>
      </c>
      <c r="C1181">
        <v>1</v>
      </c>
      <c r="D1181">
        <v>0.76</v>
      </c>
      <c r="E1181">
        <v>18</v>
      </c>
      <c r="F1181">
        <v>92.97</v>
      </c>
      <c r="G1181">
        <v>92.63</v>
      </c>
      <c r="H1181" s="8">
        <v>0.10249999999999999</v>
      </c>
      <c r="I1181" t="s">
        <v>615</v>
      </c>
    </row>
    <row r="1182" spans="1:9" x14ac:dyDescent="0.3">
      <c r="A1182">
        <v>1</v>
      </c>
      <c r="B1182" t="s">
        <v>1855</v>
      </c>
      <c r="C1182">
        <v>1</v>
      </c>
      <c r="D1182">
        <v>1.19</v>
      </c>
      <c r="E1182">
        <v>18</v>
      </c>
      <c r="F1182">
        <v>74.400000000000006</v>
      </c>
      <c r="G1182">
        <v>73.900000000000006</v>
      </c>
      <c r="H1182" s="8">
        <v>0.12770000000000001</v>
      </c>
      <c r="I1182" t="s">
        <v>615</v>
      </c>
    </row>
    <row r="1183" spans="1:9" x14ac:dyDescent="0.3">
      <c r="A1183">
        <v>1</v>
      </c>
      <c r="B1183" t="s">
        <v>1856</v>
      </c>
      <c r="C1183">
        <v>1</v>
      </c>
      <c r="D1183">
        <v>0.93</v>
      </c>
      <c r="E1183">
        <v>18</v>
      </c>
      <c r="F1183">
        <v>77.819999999999993</v>
      </c>
      <c r="G1183">
        <v>74.790000000000006</v>
      </c>
      <c r="H1183" s="8">
        <v>0.13350000000000001</v>
      </c>
      <c r="I1183" t="s">
        <v>615</v>
      </c>
    </row>
    <row r="1184" spans="1:9" x14ac:dyDescent="0.3">
      <c r="A1184">
        <v>1</v>
      </c>
      <c r="B1184" t="s">
        <v>1857</v>
      </c>
      <c r="C1184">
        <v>1</v>
      </c>
      <c r="D1184">
        <v>1.08</v>
      </c>
      <c r="E1184">
        <v>18</v>
      </c>
      <c r="F1184">
        <v>82.4</v>
      </c>
      <c r="G1184">
        <v>80.819999999999993</v>
      </c>
      <c r="H1184" s="8">
        <v>0.12239999999999999</v>
      </c>
      <c r="I1184" t="s">
        <v>615</v>
      </c>
    </row>
    <row r="1185" spans="1:9" x14ac:dyDescent="0.3">
      <c r="A1185">
        <v>1</v>
      </c>
      <c r="B1185" t="s">
        <v>1858</v>
      </c>
      <c r="C1185">
        <v>1</v>
      </c>
      <c r="D1185">
        <v>0.86</v>
      </c>
      <c r="E1185">
        <v>18</v>
      </c>
      <c r="F1185">
        <v>79.790000000000006</v>
      </c>
      <c r="G1185">
        <v>79.34</v>
      </c>
      <c r="H1185" s="8">
        <v>0.12130000000000001</v>
      </c>
      <c r="I1185" t="s">
        <v>615</v>
      </c>
    </row>
    <row r="1186" spans="1:9" x14ac:dyDescent="0.3">
      <c r="A1186">
        <v>1</v>
      </c>
      <c r="B1186" t="s">
        <v>1859</v>
      </c>
      <c r="C1186">
        <v>1</v>
      </c>
      <c r="D1186">
        <v>0.01</v>
      </c>
      <c r="E1186">
        <v>16</v>
      </c>
      <c r="F1186">
        <v>89.34</v>
      </c>
      <c r="G1186">
        <v>89.1</v>
      </c>
      <c r="H1186" s="8">
        <v>9.5799999999999996E-2</v>
      </c>
      <c r="I1186" t="s">
        <v>615</v>
      </c>
    </row>
    <row r="1187" spans="1:9" x14ac:dyDescent="0.3">
      <c r="A1187">
        <v>1</v>
      </c>
      <c r="B1187" t="s">
        <v>1860</v>
      </c>
      <c r="C1187">
        <v>1</v>
      </c>
      <c r="D1187">
        <v>1.06</v>
      </c>
      <c r="E1187">
        <v>18</v>
      </c>
      <c r="F1187">
        <v>71.23</v>
      </c>
      <c r="G1187">
        <v>70.53</v>
      </c>
      <c r="H1187" s="8">
        <v>0.13719999999999999</v>
      </c>
      <c r="I1187" t="s">
        <v>615</v>
      </c>
    </row>
    <row r="1188" spans="1:9" x14ac:dyDescent="0.3">
      <c r="A1188">
        <v>1</v>
      </c>
      <c r="B1188" t="s">
        <v>1861</v>
      </c>
      <c r="C1188">
        <v>1</v>
      </c>
      <c r="D1188">
        <v>0.15</v>
      </c>
      <c r="E1188">
        <v>16</v>
      </c>
      <c r="F1188">
        <v>79.22</v>
      </c>
      <c r="G1188">
        <v>78.97</v>
      </c>
      <c r="H1188" s="8">
        <v>0.10929999999999999</v>
      </c>
      <c r="I1188" t="s">
        <v>615</v>
      </c>
    </row>
    <row r="1189" spans="1:9" x14ac:dyDescent="0.3">
      <c r="A1189">
        <v>1</v>
      </c>
      <c r="B1189" t="s">
        <v>1862</v>
      </c>
      <c r="C1189">
        <v>1</v>
      </c>
      <c r="D1189">
        <v>0.05</v>
      </c>
      <c r="E1189">
        <v>17</v>
      </c>
      <c r="F1189">
        <v>88.83</v>
      </c>
      <c r="G1189">
        <v>88.51</v>
      </c>
      <c r="H1189" s="8">
        <v>0.1004</v>
      </c>
      <c r="I1189" t="s">
        <v>615</v>
      </c>
    </row>
    <row r="1190" spans="1:9" x14ac:dyDescent="0.3">
      <c r="A1190">
        <v>1</v>
      </c>
      <c r="B1190" t="s">
        <v>1863</v>
      </c>
      <c r="C1190">
        <v>1</v>
      </c>
      <c r="D1190">
        <v>1.1599999999999999</v>
      </c>
      <c r="E1190">
        <v>18</v>
      </c>
      <c r="F1190">
        <v>74.819999999999993</v>
      </c>
      <c r="G1190">
        <v>74.36</v>
      </c>
      <c r="H1190" s="8">
        <v>0.1343</v>
      </c>
      <c r="I1190" t="s">
        <v>615</v>
      </c>
    </row>
    <row r="1191" spans="1:9" x14ac:dyDescent="0.3">
      <c r="A1191">
        <v>1</v>
      </c>
      <c r="B1191" t="s">
        <v>1864</v>
      </c>
      <c r="C1191">
        <v>1</v>
      </c>
      <c r="D1191">
        <v>0.63</v>
      </c>
      <c r="E1191">
        <v>19</v>
      </c>
      <c r="F1191">
        <v>91.91</v>
      </c>
      <c r="G1191">
        <v>91.63</v>
      </c>
      <c r="H1191" s="8">
        <v>0.10929999999999999</v>
      </c>
      <c r="I1191" t="s">
        <v>615</v>
      </c>
    </row>
    <row r="1192" spans="1:9" x14ac:dyDescent="0.3">
      <c r="A1192">
        <v>1</v>
      </c>
      <c r="B1192" t="s">
        <v>1865</v>
      </c>
      <c r="C1192">
        <v>1</v>
      </c>
      <c r="D1192">
        <v>0.96</v>
      </c>
      <c r="E1192">
        <v>16</v>
      </c>
      <c r="F1192">
        <v>79.790000000000006</v>
      </c>
      <c r="G1192">
        <v>78.040000000000006</v>
      </c>
      <c r="H1192" s="8">
        <v>0.1147</v>
      </c>
      <c r="I1192" t="s">
        <v>615</v>
      </c>
    </row>
    <row r="1193" spans="1:9" x14ac:dyDescent="0.3">
      <c r="A1193">
        <v>1</v>
      </c>
      <c r="B1193" t="s">
        <v>1866</v>
      </c>
      <c r="C1193">
        <v>1</v>
      </c>
      <c r="D1193">
        <v>1.19</v>
      </c>
      <c r="E1193">
        <v>19</v>
      </c>
      <c r="F1193">
        <v>79.430000000000007</v>
      </c>
      <c r="G1193">
        <v>78.709999999999994</v>
      </c>
      <c r="H1193" s="8">
        <v>0.13159999999999999</v>
      </c>
      <c r="I1193" t="s">
        <v>615</v>
      </c>
    </row>
    <row r="1194" spans="1:9" x14ac:dyDescent="0.3">
      <c r="A1194">
        <v>1</v>
      </c>
      <c r="B1194" t="s">
        <v>1867</v>
      </c>
      <c r="C1194">
        <v>1</v>
      </c>
      <c r="D1194">
        <v>0.96</v>
      </c>
      <c r="E1194">
        <v>17</v>
      </c>
      <c r="F1194">
        <v>88.98</v>
      </c>
      <c r="G1194">
        <v>88.8</v>
      </c>
      <c r="H1194" s="8">
        <v>0.1007</v>
      </c>
      <c r="I1194" t="s">
        <v>615</v>
      </c>
    </row>
    <row r="1195" spans="1:9" x14ac:dyDescent="0.3">
      <c r="A1195">
        <v>1</v>
      </c>
      <c r="B1195" t="s">
        <v>1868</v>
      </c>
      <c r="C1195">
        <v>1</v>
      </c>
      <c r="D1195">
        <v>0.87</v>
      </c>
      <c r="E1195">
        <v>17</v>
      </c>
      <c r="F1195">
        <v>84.27</v>
      </c>
      <c r="G1195">
        <v>82.43</v>
      </c>
      <c r="H1195" s="8">
        <v>0.1115</v>
      </c>
      <c r="I1195" t="s">
        <v>615</v>
      </c>
    </row>
    <row r="1196" spans="1:9" x14ac:dyDescent="0.3">
      <c r="A1196">
        <v>1</v>
      </c>
      <c r="B1196" t="s">
        <v>1869</v>
      </c>
      <c r="C1196">
        <v>1</v>
      </c>
      <c r="D1196">
        <v>0.8</v>
      </c>
      <c r="E1196">
        <v>17</v>
      </c>
      <c r="F1196">
        <v>75.36</v>
      </c>
      <c r="G1196">
        <v>74.36</v>
      </c>
      <c r="H1196" s="8">
        <v>0.12659999999999999</v>
      </c>
      <c r="I1196" t="s">
        <v>615</v>
      </c>
    </row>
    <row r="1197" spans="1:9" x14ac:dyDescent="0.3">
      <c r="A1197">
        <v>1</v>
      </c>
      <c r="B1197" t="s">
        <v>1870</v>
      </c>
      <c r="C1197">
        <v>1</v>
      </c>
      <c r="D1197">
        <v>0.82</v>
      </c>
      <c r="E1197">
        <v>18</v>
      </c>
      <c r="F1197">
        <v>93.24</v>
      </c>
      <c r="G1197">
        <v>92.98</v>
      </c>
      <c r="H1197" s="8">
        <v>9.8900000000000002E-2</v>
      </c>
      <c r="I1197" t="s">
        <v>615</v>
      </c>
    </row>
    <row r="1198" spans="1:9" x14ac:dyDescent="0.3">
      <c r="A1198">
        <v>1</v>
      </c>
      <c r="B1198" t="s">
        <v>1871</v>
      </c>
      <c r="C1198">
        <v>1</v>
      </c>
      <c r="D1198">
        <v>1.27</v>
      </c>
      <c r="E1198">
        <v>18</v>
      </c>
      <c r="F1198">
        <v>75.95</v>
      </c>
      <c r="G1198">
        <v>73.75</v>
      </c>
      <c r="H1198" s="8">
        <v>0.12379999999999999</v>
      </c>
      <c r="I1198" t="s">
        <v>615</v>
      </c>
    </row>
    <row r="1199" spans="1:9" x14ac:dyDescent="0.3">
      <c r="A1199">
        <v>1</v>
      </c>
      <c r="B1199" t="s">
        <v>1872</v>
      </c>
      <c r="C1199">
        <v>1</v>
      </c>
      <c r="D1199">
        <v>0.46</v>
      </c>
      <c r="E1199">
        <v>16</v>
      </c>
      <c r="F1199">
        <v>78.150000000000006</v>
      </c>
      <c r="G1199">
        <v>77.760000000000005</v>
      </c>
      <c r="H1199" s="8">
        <v>0.11600000000000001</v>
      </c>
      <c r="I1199" t="s">
        <v>615</v>
      </c>
    </row>
    <row r="1200" spans="1:9" x14ac:dyDescent="0.3">
      <c r="A1200">
        <v>1</v>
      </c>
      <c r="B1200" t="s">
        <v>1873</v>
      </c>
      <c r="C1200">
        <v>1</v>
      </c>
      <c r="D1200">
        <v>0.9</v>
      </c>
      <c r="E1200">
        <v>18</v>
      </c>
      <c r="F1200">
        <v>92.24</v>
      </c>
      <c r="G1200">
        <v>91.95</v>
      </c>
      <c r="H1200" s="8">
        <v>0.10290000000000001</v>
      </c>
      <c r="I1200" t="s">
        <v>615</v>
      </c>
    </row>
    <row r="1201" spans="1:9" x14ac:dyDescent="0.3">
      <c r="A1201">
        <v>1</v>
      </c>
      <c r="B1201" t="s">
        <v>1874</v>
      </c>
      <c r="C1201">
        <v>1</v>
      </c>
      <c r="D1201">
        <v>1.26</v>
      </c>
      <c r="E1201">
        <v>18</v>
      </c>
      <c r="F1201">
        <v>75.349999999999994</v>
      </c>
      <c r="G1201">
        <v>73.47</v>
      </c>
      <c r="H1201" s="8">
        <v>0.13039999999999999</v>
      </c>
      <c r="I1201" t="s">
        <v>615</v>
      </c>
    </row>
    <row r="1202" spans="1:9" x14ac:dyDescent="0.3">
      <c r="A1202">
        <v>1</v>
      </c>
      <c r="B1202" t="s">
        <v>1875</v>
      </c>
      <c r="C1202">
        <v>1</v>
      </c>
      <c r="D1202">
        <v>0.9</v>
      </c>
      <c r="E1202">
        <v>16</v>
      </c>
      <c r="F1202">
        <v>81.55</v>
      </c>
      <c r="G1202">
        <v>81.209999999999994</v>
      </c>
      <c r="H1202" s="8">
        <v>0.10580000000000001</v>
      </c>
      <c r="I1202" t="s">
        <v>615</v>
      </c>
    </row>
  </sheetData>
  <conditionalFormatting sqref="E1:E1048576">
    <cfRule type="cellIs" dxfId="15" priority="1" operator="greaterThan">
      <formula>20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11542-90AC-46C9-9A87-6D9EE46E3161}">
  <dimension ref="A1:I602"/>
  <sheetViews>
    <sheetView workbookViewId="0">
      <selection activeCell="E29" sqref="E29"/>
    </sheetView>
  </sheetViews>
  <sheetFormatPr defaultRowHeight="14" x14ac:dyDescent="0.3"/>
  <sheetData>
    <row r="1" spans="1:9" x14ac:dyDescent="0.3">
      <c r="A1" t="s">
        <v>4</v>
      </c>
    </row>
    <row r="2" spans="1:9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614</v>
      </c>
    </row>
    <row r="3" spans="1:9" x14ac:dyDescent="0.3">
      <c r="A3">
        <v>1</v>
      </c>
      <c r="B3" t="s">
        <v>13</v>
      </c>
      <c r="C3">
        <v>1</v>
      </c>
      <c r="D3">
        <v>-0.43</v>
      </c>
      <c r="E3">
        <v>45</v>
      </c>
      <c r="F3">
        <v>100.84</v>
      </c>
      <c r="G3">
        <v>82.22</v>
      </c>
      <c r="H3" s="8">
        <v>0.29420000000000002</v>
      </c>
      <c r="I3" t="s">
        <v>615</v>
      </c>
    </row>
    <row r="4" spans="1:9" x14ac:dyDescent="0.3">
      <c r="A4">
        <v>1</v>
      </c>
      <c r="B4" t="s">
        <v>14</v>
      </c>
      <c r="C4">
        <v>1</v>
      </c>
      <c r="E4">
        <v>0</v>
      </c>
      <c r="H4" s="8">
        <v>1</v>
      </c>
      <c r="I4" t="s">
        <v>615</v>
      </c>
    </row>
    <row r="5" spans="1:9" x14ac:dyDescent="0.3">
      <c r="A5">
        <v>1</v>
      </c>
      <c r="B5" t="s">
        <v>15</v>
      </c>
      <c r="C5">
        <v>1</v>
      </c>
      <c r="D5">
        <v>0.54</v>
      </c>
      <c r="E5">
        <v>20</v>
      </c>
      <c r="F5">
        <v>31.67</v>
      </c>
      <c r="G5">
        <v>22.06</v>
      </c>
      <c r="H5" s="8">
        <v>0.29730000000000001</v>
      </c>
      <c r="I5" t="s">
        <v>615</v>
      </c>
    </row>
    <row r="6" spans="1:9" x14ac:dyDescent="0.3">
      <c r="A6">
        <v>1</v>
      </c>
      <c r="B6" t="s">
        <v>16</v>
      </c>
      <c r="C6">
        <v>1</v>
      </c>
      <c r="D6">
        <v>0.34</v>
      </c>
      <c r="E6">
        <v>26</v>
      </c>
      <c r="F6">
        <v>32.47</v>
      </c>
      <c r="G6">
        <v>25.29</v>
      </c>
      <c r="H6" s="8">
        <v>0.27179999999999999</v>
      </c>
      <c r="I6" t="s">
        <v>615</v>
      </c>
    </row>
    <row r="7" spans="1:9" x14ac:dyDescent="0.3">
      <c r="A7">
        <v>1</v>
      </c>
      <c r="B7" t="s">
        <v>17</v>
      </c>
      <c r="C7">
        <v>1</v>
      </c>
      <c r="D7">
        <v>0.39</v>
      </c>
      <c r="E7">
        <v>23</v>
      </c>
      <c r="F7">
        <v>32.36</v>
      </c>
      <c r="G7">
        <v>23.61</v>
      </c>
      <c r="H7" s="8">
        <v>0.26090000000000002</v>
      </c>
      <c r="I7" t="s">
        <v>615</v>
      </c>
    </row>
    <row r="8" spans="1:9" x14ac:dyDescent="0.3">
      <c r="A8">
        <v>1</v>
      </c>
      <c r="B8" t="s">
        <v>18</v>
      </c>
      <c r="C8">
        <v>1</v>
      </c>
      <c r="D8">
        <v>0.95</v>
      </c>
      <c r="E8">
        <v>21</v>
      </c>
      <c r="F8">
        <v>33.25</v>
      </c>
      <c r="G8">
        <v>24.38</v>
      </c>
      <c r="H8" s="8">
        <v>0.23580000000000001</v>
      </c>
      <c r="I8" t="s">
        <v>615</v>
      </c>
    </row>
    <row r="9" spans="1:9" x14ac:dyDescent="0.3">
      <c r="A9">
        <v>1</v>
      </c>
      <c r="B9" t="s">
        <v>19</v>
      </c>
      <c r="C9">
        <v>1</v>
      </c>
      <c r="D9">
        <v>1.17</v>
      </c>
      <c r="E9">
        <v>21</v>
      </c>
      <c r="F9">
        <v>36.409999999999997</v>
      </c>
      <c r="G9">
        <v>21.83</v>
      </c>
      <c r="H9" s="8">
        <v>0.22420000000000001</v>
      </c>
      <c r="I9" t="s">
        <v>615</v>
      </c>
    </row>
    <row r="10" spans="1:9" x14ac:dyDescent="0.3">
      <c r="A10">
        <v>1</v>
      </c>
      <c r="B10" t="s">
        <v>20</v>
      </c>
      <c r="C10">
        <v>1</v>
      </c>
      <c r="D10">
        <v>-0.06</v>
      </c>
      <c r="E10">
        <v>21</v>
      </c>
      <c r="F10">
        <v>34.51</v>
      </c>
      <c r="G10">
        <v>21.16</v>
      </c>
      <c r="H10" s="8">
        <v>0.3019</v>
      </c>
      <c r="I10" t="s">
        <v>615</v>
      </c>
    </row>
    <row r="11" spans="1:9" x14ac:dyDescent="0.3">
      <c r="A11">
        <v>1</v>
      </c>
      <c r="B11" t="s">
        <v>21</v>
      </c>
      <c r="C11">
        <v>1</v>
      </c>
      <c r="D11">
        <v>0.51</v>
      </c>
      <c r="E11">
        <v>23</v>
      </c>
      <c r="F11">
        <v>34.549999999999997</v>
      </c>
      <c r="G11">
        <v>27.06</v>
      </c>
      <c r="H11" s="8">
        <v>0.24660000000000001</v>
      </c>
      <c r="I11" t="s">
        <v>615</v>
      </c>
    </row>
    <row r="12" spans="1:9" x14ac:dyDescent="0.3">
      <c r="A12">
        <v>1</v>
      </c>
      <c r="B12" t="s">
        <v>22</v>
      </c>
      <c r="C12">
        <v>1</v>
      </c>
      <c r="D12">
        <v>0.49</v>
      </c>
      <c r="E12">
        <v>24</v>
      </c>
      <c r="F12">
        <v>33.15</v>
      </c>
      <c r="G12">
        <v>26.33</v>
      </c>
      <c r="H12" s="8">
        <v>0.24640000000000001</v>
      </c>
      <c r="I12" t="s">
        <v>615</v>
      </c>
    </row>
    <row r="13" spans="1:9" x14ac:dyDescent="0.3">
      <c r="A13">
        <v>1</v>
      </c>
      <c r="B13" t="s">
        <v>23</v>
      </c>
      <c r="C13">
        <v>1</v>
      </c>
      <c r="D13">
        <v>0.28000000000000003</v>
      </c>
      <c r="E13">
        <v>26</v>
      </c>
      <c r="F13">
        <v>33.1</v>
      </c>
      <c r="G13">
        <v>31.33</v>
      </c>
      <c r="H13" s="8">
        <v>0.223</v>
      </c>
      <c r="I13" t="s">
        <v>615</v>
      </c>
    </row>
    <row r="14" spans="1:9" x14ac:dyDescent="0.3">
      <c r="A14">
        <v>1</v>
      </c>
      <c r="B14" t="s">
        <v>24</v>
      </c>
      <c r="C14">
        <v>1</v>
      </c>
      <c r="D14">
        <v>0.56999999999999995</v>
      </c>
      <c r="E14">
        <v>24</v>
      </c>
      <c r="F14">
        <v>36.49</v>
      </c>
      <c r="G14">
        <v>26.13</v>
      </c>
      <c r="H14" s="8">
        <v>0.23219999999999999</v>
      </c>
      <c r="I14" t="s">
        <v>615</v>
      </c>
    </row>
    <row r="15" spans="1:9" x14ac:dyDescent="0.3">
      <c r="A15">
        <v>1</v>
      </c>
      <c r="B15" t="s">
        <v>25</v>
      </c>
      <c r="C15">
        <v>1</v>
      </c>
      <c r="D15">
        <v>1.35</v>
      </c>
      <c r="E15">
        <v>26</v>
      </c>
      <c r="F15">
        <v>43.93</v>
      </c>
      <c r="G15">
        <v>33.369999999999997</v>
      </c>
      <c r="H15" s="8">
        <v>0.19869999999999999</v>
      </c>
      <c r="I15" t="s">
        <v>615</v>
      </c>
    </row>
    <row r="16" spans="1:9" x14ac:dyDescent="0.3">
      <c r="A16">
        <v>1</v>
      </c>
      <c r="B16" t="s">
        <v>26</v>
      </c>
      <c r="C16">
        <v>1</v>
      </c>
      <c r="D16">
        <v>0.56000000000000005</v>
      </c>
      <c r="E16">
        <v>18</v>
      </c>
      <c r="F16">
        <v>23.51</v>
      </c>
      <c r="G16">
        <v>16.149999999999999</v>
      </c>
      <c r="H16" s="8">
        <v>0.28189999999999998</v>
      </c>
      <c r="I16" t="s">
        <v>615</v>
      </c>
    </row>
    <row r="17" spans="1:9" x14ac:dyDescent="0.3">
      <c r="A17">
        <v>1</v>
      </c>
      <c r="B17" t="s">
        <v>27</v>
      </c>
      <c r="C17">
        <v>1</v>
      </c>
      <c r="D17">
        <v>0.22</v>
      </c>
      <c r="E17">
        <v>29</v>
      </c>
      <c r="F17">
        <v>45.99</v>
      </c>
      <c r="G17">
        <v>33.799999999999997</v>
      </c>
      <c r="H17" s="8">
        <v>0.23799999999999999</v>
      </c>
      <c r="I17" t="s">
        <v>615</v>
      </c>
    </row>
    <row r="18" spans="1:9" x14ac:dyDescent="0.3">
      <c r="A18">
        <v>1</v>
      </c>
      <c r="B18" t="s">
        <v>28</v>
      </c>
      <c r="C18">
        <v>1</v>
      </c>
      <c r="D18">
        <v>0.22</v>
      </c>
      <c r="E18">
        <v>20</v>
      </c>
      <c r="F18">
        <v>27.19</v>
      </c>
      <c r="G18">
        <v>20.82</v>
      </c>
      <c r="H18" s="8">
        <v>0.23499999999999999</v>
      </c>
      <c r="I18" t="s">
        <v>615</v>
      </c>
    </row>
    <row r="19" spans="1:9" x14ac:dyDescent="0.3">
      <c r="A19">
        <v>1</v>
      </c>
      <c r="B19" t="s">
        <v>29</v>
      </c>
      <c r="C19">
        <v>1</v>
      </c>
      <c r="D19">
        <v>0.02</v>
      </c>
      <c r="E19">
        <v>25</v>
      </c>
      <c r="F19">
        <v>38.619999999999997</v>
      </c>
      <c r="G19">
        <v>24.95</v>
      </c>
      <c r="H19" s="8">
        <v>0.26929999999999998</v>
      </c>
      <c r="I19" t="s">
        <v>615</v>
      </c>
    </row>
    <row r="20" spans="1:9" x14ac:dyDescent="0.3">
      <c r="A20">
        <v>1</v>
      </c>
      <c r="B20" t="s">
        <v>30</v>
      </c>
      <c r="C20">
        <v>1</v>
      </c>
      <c r="D20">
        <v>0.71</v>
      </c>
      <c r="E20">
        <v>24</v>
      </c>
      <c r="F20">
        <v>33.85</v>
      </c>
      <c r="G20">
        <v>23.09</v>
      </c>
      <c r="H20" s="8">
        <v>0.27039999999999997</v>
      </c>
      <c r="I20" t="s">
        <v>615</v>
      </c>
    </row>
    <row r="21" spans="1:9" x14ac:dyDescent="0.3">
      <c r="A21">
        <v>1</v>
      </c>
      <c r="B21" t="s">
        <v>31</v>
      </c>
      <c r="C21">
        <v>1</v>
      </c>
      <c r="D21">
        <v>0.44</v>
      </c>
      <c r="E21">
        <v>19</v>
      </c>
      <c r="F21">
        <v>29.96</v>
      </c>
      <c r="G21">
        <v>17.45</v>
      </c>
      <c r="H21" s="8">
        <v>0.36759999999999998</v>
      </c>
      <c r="I21" t="s">
        <v>615</v>
      </c>
    </row>
    <row r="22" spans="1:9" x14ac:dyDescent="0.3">
      <c r="A22">
        <v>1</v>
      </c>
      <c r="B22" t="s">
        <v>32</v>
      </c>
      <c r="C22">
        <v>1</v>
      </c>
      <c r="D22">
        <v>0.96</v>
      </c>
      <c r="E22">
        <v>26</v>
      </c>
      <c r="F22">
        <v>38.69</v>
      </c>
      <c r="G22">
        <v>31.82</v>
      </c>
      <c r="H22" s="8">
        <v>0.21740000000000001</v>
      </c>
      <c r="I22" t="s">
        <v>615</v>
      </c>
    </row>
    <row r="23" spans="1:9" x14ac:dyDescent="0.3">
      <c r="A23">
        <v>1</v>
      </c>
      <c r="B23" t="s">
        <v>33</v>
      </c>
      <c r="C23">
        <v>1</v>
      </c>
      <c r="D23">
        <v>0.72</v>
      </c>
      <c r="E23">
        <v>25</v>
      </c>
      <c r="F23">
        <v>42.96</v>
      </c>
      <c r="G23">
        <v>30.89</v>
      </c>
      <c r="H23" s="8">
        <v>0.23730000000000001</v>
      </c>
      <c r="I23" t="s">
        <v>615</v>
      </c>
    </row>
    <row r="24" spans="1:9" x14ac:dyDescent="0.3">
      <c r="A24">
        <v>1</v>
      </c>
      <c r="B24" t="s">
        <v>34</v>
      </c>
      <c r="C24">
        <v>1</v>
      </c>
      <c r="D24">
        <v>0.46</v>
      </c>
      <c r="E24">
        <v>25</v>
      </c>
      <c r="F24">
        <v>35.700000000000003</v>
      </c>
      <c r="G24">
        <v>28.45</v>
      </c>
      <c r="H24" s="8">
        <v>0.23769999999999999</v>
      </c>
      <c r="I24" t="s">
        <v>615</v>
      </c>
    </row>
    <row r="25" spans="1:9" x14ac:dyDescent="0.3">
      <c r="A25">
        <v>1</v>
      </c>
      <c r="B25" t="s">
        <v>35</v>
      </c>
      <c r="C25">
        <v>1</v>
      </c>
      <c r="D25">
        <v>0.53</v>
      </c>
      <c r="E25">
        <v>28</v>
      </c>
      <c r="F25">
        <v>43.17</v>
      </c>
      <c r="G25">
        <v>32.700000000000003</v>
      </c>
      <c r="H25" s="8">
        <v>0.22570000000000001</v>
      </c>
      <c r="I25" t="s">
        <v>615</v>
      </c>
    </row>
    <row r="26" spans="1:9" x14ac:dyDescent="0.3">
      <c r="A26">
        <v>1</v>
      </c>
      <c r="B26" t="s">
        <v>36</v>
      </c>
      <c r="C26">
        <v>1</v>
      </c>
      <c r="D26">
        <v>-0.14000000000000001</v>
      </c>
      <c r="E26">
        <v>26</v>
      </c>
      <c r="F26">
        <v>39.4</v>
      </c>
      <c r="G26">
        <v>26.33</v>
      </c>
      <c r="H26" s="8">
        <v>0.309</v>
      </c>
      <c r="I26" t="s">
        <v>615</v>
      </c>
    </row>
    <row r="27" spans="1:9" x14ac:dyDescent="0.3">
      <c r="A27">
        <v>1</v>
      </c>
      <c r="B27" t="s">
        <v>37</v>
      </c>
      <c r="C27">
        <v>1</v>
      </c>
      <c r="D27">
        <v>0.94</v>
      </c>
      <c r="E27">
        <v>22</v>
      </c>
      <c r="F27">
        <v>33.6</v>
      </c>
      <c r="G27">
        <v>26.16</v>
      </c>
      <c r="H27" s="8">
        <v>0.2303</v>
      </c>
      <c r="I27" t="s">
        <v>615</v>
      </c>
    </row>
    <row r="28" spans="1:9" x14ac:dyDescent="0.3">
      <c r="A28">
        <v>1</v>
      </c>
      <c r="B28" t="s">
        <v>38</v>
      </c>
      <c r="C28">
        <v>1</v>
      </c>
      <c r="D28">
        <v>1.38</v>
      </c>
      <c r="E28">
        <v>23</v>
      </c>
      <c r="F28">
        <v>41.61</v>
      </c>
      <c r="G28">
        <v>26.15</v>
      </c>
      <c r="H28" s="8">
        <v>0.29670000000000002</v>
      </c>
      <c r="I28" t="s">
        <v>615</v>
      </c>
    </row>
    <row r="29" spans="1:9" x14ac:dyDescent="0.3">
      <c r="A29">
        <v>1</v>
      </c>
      <c r="B29" t="s">
        <v>39</v>
      </c>
      <c r="C29">
        <v>1</v>
      </c>
      <c r="D29">
        <v>0.86</v>
      </c>
      <c r="E29">
        <v>23</v>
      </c>
      <c r="F29">
        <v>32.69</v>
      </c>
      <c r="G29">
        <v>24.44</v>
      </c>
      <c r="H29" s="8">
        <v>0.2472</v>
      </c>
      <c r="I29" t="s">
        <v>615</v>
      </c>
    </row>
    <row r="30" spans="1:9" x14ac:dyDescent="0.3">
      <c r="A30">
        <v>1</v>
      </c>
      <c r="B30" t="s">
        <v>40</v>
      </c>
      <c r="C30">
        <v>1</v>
      </c>
      <c r="D30">
        <v>0.98</v>
      </c>
      <c r="E30">
        <v>25</v>
      </c>
      <c r="F30">
        <v>32.96</v>
      </c>
      <c r="G30">
        <v>23.73</v>
      </c>
      <c r="H30" s="8">
        <v>0.2797</v>
      </c>
      <c r="I30" t="s">
        <v>615</v>
      </c>
    </row>
    <row r="31" spans="1:9" x14ac:dyDescent="0.3">
      <c r="A31">
        <v>1</v>
      </c>
      <c r="B31" t="s">
        <v>41</v>
      </c>
      <c r="C31">
        <v>1</v>
      </c>
      <c r="D31">
        <v>0.28999999999999998</v>
      </c>
      <c r="E31">
        <v>23</v>
      </c>
      <c r="F31">
        <v>30.87</v>
      </c>
      <c r="G31">
        <v>24.51</v>
      </c>
      <c r="H31" s="8">
        <v>0.2737</v>
      </c>
      <c r="I31" t="s">
        <v>615</v>
      </c>
    </row>
    <row r="32" spans="1:9" x14ac:dyDescent="0.3">
      <c r="A32">
        <v>1</v>
      </c>
      <c r="B32" t="s">
        <v>42</v>
      </c>
      <c r="C32">
        <v>1</v>
      </c>
      <c r="D32">
        <v>0.52</v>
      </c>
      <c r="E32">
        <v>24</v>
      </c>
      <c r="F32">
        <v>33.79</v>
      </c>
      <c r="G32">
        <v>29.07</v>
      </c>
      <c r="H32" s="8">
        <v>0.21199999999999999</v>
      </c>
      <c r="I32" t="s">
        <v>615</v>
      </c>
    </row>
    <row r="33" spans="1:9" x14ac:dyDescent="0.3">
      <c r="A33">
        <v>1</v>
      </c>
      <c r="B33" t="s">
        <v>43</v>
      </c>
      <c r="C33">
        <v>1</v>
      </c>
      <c r="D33">
        <v>0.6</v>
      </c>
      <c r="E33">
        <v>25</v>
      </c>
      <c r="F33">
        <v>40.619999999999997</v>
      </c>
      <c r="G33">
        <v>30.64</v>
      </c>
      <c r="H33" s="8">
        <v>0.2177</v>
      </c>
      <c r="I33" t="s">
        <v>615</v>
      </c>
    </row>
    <row r="34" spans="1:9" x14ac:dyDescent="0.3">
      <c r="A34">
        <v>1</v>
      </c>
      <c r="B34" t="s">
        <v>44</v>
      </c>
      <c r="C34">
        <v>1</v>
      </c>
      <c r="D34">
        <v>0.77</v>
      </c>
      <c r="E34">
        <v>19</v>
      </c>
      <c r="F34">
        <v>23.96</v>
      </c>
      <c r="G34">
        <v>19.510000000000002</v>
      </c>
      <c r="H34" s="8">
        <v>0.27010000000000001</v>
      </c>
      <c r="I34" t="s">
        <v>615</v>
      </c>
    </row>
    <row r="35" spans="1:9" x14ac:dyDescent="0.3">
      <c r="A35">
        <v>1</v>
      </c>
      <c r="B35" t="s">
        <v>45</v>
      </c>
      <c r="C35">
        <v>1</v>
      </c>
      <c r="D35">
        <v>0.8</v>
      </c>
      <c r="E35">
        <v>21</v>
      </c>
      <c r="F35">
        <v>37.75</v>
      </c>
      <c r="G35">
        <v>24.08</v>
      </c>
      <c r="H35" s="8">
        <v>0.33079999999999998</v>
      </c>
      <c r="I35" t="s">
        <v>615</v>
      </c>
    </row>
    <row r="36" spans="1:9" x14ac:dyDescent="0.3">
      <c r="A36">
        <v>1</v>
      </c>
      <c r="B36" t="s">
        <v>46</v>
      </c>
      <c r="C36">
        <v>1</v>
      </c>
      <c r="D36">
        <v>0.15</v>
      </c>
      <c r="E36">
        <v>21</v>
      </c>
      <c r="F36">
        <v>29.53</v>
      </c>
      <c r="G36">
        <v>22.22</v>
      </c>
      <c r="H36" s="8">
        <v>0.39689999999999998</v>
      </c>
      <c r="I36" t="s">
        <v>615</v>
      </c>
    </row>
    <row r="37" spans="1:9" x14ac:dyDescent="0.3">
      <c r="A37">
        <v>1</v>
      </c>
      <c r="B37" t="s">
        <v>47</v>
      </c>
      <c r="C37">
        <v>1</v>
      </c>
      <c r="D37">
        <v>0.28999999999999998</v>
      </c>
      <c r="E37">
        <v>21</v>
      </c>
      <c r="F37">
        <v>27.03</v>
      </c>
      <c r="G37">
        <v>19.84</v>
      </c>
      <c r="H37" s="8">
        <v>0.25140000000000001</v>
      </c>
      <c r="I37" t="s">
        <v>615</v>
      </c>
    </row>
    <row r="38" spans="1:9" x14ac:dyDescent="0.3">
      <c r="A38">
        <v>1</v>
      </c>
      <c r="B38" t="s">
        <v>48</v>
      </c>
      <c r="C38">
        <v>1</v>
      </c>
      <c r="D38">
        <v>0.31</v>
      </c>
      <c r="E38">
        <v>24</v>
      </c>
      <c r="F38">
        <v>39.549999999999997</v>
      </c>
      <c r="G38">
        <v>23.08</v>
      </c>
      <c r="H38" s="8">
        <v>0.30359999999999998</v>
      </c>
      <c r="I38" t="s">
        <v>615</v>
      </c>
    </row>
    <row r="39" spans="1:9" x14ac:dyDescent="0.3">
      <c r="A39">
        <v>1</v>
      </c>
      <c r="B39" t="s">
        <v>49</v>
      </c>
      <c r="C39">
        <v>1</v>
      </c>
      <c r="D39">
        <v>0.48</v>
      </c>
      <c r="E39">
        <v>23</v>
      </c>
      <c r="F39">
        <v>33.659999999999997</v>
      </c>
      <c r="G39">
        <v>26.54</v>
      </c>
      <c r="H39" s="8">
        <v>0.29909999999999998</v>
      </c>
      <c r="I39" t="s">
        <v>615</v>
      </c>
    </row>
    <row r="40" spans="1:9" x14ac:dyDescent="0.3">
      <c r="A40">
        <v>1</v>
      </c>
      <c r="B40" t="s">
        <v>50</v>
      </c>
      <c r="C40">
        <v>1</v>
      </c>
      <c r="D40">
        <v>-0.05</v>
      </c>
      <c r="E40">
        <v>26</v>
      </c>
      <c r="F40">
        <v>33.54</v>
      </c>
      <c r="G40">
        <v>28.95</v>
      </c>
      <c r="H40" s="8">
        <v>0.24249999999999999</v>
      </c>
      <c r="I40" t="s">
        <v>615</v>
      </c>
    </row>
    <row r="41" spans="1:9" x14ac:dyDescent="0.3">
      <c r="A41">
        <v>1</v>
      </c>
      <c r="B41" t="s">
        <v>51</v>
      </c>
      <c r="C41">
        <v>1</v>
      </c>
      <c r="D41">
        <v>0.64</v>
      </c>
      <c r="E41">
        <v>23</v>
      </c>
      <c r="F41">
        <v>36.46</v>
      </c>
      <c r="G41">
        <v>28.68</v>
      </c>
      <c r="H41" s="8">
        <v>0.21149999999999999</v>
      </c>
      <c r="I41" t="s">
        <v>615</v>
      </c>
    </row>
    <row r="42" spans="1:9" x14ac:dyDescent="0.3">
      <c r="A42">
        <v>1</v>
      </c>
      <c r="B42" t="s">
        <v>52</v>
      </c>
      <c r="C42">
        <v>1</v>
      </c>
      <c r="D42">
        <v>1.2</v>
      </c>
      <c r="E42">
        <v>28</v>
      </c>
      <c r="F42">
        <v>49.5</v>
      </c>
      <c r="G42">
        <v>38.74</v>
      </c>
      <c r="H42" s="8">
        <v>0.193</v>
      </c>
      <c r="I42" t="s">
        <v>615</v>
      </c>
    </row>
    <row r="43" spans="1:9" x14ac:dyDescent="0.3">
      <c r="A43">
        <v>1</v>
      </c>
      <c r="B43" t="s">
        <v>53</v>
      </c>
      <c r="C43">
        <v>1</v>
      </c>
      <c r="D43">
        <v>0.8</v>
      </c>
      <c r="E43">
        <v>20</v>
      </c>
      <c r="F43">
        <v>31.81</v>
      </c>
      <c r="G43">
        <v>22.77</v>
      </c>
      <c r="H43" s="8">
        <v>0.2797</v>
      </c>
      <c r="I43" t="s">
        <v>615</v>
      </c>
    </row>
    <row r="44" spans="1:9" x14ac:dyDescent="0.3">
      <c r="A44">
        <v>1</v>
      </c>
      <c r="B44" t="s">
        <v>54</v>
      </c>
      <c r="C44">
        <v>1</v>
      </c>
      <c r="D44">
        <v>0.33</v>
      </c>
      <c r="E44">
        <v>27</v>
      </c>
      <c r="F44">
        <v>48.14</v>
      </c>
      <c r="G44">
        <v>38.880000000000003</v>
      </c>
      <c r="H44" s="8">
        <v>0.2</v>
      </c>
      <c r="I44" t="s">
        <v>615</v>
      </c>
    </row>
    <row r="45" spans="1:9" x14ac:dyDescent="0.3">
      <c r="A45">
        <v>1</v>
      </c>
      <c r="B45" t="s">
        <v>55</v>
      </c>
      <c r="C45">
        <v>1</v>
      </c>
      <c r="D45">
        <v>0.56999999999999995</v>
      </c>
      <c r="E45">
        <v>24</v>
      </c>
      <c r="F45">
        <v>36.03</v>
      </c>
      <c r="G45">
        <v>24.79</v>
      </c>
      <c r="H45" s="8">
        <v>0.25629999999999997</v>
      </c>
      <c r="I45" t="s">
        <v>615</v>
      </c>
    </row>
    <row r="46" spans="1:9" x14ac:dyDescent="0.3">
      <c r="A46">
        <v>1</v>
      </c>
      <c r="B46" t="s">
        <v>56</v>
      </c>
      <c r="C46">
        <v>1</v>
      </c>
      <c r="D46">
        <v>0.12</v>
      </c>
      <c r="E46">
        <v>24</v>
      </c>
      <c r="F46">
        <v>41.87</v>
      </c>
      <c r="G46">
        <v>30.19</v>
      </c>
      <c r="H46" s="8">
        <v>0.26779999999999998</v>
      </c>
      <c r="I46" t="s">
        <v>615</v>
      </c>
    </row>
    <row r="47" spans="1:9" x14ac:dyDescent="0.3">
      <c r="A47">
        <v>1</v>
      </c>
      <c r="B47" t="s">
        <v>57</v>
      </c>
      <c r="C47">
        <v>1</v>
      </c>
      <c r="D47">
        <v>0.72</v>
      </c>
      <c r="E47">
        <v>24</v>
      </c>
      <c r="F47">
        <v>36.880000000000003</v>
      </c>
      <c r="G47">
        <v>30.96</v>
      </c>
      <c r="H47" s="8">
        <v>0.22359999999999999</v>
      </c>
      <c r="I47" t="s">
        <v>615</v>
      </c>
    </row>
    <row r="48" spans="1:9" x14ac:dyDescent="0.3">
      <c r="A48">
        <v>1</v>
      </c>
      <c r="B48" t="s">
        <v>58</v>
      </c>
      <c r="C48">
        <v>1</v>
      </c>
      <c r="D48">
        <v>0.38</v>
      </c>
      <c r="E48">
        <v>23</v>
      </c>
      <c r="F48">
        <v>35.729999999999997</v>
      </c>
      <c r="G48">
        <v>24.65</v>
      </c>
      <c r="H48" s="8">
        <v>0.29139999999999999</v>
      </c>
      <c r="I48" t="s">
        <v>615</v>
      </c>
    </row>
    <row r="49" spans="1:9" x14ac:dyDescent="0.3">
      <c r="A49">
        <v>1</v>
      </c>
      <c r="B49" t="s">
        <v>59</v>
      </c>
      <c r="C49">
        <v>1</v>
      </c>
      <c r="D49">
        <v>0.38</v>
      </c>
      <c r="E49">
        <v>20</v>
      </c>
      <c r="F49">
        <v>29.04</v>
      </c>
      <c r="G49">
        <v>19.97</v>
      </c>
      <c r="H49" s="8">
        <v>0.25019999999999998</v>
      </c>
      <c r="I49" t="s">
        <v>615</v>
      </c>
    </row>
    <row r="50" spans="1:9" x14ac:dyDescent="0.3">
      <c r="A50">
        <v>1</v>
      </c>
      <c r="B50" t="s">
        <v>60</v>
      </c>
      <c r="C50">
        <v>1</v>
      </c>
      <c r="D50">
        <v>0.78</v>
      </c>
      <c r="E50">
        <v>26</v>
      </c>
      <c r="F50">
        <v>46.35</v>
      </c>
      <c r="G50">
        <v>36.46</v>
      </c>
      <c r="H50" s="8">
        <v>0.187</v>
      </c>
      <c r="I50" t="s">
        <v>615</v>
      </c>
    </row>
    <row r="51" spans="1:9" x14ac:dyDescent="0.3">
      <c r="A51">
        <v>1</v>
      </c>
      <c r="B51" t="s">
        <v>61</v>
      </c>
      <c r="C51">
        <v>1</v>
      </c>
      <c r="D51">
        <v>0.78</v>
      </c>
      <c r="E51">
        <v>26</v>
      </c>
      <c r="F51">
        <v>33.9</v>
      </c>
      <c r="G51">
        <v>27.82</v>
      </c>
      <c r="H51" s="8">
        <v>0.24310000000000001</v>
      </c>
      <c r="I51" t="s">
        <v>615</v>
      </c>
    </row>
    <row r="52" spans="1:9" x14ac:dyDescent="0.3">
      <c r="A52">
        <v>1</v>
      </c>
      <c r="B52" t="s">
        <v>62</v>
      </c>
      <c r="C52">
        <v>1</v>
      </c>
      <c r="D52">
        <v>0.82</v>
      </c>
      <c r="E52">
        <v>30</v>
      </c>
      <c r="F52">
        <v>49.78</v>
      </c>
      <c r="G52">
        <v>40.79</v>
      </c>
      <c r="H52" s="8">
        <v>0.18210000000000001</v>
      </c>
      <c r="I52" t="s">
        <v>615</v>
      </c>
    </row>
    <row r="53" spans="1:9" x14ac:dyDescent="0.3">
      <c r="A53">
        <v>1</v>
      </c>
      <c r="B53" t="s">
        <v>63</v>
      </c>
      <c r="C53">
        <v>1</v>
      </c>
      <c r="D53">
        <v>0.36</v>
      </c>
      <c r="E53">
        <v>25</v>
      </c>
      <c r="F53">
        <v>48.15</v>
      </c>
      <c r="G53">
        <v>29.4</v>
      </c>
      <c r="H53" s="8">
        <v>0.25280000000000002</v>
      </c>
      <c r="I53" t="s">
        <v>615</v>
      </c>
    </row>
    <row r="54" spans="1:9" x14ac:dyDescent="0.3">
      <c r="A54">
        <v>1</v>
      </c>
      <c r="B54" t="s">
        <v>64</v>
      </c>
      <c r="C54">
        <v>1</v>
      </c>
      <c r="D54">
        <v>0.22</v>
      </c>
      <c r="E54">
        <v>22</v>
      </c>
      <c r="F54">
        <v>32.68</v>
      </c>
      <c r="G54">
        <v>23.12</v>
      </c>
      <c r="H54" s="8">
        <v>0.36209999999999998</v>
      </c>
      <c r="I54" t="s">
        <v>615</v>
      </c>
    </row>
    <row r="55" spans="1:9" x14ac:dyDescent="0.3">
      <c r="A55">
        <v>1</v>
      </c>
      <c r="B55" t="s">
        <v>65</v>
      </c>
      <c r="C55">
        <v>1</v>
      </c>
      <c r="D55">
        <v>1.37</v>
      </c>
      <c r="E55">
        <v>25</v>
      </c>
      <c r="F55">
        <v>41.09</v>
      </c>
      <c r="G55">
        <v>33.909999999999997</v>
      </c>
      <c r="H55" s="8">
        <v>0.19520000000000001</v>
      </c>
      <c r="I55" t="s">
        <v>615</v>
      </c>
    </row>
    <row r="56" spans="1:9" x14ac:dyDescent="0.3">
      <c r="A56">
        <v>1</v>
      </c>
      <c r="B56" t="s">
        <v>66</v>
      </c>
      <c r="C56">
        <v>1</v>
      </c>
      <c r="D56">
        <v>0.64</v>
      </c>
      <c r="E56">
        <v>25</v>
      </c>
      <c r="F56">
        <v>37.869999999999997</v>
      </c>
      <c r="G56">
        <v>26.45</v>
      </c>
      <c r="H56" s="8">
        <v>0.26390000000000002</v>
      </c>
      <c r="I56" t="s">
        <v>615</v>
      </c>
    </row>
    <row r="57" spans="1:9" x14ac:dyDescent="0.3">
      <c r="A57">
        <v>1</v>
      </c>
      <c r="B57" t="s">
        <v>67</v>
      </c>
      <c r="C57">
        <v>1</v>
      </c>
      <c r="D57">
        <v>1.06</v>
      </c>
      <c r="E57">
        <v>23</v>
      </c>
      <c r="F57">
        <v>33.57</v>
      </c>
      <c r="G57">
        <v>19.329999999999998</v>
      </c>
      <c r="H57" s="8">
        <v>0.23369999999999999</v>
      </c>
      <c r="I57" t="s">
        <v>615</v>
      </c>
    </row>
    <row r="58" spans="1:9" x14ac:dyDescent="0.3">
      <c r="A58">
        <v>1</v>
      </c>
      <c r="B58" t="s">
        <v>68</v>
      </c>
      <c r="C58">
        <v>1</v>
      </c>
      <c r="D58">
        <v>1.02</v>
      </c>
      <c r="E58">
        <v>25</v>
      </c>
      <c r="F58">
        <v>35.56</v>
      </c>
      <c r="G58">
        <v>28.36</v>
      </c>
      <c r="H58" s="8">
        <v>0.22939999999999999</v>
      </c>
      <c r="I58" t="s">
        <v>615</v>
      </c>
    </row>
    <row r="59" spans="1:9" x14ac:dyDescent="0.3">
      <c r="A59">
        <v>1</v>
      </c>
      <c r="B59" t="s">
        <v>69</v>
      </c>
      <c r="C59">
        <v>1</v>
      </c>
      <c r="D59">
        <v>0.56000000000000005</v>
      </c>
      <c r="E59">
        <v>25</v>
      </c>
      <c r="F59">
        <v>37.42</v>
      </c>
      <c r="G59">
        <v>32.880000000000003</v>
      </c>
      <c r="H59" s="8">
        <v>0.21110000000000001</v>
      </c>
      <c r="I59" t="s">
        <v>615</v>
      </c>
    </row>
    <row r="60" spans="1:9" x14ac:dyDescent="0.3">
      <c r="A60">
        <v>1</v>
      </c>
      <c r="B60" t="s">
        <v>70</v>
      </c>
      <c r="C60">
        <v>1</v>
      </c>
      <c r="D60">
        <v>0.69</v>
      </c>
      <c r="E60">
        <v>23</v>
      </c>
      <c r="F60">
        <v>30.9</v>
      </c>
      <c r="G60">
        <v>24.11</v>
      </c>
      <c r="H60" s="8">
        <v>0.23949999999999999</v>
      </c>
      <c r="I60" t="s">
        <v>615</v>
      </c>
    </row>
    <row r="61" spans="1:9" x14ac:dyDescent="0.3">
      <c r="A61">
        <v>1</v>
      </c>
      <c r="B61" t="s">
        <v>71</v>
      </c>
      <c r="C61">
        <v>1</v>
      </c>
      <c r="D61">
        <v>0.53</v>
      </c>
      <c r="E61">
        <v>20</v>
      </c>
      <c r="F61">
        <v>27.17</v>
      </c>
      <c r="G61">
        <v>22.57</v>
      </c>
      <c r="H61" s="8">
        <v>0.27600000000000002</v>
      </c>
      <c r="I61" t="s">
        <v>615</v>
      </c>
    </row>
    <row r="62" spans="1:9" x14ac:dyDescent="0.3">
      <c r="A62">
        <v>1</v>
      </c>
      <c r="B62" t="s">
        <v>72</v>
      </c>
      <c r="C62">
        <v>1</v>
      </c>
      <c r="D62">
        <v>1.1299999999999999</v>
      </c>
      <c r="E62">
        <v>27</v>
      </c>
      <c r="F62">
        <v>30.23</v>
      </c>
      <c r="G62">
        <v>26.74</v>
      </c>
      <c r="H62" s="8">
        <v>0.28499999999999998</v>
      </c>
      <c r="I62" t="s">
        <v>615</v>
      </c>
    </row>
    <row r="63" spans="1:9" x14ac:dyDescent="0.3">
      <c r="A63">
        <v>1</v>
      </c>
      <c r="B63" t="s">
        <v>73</v>
      </c>
      <c r="C63">
        <v>1</v>
      </c>
      <c r="D63">
        <v>0.33</v>
      </c>
      <c r="E63">
        <v>21</v>
      </c>
      <c r="F63">
        <v>30.41</v>
      </c>
      <c r="G63">
        <v>21.29</v>
      </c>
      <c r="H63" s="8">
        <v>0.3226</v>
      </c>
      <c r="I63" t="s">
        <v>615</v>
      </c>
    </row>
    <row r="64" spans="1:9" x14ac:dyDescent="0.3">
      <c r="A64">
        <v>1</v>
      </c>
      <c r="B64" t="s">
        <v>74</v>
      </c>
      <c r="C64">
        <v>1</v>
      </c>
      <c r="D64">
        <v>0.69</v>
      </c>
      <c r="E64">
        <v>25</v>
      </c>
      <c r="F64">
        <v>36.35</v>
      </c>
      <c r="G64">
        <v>26.71</v>
      </c>
      <c r="H64" s="8">
        <v>0.2535</v>
      </c>
      <c r="I64" t="s">
        <v>615</v>
      </c>
    </row>
    <row r="65" spans="1:9" x14ac:dyDescent="0.3">
      <c r="A65">
        <v>1</v>
      </c>
      <c r="B65" t="s">
        <v>75</v>
      </c>
      <c r="C65">
        <v>1</v>
      </c>
      <c r="D65">
        <v>0.92</v>
      </c>
      <c r="E65">
        <v>18</v>
      </c>
      <c r="F65">
        <v>20.79</v>
      </c>
      <c r="G65">
        <v>15.25</v>
      </c>
      <c r="H65" s="8">
        <v>0.29239999999999999</v>
      </c>
      <c r="I65" t="s">
        <v>615</v>
      </c>
    </row>
    <row r="66" spans="1:9" x14ac:dyDescent="0.3">
      <c r="A66">
        <v>1</v>
      </c>
      <c r="B66" t="s">
        <v>76</v>
      </c>
      <c r="C66">
        <v>1</v>
      </c>
      <c r="D66">
        <v>0.98</v>
      </c>
      <c r="E66">
        <v>26</v>
      </c>
      <c r="F66">
        <v>36.19</v>
      </c>
      <c r="G66">
        <v>31.66</v>
      </c>
      <c r="H66" s="8">
        <v>0.21820000000000001</v>
      </c>
      <c r="I66" t="s">
        <v>615</v>
      </c>
    </row>
    <row r="67" spans="1:9" x14ac:dyDescent="0.3">
      <c r="A67">
        <v>1</v>
      </c>
      <c r="B67" t="s">
        <v>77</v>
      </c>
      <c r="C67">
        <v>1</v>
      </c>
      <c r="D67">
        <v>0.62</v>
      </c>
      <c r="E67">
        <v>26</v>
      </c>
      <c r="F67">
        <v>30.13</v>
      </c>
      <c r="G67">
        <v>26.55</v>
      </c>
      <c r="H67" s="8">
        <v>0.25619999999999998</v>
      </c>
      <c r="I67" t="s">
        <v>615</v>
      </c>
    </row>
    <row r="68" spans="1:9" x14ac:dyDescent="0.3">
      <c r="A68">
        <v>1</v>
      </c>
      <c r="B68" t="s">
        <v>78</v>
      </c>
      <c r="C68">
        <v>1</v>
      </c>
      <c r="D68">
        <v>0.64</v>
      </c>
      <c r="E68">
        <v>23</v>
      </c>
      <c r="F68">
        <v>34.549999999999997</v>
      </c>
      <c r="G68">
        <v>25.24</v>
      </c>
      <c r="H68" s="8">
        <v>0.252</v>
      </c>
      <c r="I68" t="s">
        <v>615</v>
      </c>
    </row>
    <row r="69" spans="1:9" x14ac:dyDescent="0.3">
      <c r="A69">
        <v>1</v>
      </c>
      <c r="B69" t="s">
        <v>79</v>
      </c>
      <c r="C69">
        <v>1</v>
      </c>
      <c r="D69">
        <v>1.1599999999999999</v>
      </c>
      <c r="E69">
        <v>24</v>
      </c>
      <c r="F69">
        <v>31.85</v>
      </c>
      <c r="G69">
        <v>27.13</v>
      </c>
      <c r="H69" s="8">
        <v>0.23630000000000001</v>
      </c>
      <c r="I69" t="s">
        <v>615</v>
      </c>
    </row>
    <row r="70" spans="1:9" x14ac:dyDescent="0.3">
      <c r="A70">
        <v>1</v>
      </c>
      <c r="B70" t="s">
        <v>80</v>
      </c>
      <c r="C70">
        <v>1</v>
      </c>
      <c r="D70">
        <v>-0.37</v>
      </c>
      <c r="E70">
        <v>20</v>
      </c>
      <c r="F70">
        <v>33.42</v>
      </c>
      <c r="G70">
        <v>23.72</v>
      </c>
      <c r="H70" s="8">
        <v>0.34160000000000001</v>
      </c>
      <c r="I70" t="s">
        <v>615</v>
      </c>
    </row>
    <row r="71" spans="1:9" x14ac:dyDescent="0.3">
      <c r="A71">
        <v>1</v>
      </c>
      <c r="B71" t="s">
        <v>81</v>
      </c>
      <c r="C71">
        <v>1</v>
      </c>
      <c r="D71">
        <v>0.95</v>
      </c>
      <c r="E71">
        <v>19</v>
      </c>
      <c r="F71">
        <v>22.7</v>
      </c>
      <c r="G71">
        <v>13.2</v>
      </c>
      <c r="H71" s="8">
        <v>0.27960000000000002</v>
      </c>
      <c r="I71" t="s">
        <v>615</v>
      </c>
    </row>
    <row r="72" spans="1:9" x14ac:dyDescent="0.3">
      <c r="A72">
        <v>1</v>
      </c>
      <c r="B72" t="s">
        <v>82</v>
      </c>
      <c r="C72">
        <v>1</v>
      </c>
      <c r="D72">
        <v>0.63</v>
      </c>
      <c r="E72">
        <v>33</v>
      </c>
      <c r="F72">
        <v>52.35</v>
      </c>
      <c r="G72">
        <v>47.32</v>
      </c>
      <c r="H72" s="8">
        <v>0.18590000000000001</v>
      </c>
      <c r="I72" t="s">
        <v>615</v>
      </c>
    </row>
    <row r="73" spans="1:9" x14ac:dyDescent="0.3">
      <c r="A73">
        <v>1</v>
      </c>
      <c r="B73" t="s">
        <v>83</v>
      </c>
      <c r="C73">
        <v>1</v>
      </c>
      <c r="D73">
        <v>0.68</v>
      </c>
      <c r="E73">
        <v>21</v>
      </c>
      <c r="F73">
        <v>25.41</v>
      </c>
      <c r="G73">
        <v>18.489999999999998</v>
      </c>
      <c r="H73" s="8">
        <v>0.29210000000000003</v>
      </c>
      <c r="I73" t="s">
        <v>615</v>
      </c>
    </row>
    <row r="74" spans="1:9" x14ac:dyDescent="0.3">
      <c r="A74">
        <v>1</v>
      </c>
      <c r="B74" t="s">
        <v>84</v>
      </c>
      <c r="C74">
        <v>1</v>
      </c>
      <c r="D74">
        <v>0.23</v>
      </c>
      <c r="E74">
        <v>22</v>
      </c>
      <c r="F74">
        <v>33.35</v>
      </c>
      <c r="G74">
        <v>22.84</v>
      </c>
      <c r="H74" s="8">
        <v>0.25659999999999999</v>
      </c>
      <c r="I74" t="s">
        <v>615</v>
      </c>
    </row>
    <row r="75" spans="1:9" x14ac:dyDescent="0.3">
      <c r="A75">
        <v>1</v>
      </c>
      <c r="B75" t="s">
        <v>85</v>
      </c>
      <c r="C75">
        <v>1</v>
      </c>
      <c r="D75">
        <v>1.4</v>
      </c>
      <c r="E75">
        <v>27</v>
      </c>
      <c r="F75">
        <v>38.049999999999997</v>
      </c>
      <c r="G75">
        <v>33.51</v>
      </c>
      <c r="H75" s="8">
        <v>0.2084</v>
      </c>
      <c r="I75" t="s">
        <v>615</v>
      </c>
    </row>
    <row r="76" spans="1:9" x14ac:dyDescent="0.3">
      <c r="A76">
        <v>1</v>
      </c>
      <c r="B76" t="s">
        <v>86</v>
      </c>
      <c r="C76">
        <v>1</v>
      </c>
      <c r="D76">
        <v>0.9</v>
      </c>
      <c r="E76">
        <v>25</v>
      </c>
      <c r="F76">
        <v>41.57</v>
      </c>
      <c r="G76">
        <v>19.920000000000002</v>
      </c>
      <c r="H76" s="8">
        <v>0.29570000000000002</v>
      </c>
      <c r="I76" t="s">
        <v>615</v>
      </c>
    </row>
    <row r="77" spans="1:9" x14ac:dyDescent="0.3">
      <c r="A77">
        <v>1</v>
      </c>
      <c r="B77" t="s">
        <v>87</v>
      </c>
      <c r="C77">
        <v>1</v>
      </c>
      <c r="D77">
        <v>0.57999999999999996</v>
      </c>
      <c r="E77">
        <v>21</v>
      </c>
      <c r="F77">
        <v>35.869999999999997</v>
      </c>
      <c r="G77">
        <v>22.89</v>
      </c>
      <c r="H77" s="8">
        <v>0.26200000000000001</v>
      </c>
      <c r="I77" t="s">
        <v>615</v>
      </c>
    </row>
    <row r="78" spans="1:9" x14ac:dyDescent="0.3">
      <c r="A78">
        <v>1</v>
      </c>
      <c r="B78" t="s">
        <v>88</v>
      </c>
      <c r="C78">
        <v>1</v>
      </c>
      <c r="D78">
        <v>1.3</v>
      </c>
      <c r="E78">
        <v>27</v>
      </c>
      <c r="F78">
        <v>43.24</v>
      </c>
      <c r="G78">
        <v>36.82</v>
      </c>
      <c r="H78" s="8">
        <v>0.193</v>
      </c>
      <c r="I78" t="s">
        <v>615</v>
      </c>
    </row>
    <row r="79" spans="1:9" x14ac:dyDescent="0.3">
      <c r="A79">
        <v>1</v>
      </c>
      <c r="B79" t="s">
        <v>89</v>
      </c>
      <c r="C79">
        <v>1</v>
      </c>
      <c r="D79">
        <v>1.1299999999999999</v>
      </c>
      <c r="E79">
        <v>28</v>
      </c>
      <c r="F79">
        <v>43.01</v>
      </c>
      <c r="G79">
        <v>34.869999999999997</v>
      </c>
      <c r="H79" s="8">
        <v>0.22489999999999999</v>
      </c>
      <c r="I79" t="s">
        <v>615</v>
      </c>
    </row>
    <row r="80" spans="1:9" x14ac:dyDescent="0.3">
      <c r="A80">
        <v>1</v>
      </c>
      <c r="B80" t="s">
        <v>90</v>
      </c>
      <c r="C80">
        <v>1</v>
      </c>
      <c r="D80">
        <v>0.49</v>
      </c>
      <c r="E80">
        <v>23</v>
      </c>
      <c r="F80">
        <v>39.700000000000003</v>
      </c>
      <c r="G80">
        <v>27.24</v>
      </c>
      <c r="H80" s="8">
        <v>0.2626</v>
      </c>
      <c r="I80" t="s">
        <v>615</v>
      </c>
    </row>
    <row r="81" spans="1:9" x14ac:dyDescent="0.3">
      <c r="A81">
        <v>1</v>
      </c>
      <c r="B81" t="s">
        <v>91</v>
      </c>
      <c r="C81">
        <v>1</v>
      </c>
      <c r="D81">
        <v>0.7</v>
      </c>
      <c r="E81">
        <v>22</v>
      </c>
      <c r="F81">
        <v>34.869999999999997</v>
      </c>
      <c r="G81">
        <v>21.5</v>
      </c>
      <c r="H81" s="8">
        <v>0.2366</v>
      </c>
      <c r="I81" t="s">
        <v>615</v>
      </c>
    </row>
    <row r="82" spans="1:9" x14ac:dyDescent="0.3">
      <c r="A82">
        <v>1</v>
      </c>
      <c r="B82" t="s">
        <v>92</v>
      </c>
      <c r="C82">
        <v>1</v>
      </c>
      <c r="D82">
        <v>0.47</v>
      </c>
      <c r="E82">
        <v>24</v>
      </c>
      <c r="F82">
        <v>36.840000000000003</v>
      </c>
      <c r="G82">
        <v>26.98</v>
      </c>
      <c r="H82" s="8">
        <v>0.22570000000000001</v>
      </c>
      <c r="I82" t="s">
        <v>615</v>
      </c>
    </row>
    <row r="83" spans="1:9" x14ac:dyDescent="0.3">
      <c r="A83">
        <v>1</v>
      </c>
      <c r="B83" t="s">
        <v>93</v>
      </c>
      <c r="C83">
        <v>1</v>
      </c>
      <c r="D83">
        <v>1.1499999999999999</v>
      </c>
      <c r="E83">
        <v>21</v>
      </c>
      <c r="F83">
        <v>33.21</v>
      </c>
      <c r="G83">
        <v>19.39</v>
      </c>
      <c r="H83" s="8">
        <v>0.23580000000000001</v>
      </c>
      <c r="I83" t="s">
        <v>615</v>
      </c>
    </row>
    <row r="84" spans="1:9" x14ac:dyDescent="0.3">
      <c r="A84">
        <v>1</v>
      </c>
      <c r="B84" t="s">
        <v>94</v>
      </c>
      <c r="C84">
        <v>1</v>
      </c>
      <c r="D84">
        <v>0.39</v>
      </c>
      <c r="E84">
        <v>23</v>
      </c>
      <c r="F84">
        <v>42.08</v>
      </c>
      <c r="G84">
        <v>34.47</v>
      </c>
      <c r="H84" s="8">
        <v>0.2263</v>
      </c>
      <c r="I84" t="s">
        <v>615</v>
      </c>
    </row>
    <row r="85" spans="1:9" x14ac:dyDescent="0.3">
      <c r="A85">
        <v>1</v>
      </c>
      <c r="B85" t="s">
        <v>95</v>
      </c>
      <c r="C85">
        <v>1</v>
      </c>
      <c r="D85">
        <v>-0.1</v>
      </c>
      <c r="E85">
        <v>22</v>
      </c>
      <c r="F85">
        <v>29.87</v>
      </c>
      <c r="G85">
        <v>23.19</v>
      </c>
      <c r="H85" s="8">
        <v>0.28570000000000001</v>
      </c>
      <c r="I85" t="s">
        <v>615</v>
      </c>
    </row>
    <row r="86" spans="1:9" x14ac:dyDescent="0.3">
      <c r="A86">
        <v>1</v>
      </c>
      <c r="B86" t="s">
        <v>96</v>
      </c>
      <c r="C86">
        <v>1</v>
      </c>
      <c r="D86">
        <v>0.41</v>
      </c>
      <c r="E86">
        <v>23</v>
      </c>
      <c r="F86">
        <v>29.76</v>
      </c>
      <c r="G86">
        <v>22.44</v>
      </c>
      <c r="H86" s="8">
        <v>0.29399999999999998</v>
      </c>
      <c r="I86" t="s">
        <v>615</v>
      </c>
    </row>
    <row r="87" spans="1:9" x14ac:dyDescent="0.3">
      <c r="A87">
        <v>1</v>
      </c>
      <c r="B87" t="s">
        <v>97</v>
      </c>
      <c r="C87">
        <v>1</v>
      </c>
      <c r="D87">
        <v>0.98</v>
      </c>
      <c r="E87">
        <v>20</v>
      </c>
      <c r="F87">
        <v>29.75</v>
      </c>
      <c r="G87">
        <v>19.73</v>
      </c>
      <c r="H87" s="8">
        <v>0.28999999999999998</v>
      </c>
      <c r="I87" t="s">
        <v>615</v>
      </c>
    </row>
    <row r="88" spans="1:9" x14ac:dyDescent="0.3">
      <c r="A88">
        <v>1</v>
      </c>
      <c r="B88" t="s">
        <v>98</v>
      </c>
      <c r="C88">
        <v>1</v>
      </c>
      <c r="D88">
        <v>0.11</v>
      </c>
      <c r="E88">
        <v>29</v>
      </c>
      <c r="F88">
        <v>43.25</v>
      </c>
      <c r="G88">
        <v>39.74</v>
      </c>
      <c r="H88" s="8">
        <v>0.19550000000000001</v>
      </c>
      <c r="I88" t="s">
        <v>615</v>
      </c>
    </row>
    <row r="89" spans="1:9" x14ac:dyDescent="0.3">
      <c r="A89">
        <v>1</v>
      </c>
      <c r="B89" t="s">
        <v>99</v>
      </c>
      <c r="C89">
        <v>1</v>
      </c>
      <c r="D89">
        <v>0.4</v>
      </c>
      <c r="E89">
        <v>28</v>
      </c>
      <c r="F89">
        <v>32.049999999999997</v>
      </c>
      <c r="G89">
        <v>28.66</v>
      </c>
      <c r="H89" s="8">
        <v>0.26690000000000003</v>
      </c>
      <c r="I89" t="s">
        <v>615</v>
      </c>
    </row>
    <row r="90" spans="1:9" x14ac:dyDescent="0.3">
      <c r="A90">
        <v>1</v>
      </c>
      <c r="B90" t="s">
        <v>100</v>
      </c>
      <c r="C90">
        <v>1</v>
      </c>
      <c r="D90">
        <v>1.31</v>
      </c>
      <c r="E90">
        <v>22</v>
      </c>
      <c r="F90">
        <v>35.200000000000003</v>
      </c>
      <c r="G90">
        <v>22.34</v>
      </c>
      <c r="H90" s="8">
        <v>0.3276</v>
      </c>
      <c r="I90" t="s">
        <v>615</v>
      </c>
    </row>
    <row r="91" spans="1:9" x14ac:dyDescent="0.3">
      <c r="A91">
        <v>1</v>
      </c>
      <c r="B91" t="s">
        <v>101</v>
      </c>
      <c r="C91">
        <v>1</v>
      </c>
      <c r="D91">
        <v>0.35</v>
      </c>
      <c r="E91">
        <v>20</v>
      </c>
      <c r="F91">
        <v>28.2</v>
      </c>
      <c r="G91">
        <v>21.42</v>
      </c>
      <c r="H91" s="8">
        <v>0.26919999999999999</v>
      </c>
      <c r="I91" t="s">
        <v>615</v>
      </c>
    </row>
    <row r="92" spans="1:9" x14ac:dyDescent="0.3">
      <c r="A92">
        <v>1</v>
      </c>
      <c r="B92" t="s">
        <v>102</v>
      </c>
      <c r="C92">
        <v>1</v>
      </c>
      <c r="D92">
        <v>0.36</v>
      </c>
      <c r="E92">
        <v>20</v>
      </c>
      <c r="F92">
        <v>26.09</v>
      </c>
      <c r="G92">
        <v>19.600000000000001</v>
      </c>
      <c r="H92" s="8">
        <v>0.31900000000000001</v>
      </c>
      <c r="I92" t="s">
        <v>615</v>
      </c>
    </row>
    <row r="93" spans="1:9" x14ac:dyDescent="0.3">
      <c r="A93">
        <v>1</v>
      </c>
      <c r="B93" t="s">
        <v>103</v>
      </c>
      <c r="C93">
        <v>1</v>
      </c>
      <c r="D93">
        <v>0.79</v>
      </c>
      <c r="E93">
        <v>22</v>
      </c>
      <c r="F93">
        <v>33.380000000000003</v>
      </c>
      <c r="G93">
        <v>26.69</v>
      </c>
      <c r="H93" s="8">
        <v>0.23619999999999999</v>
      </c>
      <c r="I93" t="s">
        <v>615</v>
      </c>
    </row>
    <row r="94" spans="1:9" x14ac:dyDescent="0.3">
      <c r="A94">
        <v>1</v>
      </c>
      <c r="B94" t="s">
        <v>104</v>
      </c>
      <c r="C94">
        <v>1</v>
      </c>
      <c r="D94">
        <v>0.21</v>
      </c>
      <c r="E94">
        <v>25</v>
      </c>
      <c r="F94">
        <v>41.05</v>
      </c>
      <c r="G94">
        <v>27.03</v>
      </c>
      <c r="H94" s="8">
        <v>0.23949999999999999</v>
      </c>
      <c r="I94" t="s">
        <v>615</v>
      </c>
    </row>
    <row r="95" spans="1:9" x14ac:dyDescent="0.3">
      <c r="A95">
        <v>1</v>
      </c>
      <c r="B95" t="s">
        <v>105</v>
      </c>
      <c r="C95">
        <v>1</v>
      </c>
      <c r="D95">
        <v>0.47</v>
      </c>
      <c r="E95">
        <v>21</v>
      </c>
      <c r="F95">
        <v>29.42</v>
      </c>
      <c r="G95">
        <v>22.62</v>
      </c>
      <c r="H95" s="8">
        <v>0.25109999999999999</v>
      </c>
      <c r="I95" t="s">
        <v>615</v>
      </c>
    </row>
    <row r="96" spans="1:9" x14ac:dyDescent="0.3">
      <c r="A96">
        <v>1</v>
      </c>
      <c r="B96" t="s">
        <v>106</v>
      </c>
      <c r="C96">
        <v>1</v>
      </c>
      <c r="D96">
        <v>-0.03</v>
      </c>
      <c r="E96">
        <v>25</v>
      </c>
      <c r="F96">
        <v>32.369999999999997</v>
      </c>
      <c r="G96">
        <v>26.92</v>
      </c>
      <c r="H96" s="8">
        <v>0.25330000000000003</v>
      </c>
      <c r="I96" t="s">
        <v>615</v>
      </c>
    </row>
    <row r="97" spans="1:9" x14ac:dyDescent="0.3">
      <c r="A97">
        <v>1</v>
      </c>
      <c r="B97" t="s">
        <v>107</v>
      </c>
      <c r="C97">
        <v>1</v>
      </c>
      <c r="D97">
        <v>0.47</v>
      </c>
      <c r="E97">
        <v>25</v>
      </c>
      <c r="F97">
        <v>39.270000000000003</v>
      </c>
      <c r="G97">
        <v>29.37</v>
      </c>
      <c r="H97" s="8">
        <v>0.2586</v>
      </c>
      <c r="I97" t="s">
        <v>615</v>
      </c>
    </row>
    <row r="98" spans="1:9" x14ac:dyDescent="0.3">
      <c r="A98">
        <v>1</v>
      </c>
      <c r="B98" t="s">
        <v>108</v>
      </c>
      <c r="C98">
        <v>1</v>
      </c>
      <c r="D98">
        <v>0.16</v>
      </c>
      <c r="E98">
        <v>22</v>
      </c>
      <c r="F98">
        <v>30.32</v>
      </c>
      <c r="G98">
        <v>22.95</v>
      </c>
      <c r="H98" s="8">
        <v>0.25290000000000001</v>
      </c>
      <c r="I98" t="s">
        <v>615</v>
      </c>
    </row>
    <row r="99" spans="1:9" x14ac:dyDescent="0.3">
      <c r="A99">
        <v>1</v>
      </c>
      <c r="B99" t="s">
        <v>109</v>
      </c>
      <c r="C99">
        <v>1</v>
      </c>
      <c r="D99">
        <v>1.05</v>
      </c>
      <c r="E99">
        <v>21</v>
      </c>
      <c r="F99">
        <v>27.62</v>
      </c>
      <c r="G99">
        <v>22.86</v>
      </c>
      <c r="H99" s="8">
        <v>0.3175</v>
      </c>
      <c r="I99" t="s">
        <v>615</v>
      </c>
    </row>
    <row r="100" spans="1:9" x14ac:dyDescent="0.3">
      <c r="A100">
        <v>1</v>
      </c>
      <c r="B100" t="s">
        <v>110</v>
      </c>
      <c r="C100">
        <v>1</v>
      </c>
      <c r="D100">
        <v>0.11</v>
      </c>
      <c r="E100">
        <v>23</v>
      </c>
      <c r="F100">
        <v>26.87</v>
      </c>
      <c r="G100">
        <v>22.48</v>
      </c>
      <c r="H100" s="8">
        <v>0.35260000000000002</v>
      </c>
      <c r="I100" t="s">
        <v>615</v>
      </c>
    </row>
    <row r="101" spans="1:9" x14ac:dyDescent="0.3">
      <c r="A101">
        <v>1</v>
      </c>
      <c r="B101" t="s">
        <v>111</v>
      </c>
      <c r="C101">
        <v>1</v>
      </c>
      <c r="D101">
        <v>0.32</v>
      </c>
      <c r="E101">
        <v>28</v>
      </c>
      <c r="F101">
        <v>37.299999999999997</v>
      </c>
      <c r="G101">
        <v>32.700000000000003</v>
      </c>
      <c r="H101" s="8">
        <v>0.23100000000000001</v>
      </c>
      <c r="I101" t="s">
        <v>615</v>
      </c>
    </row>
    <row r="102" spans="1:9" x14ac:dyDescent="0.3">
      <c r="A102">
        <v>1</v>
      </c>
      <c r="B102" t="s">
        <v>112</v>
      </c>
      <c r="C102">
        <v>1</v>
      </c>
      <c r="D102">
        <v>1.0900000000000001</v>
      </c>
      <c r="E102">
        <v>26</v>
      </c>
      <c r="F102">
        <v>42.91</v>
      </c>
      <c r="G102">
        <v>31.56</v>
      </c>
      <c r="H102" s="8">
        <v>0.2167</v>
      </c>
      <c r="I102" t="s">
        <v>615</v>
      </c>
    </row>
    <row r="103" spans="1:9" x14ac:dyDescent="0.3">
      <c r="A103">
        <v>1</v>
      </c>
      <c r="B103" t="s">
        <v>113</v>
      </c>
      <c r="C103">
        <v>1</v>
      </c>
      <c r="D103">
        <v>1</v>
      </c>
      <c r="E103">
        <v>29</v>
      </c>
      <c r="F103">
        <v>39.69</v>
      </c>
      <c r="G103">
        <v>34.81</v>
      </c>
      <c r="H103" s="8">
        <v>0.22359999999999999</v>
      </c>
      <c r="I103" t="s">
        <v>615</v>
      </c>
    </row>
    <row r="104" spans="1:9" x14ac:dyDescent="0.3">
      <c r="A104">
        <v>1</v>
      </c>
      <c r="B104" t="s">
        <v>114</v>
      </c>
      <c r="C104">
        <v>1</v>
      </c>
      <c r="D104">
        <v>0.03</v>
      </c>
      <c r="E104">
        <v>19</v>
      </c>
      <c r="F104">
        <v>30.13</v>
      </c>
      <c r="G104">
        <v>18.66</v>
      </c>
      <c r="H104" s="8">
        <v>0.32640000000000002</v>
      </c>
      <c r="I104" t="s">
        <v>615</v>
      </c>
    </row>
    <row r="105" spans="1:9" x14ac:dyDescent="0.3">
      <c r="A105">
        <v>1</v>
      </c>
      <c r="B105" t="s">
        <v>115</v>
      </c>
      <c r="C105">
        <v>1</v>
      </c>
      <c r="D105">
        <v>0.64</v>
      </c>
      <c r="E105">
        <v>21</v>
      </c>
      <c r="F105">
        <v>24.1</v>
      </c>
      <c r="G105">
        <v>16.75</v>
      </c>
      <c r="H105" s="8">
        <v>0.31900000000000001</v>
      </c>
      <c r="I105" t="s">
        <v>615</v>
      </c>
    </row>
    <row r="106" spans="1:9" x14ac:dyDescent="0.3">
      <c r="A106">
        <v>1</v>
      </c>
      <c r="B106" t="s">
        <v>116</v>
      </c>
      <c r="C106">
        <v>1</v>
      </c>
      <c r="D106">
        <v>0.99</v>
      </c>
      <c r="E106">
        <v>24</v>
      </c>
      <c r="F106">
        <v>35.82</v>
      </c>
      <c r="G106">
        <v>26.48</v>
      </c>
      <c r="H106" s="8">
        <v>0.2261</v>
      </c>
      <c r="I106" t="s">
        <v>615</v>
      </c>
    </row>
    <row r="107" spans="1:9" x14ac:dyDescent="0.3">
      <c r="A107">
        <v>1</v>
      </c>
      <c r="B107" t="s">
        <v>117</v>
      </c>
      <c r="C107">
        <v>1</v>
      </c>
      <c r="D107">
        <v>-0.14000000000000001</v>
      </c>
      <c r="E107">
        <v>21</v>
      </c>
      <c r="F107">
        <v>35.630000000000003</v>
      </c>
      <c r="G107">
        <v>27.32</v>
      </c>
      <c r="H107" s="8">
        <v>0.2445</v>
      </c>
      <c r="I107" t="s">
        <v>615</v>
      </c>
    </row>
    <row r="108" spans="1:9" x14ac:dyDescent="0.3">
      <c r="A108">
        <v>1</v>
      </c>
      <c r="B108" t="s">
        <v>118</v>
      </c>
      <c r="C108">
        <v>1</v>
      </c>
      <c r="D108">
        <v>0.52</v>
      </c>
      <c r="E108">
        <v>25</v>
      </c>
      <c r="F108">
        <v>35.42</v>
      </c>
      <c r="G108">
        <v>29.08</v>
      </c>
      <c r="H108" s="8">
        <v>0.22509999999999999</v>
      </c>
      <c r="I108" t="s">
        <v>615</v>
      </c>
    </row>
    <row r="109" spans="1:9" x14ac:dyDescent="0.3">
      <c r="A109">
        <v>1</v>
      </c>
      <c r="B109" t="s">
        <v>119</v>
      </c>
      <c r="C109">
        <v>1</v>
      </c>
      <c r="D109">
        <v>0.04</v>
      </c>
      <c r="E109">
        <v>32</v>
      </c>
      <c r="F109">
        <v>42.6</v>
      </c>
      <c r="G109">
        <v>39.119999999999997</v>
      </c>
      <c r="H109" s="8">
        <v>0.22209999999999999</v>
      </c>
      <c r="I109" t="s">
        <v>615</v>
      </c>
    </row>
    <row r="110" spans="1:9" x14ac:dyDescent="0.3">
      <c r="A110">
        <v>1</v>
      </c>
      <c r="B110" t="s">
        <v>120</v>
      </c>
      <c r="C110">
        <v>1</v>
      </c>
      <c r="D110">
        <v>0.43</v>
      </c>
      <c r="E110">
        <v>25</v>
      </c>
      <c r="F110">
        <v>24.22</v>
      </c>
      <c r="G110">
        <v>21.69</v>
      </c>
      <c r="H110" s="8">
        <v>0.3004</v>
      </c>
      <c r="I110" t="s">
        <v>615</v>
      </c>
    </row>
    <row r="111" spans="1:9" x14ac:dyDescent="0.3">
      <c r="A111">
        <v>1</v>
      </c>
      <c r="B111" t="s">
        <v>121</v>
      </c>
      <c r="C111">
        <v>1</v>
      </c>
      <c r="D111">
        <v>0.6</v>
      </c>
      <c r="E111">
        <v>22</v>
      </c>
      <c r="F111">
        <v>31.57</v>
      </c>
      <c r="G111">
        <v>23.87</v>
      </c>
      <c r="H111" s="8">
        <v>0.3049</v>
      </c>
      <c r="I111" t="s">
        <v>615</v>
      </c>
    </row>
    <row r="112" spans="1:9" x14ac:dyDescent="0.3">
      <c r="A112">
        <v>1</v>
      </c>
      <c r="B112" t="s">
        <v>122</v>
      </c>
      <c r="C112">
        <v>1</v>
      </c>
      <c r="D112">
        <v>0.17</v>
      </c>
      <c r="E112">
        <v>27</v>
      </c>
      <c r="F112">
        <v>38.15</v>
      </c>
      <c r="G112">
        <v>30.58</v>
      </c>
      <c r="H112" s="8">
        <v>0.27310000000000001</v>
      </c>
      <c r="I112" t="s">
        <v>615</v>
      </c>
    </row>
    <row r="113" spans="1:9" x14ac:dyDescent="0.3">
      <c r="A113">
        <v>1</v>
      </c>
      <c r="B113" t="s">
        <v>123</v>
      </c>
      <c r="C113">
        <v>1</v>
      </c>
      <c r="D113">
        <v>0.43</v>
      </c>
      <c r="E113">
        <v>25</v>
      </c>
      <c r="F113">
        <v>39.46</v>
      </c>
      <c r="G113">
        <v>30.99</v>
      </c>
      <c r="H113" s="8">
        <v>0.25590000000000002</v>
      </c>
      <c r="I113" t="s">
        <v>615</v>
      </c>
    </row>
    <row r="114" spans="1:9" x14ac:dyDescent="0.3">
      <c r="A114">
        <v>1</v>
      </c>
      <c r="B114" t="s">
        <v>124</v>
      </c>
      <c r="C114">
        <v>1</v>
      </c>
      <c r="D114">
        <v>-0.49</v>
      </c>
      <c r="E114">
        <v>33</v>
      </c>
      <c r="F114">
        <v>55.52</v>
      </c>
      <c r="G114">
        <v>43.74</v>
      </c>
      <c r="H114" s="8">
        <v>0.22450000000000001</v>
      </c>
      <c r="I114" t="s">
        <v>615</v>
      </c>
    </row>
    <row r="115" spans="1:9" x14ac:dyDescent="0.3">
      <c r="A115">
        <v>1</v>
      </c>
      <c r="B115" t="s">
        <v>125</v>
      </c>
      <c r="C115">
        <v>1</v>
      </c>
      <c r="D115">
        <v>0.4</v>
      </c>
      <c r="E115">
        <v>24</v>
      </c>
      <c r="F115">
        <v>38.64</v>
      </c>
      <c r="G115">
        <v>29.84</v>
      </c>
      <c r="H115" s="8">
        <v>0.22140000000000001</v>
      </c>
      <c r="I115" t="s">
        <v>615</v>
      </c>
    </row>
    <row r="116" spans="1:9" x14ac:dyDescent="0.3">
      <c r="A116">
        <v>1</v>
      </c>
      <c r="B116" t="s">
        <v>126</v>
      </c>
      <c r="C116">
        <v>1</v>
      </c>
      <c r="D116">
        <v>1.49</v>
      </c>
      <c r="E116">
        <v>24</v>
      </c>
      <c r="F116">
        <v>36.97</v>
      </c>
      <c r="G116">
        <v>32.19</v>
      </c>
      <c r="H116" s="8">
        <v>0.1973</v>
      </c>
      <c r="I116" t="s">
        <v>615</v>
      </c>
    </row>
    <row r="117" spans="1:9" x14ac:dyDescent="0.3">
      <c r="A117">
        <v>1</v>
      </c>
      <c r="B117" t="s">
        <v>127</v>
      </c>
      <c r="C117">
        <v>1</v>
      </c>
      <c r="D117">
        <v>-0.33</v>
      </c>
      <c r="E117">
        <v>22</v>
      </c>
      <c r="F117">
        <v>25.7</v>
      </c>
      <c r="G117">
        <v>22.64</v>
      </c>
      <c r="H117" s="8">
        <v>0.26479999999999998</v>
      </c>
      <c r="I117" t="s">
        <v>615</v>
      </c>
    </row>
    <row r="118" spans="1:9" x14ac:dyDescent="0.3">
      <c r="A118">
        <v>1</v>
      </c>
      <c r="B118" t="s">
        <v>128</v>
      </c>
      <c r="C118">
        <v>1</v>
      </c>
      <c r="D118">
        <v>0.72</v>
      </c>
      <c r="E118">
        <v>25</v>
      </c>
      <c r="F118">
        <v>38.71</v>
      </c>
      <c r="G118">
        <v>31.62</v>
      </c>
      <c r="H118" s="8">
        <v>0.20960000000000001</v>
      </c>
      <c r="I118" t="s">
        <v>615</v>
      </c>
    </row>
    <row r="119" spans="1:9" x14ac:dyDescent="0.3">
      <c r="A119">
        <v>1</v>
      </c>
      <c r="B119" t="s">
        <v>129</v>
      </c>
      <c r="C119">
        <v>1</v>
      </c>
      <c r="D119">
        <v>0.34</v>
      </c>
      <c r="E119">
        <v>24</v>
      </c>
      <c r="F119">
        <v>31.45</v>
      </c>
      <c r="G119">
        <v>22.76</v>
      </c>
      <c r="H119" s="8">
        <v>0.26429999999999998</v>
      </c>
      <c r="I119" t="s">
        <v>615</v>
      </c>
    </row>
    <row r="120" spans="1:9" x14ac:dyDescent="0.3">
      <c r="A120">
        <v>1</v>
      </c>
      <c r="B120" t="s">
        <v>130</v>
      </c>
      <c r="C120">
        <v>1</v>
      </c>
      <c r="D120">
        <v>0.15</v>
      </c>
      <c r="E120">
        <v>22</v>
      </c>
      <c r="F120">
        <v>28.22</v>
      </c>
      <c r="G120">
        <v>12.02</v>
      </c>
      <c r="H120" s="8">
        <v>0.25729999999999997</v>
      </c>
      <c r="I120" t="s">
        <v>615</v>
      </c>
    </row>
    <row r="121" spans="1:9" x14ac:dyDescent="0.3">
      <c r="A121">
        <v>1</v>
      </c>
      <c r="B121" t="s">
        <v>131</v>
      </c>
      <c r="C121">
        <v>1</v>
      </c>
      <c r="D121">
        <v>0.55000000000000004</v>
      </c>
      <c r="E121">
        <v>22</v>
      </c>
      <c r="F121">
        <v>40.799999999999997</v>
      </c>
      <c r="G121">
        <v>24.52</v>
      </c>
      <c r="H121" s="8">
        <v>0.26679999999999998</v>
      </c>
      <c r="I121" t="s">
        <v>615</v>
      </c>
    </row>
    <row r="122" spans="1:9" x14ac:dyDescent="0.3">
      <c r="A122">
        <v>1</v>
      </c>
      <c r="B122" t="s">
        <v>132</v>
      </c>
      <c r="C122">
        <v>1</v>
      </c>
      <c r="D122">
        <v>1.1000000000000001</v>
      </c>
      <c r="E122">
        <v>25</v>
      </c>
      <c r="F122">
        <v>34.19</v>
      </c>
      <c r="G122">
        <v>26.62</v>
      </c>
      <c r="H122" s="8">
        <v>0.25</v>
      </c>
      <c r="I122" t="s">
        <v>615</v>
      </c>
    </row>
    <row r="123" spans="1:9" x14ac:dyDescent="0.3">
      <c r="A123">
        <v>1</v>
      </c>
      <c r="B123" t="s">
        <v>133</v>
      </c>
      <c r="C123">
        <v>1</v>
      </c>
      <c r="D123">
        <v>0.39</v>
      </c>
      <c r="E123">
        <v>21</v>
      </c>
      <c r="F123">
        <v>28.63</v>
      </c>
      <c r="G123">
        <v>19.23</v>
      </c>
      <c r="H123" s="8">
        <v>0.31580000000000003</v>
      </c>
      <c r="I123" t="s">
        <v>615</v>
      </c>
    </row>
    <row r="124" spans="1:9" x14ac:dyDescent="0.3">
      <c r="A124">
        <v>1</v>
      </c>
      <c r="B124" t="s">
        <v>134</v>
      </c>
      <c r="C124">
        <v>1</v>
      </c>
      <c r="D124">
        <v>0.34</v>
      </c>
      <c r="E124">
        <v>22</v>
      </c>
      <c r="F124">
        <v>28.04</v>
      </c>
      <c r="G124">
        <v>23.25</v>
      </c>
      <c r="H124" s="8">
        <v>0.25209999999999999</v>
      </c>
      <c r="I124" t="s">
        <v>615</v>
      </c>
    </row>
    <row r="125" spans="1:9" x14ac:dyDescent="0.3">
      <c r="A125">
        <v>1</v>
      </c>
      <c r="B125" t="s">
        <v>135</v>
      </c>
      <c r="C125">
        <v>1</v>
      </c>
      <c r="D125">
        <v>0.53</v>
      </c>
      <c r="E125">
        <v>21</v>
      </c>
      <c r="F125">
        <v>29.92</v>
      </c>
      <c r="G125">
        <v>19.86</v>
      </c>
      <c r="H125" s="8">
        <v>0.28060000000000002</v>
      </c>
      <c r="I125" t="s">
        <v>615</v>
      </c>
    </row>
    <row r="126" spans="1:9" x14ac:dyDescent="0.3">
      <c r="A126">
        <v>1</v>
      </c>
      <c r="B126" t="s">
        <v>136</v>
      </c>
      <c r="C126">
        <v>1</v>
      </c>
      <c r="D126">
        <v>0.75</v>
      </c>
      <c r="E126">
        <v>23</v>
      </c>
      <c r="F126">
        <v>34.97</v>
      </c>
      <c r="G126">
        <v>25.81</v>
      </c>
      <c r="H126" s="8">
        <v>0.24679999999999999</v>
      </c>
      <c r="I126" t="s">
        <v>615</v>
      </c>
    </row>
    <row r="127" spans="1:9" x14ac:dyDescent="0.3">
      <c r="A127">
        <v>1</v>
      </c>
      <c r="B127" t="s">
        <v>137</v>
      </c>
      <c r="C127">
        <v>1</v>
      </c>
      <c r="D127">
        <v>0.27</v>
      </c>
      <c r="E127">
        <v>27</v>
      </c>
      <c r="F127">
        <v>50.89</v>
      </c>
      <c r="G127">
        <v>34.049999999999997</v>
      </c>
      <c r="H127" s="8">
        <v>0.23250000000000001</v>
      </c>
      <c r="I127" t="s">
        <v>615</v>
      </c>
    </row>
    <row r="128" spans="1:9" x14ac:dyDescent="0.3">
      <c r="A128">
        <v>1</v>
      </c>
      <c r="B128" t="s">
        <v>138</v>
      </c>
      <c r="C128">
        <v>1</v>
      </c>
      <c r="D128">
        <v>0.98</v>
      </c>
      <c r="E128">
        <v>23</v>
      </c>
      <c r="F128">
        <v>30.18</v>
      </c>
      <c r="G128">
        <v>21.98</v>
      </c>
      <c r="H128" s="8">
        <v>0.26800000000000002</v>
      </c>
      <c r="I128" t="s">
        <v>615</v>
      </c>
    </row>
    <row r="129" spans="1:9" x14ac:dyDescent="0.3">
      <c r="A129">
        <v>1</v>
      </c>
      <c r="B129" t="s">
        <v>139</v>
      </c>
      <c r="C129">
        <v>1</v>
      </c>
      <c r="D129">
        <v>0.74</v>
      </c>
      <c r="E129">
        <v>28</v>
      </c>
      <c r="F129">
        <v>42.26</v>
      </c>
      <c r="G129">
        <v>33.36</v>
      </c>
      <c r="H129" s="8">
        <v>0.23949999999999999</v>
      </c>
      <c r="I129" t="s">
        <v>615</v>
      </c>
    </row>
    <row r="130" spans="1:9" x14ac:dyDescent="0.3">
      <c r="A130">
        <v>1</v>
      </c>
      <c r="B130" t="s">
        <v>140</v>
      </c>
      <c r="C130">
        <v>1</v>
      </c>
      <c r="D130">
        <v>-0.12</v>
      </c>
      <c r="E130">
        <v>29</v>
      </c>
      <c r="F130">
        <v>40.869999999999997</v>
      </c>
      <c r="G130">
        <v>30.97</v>
      </c>
      <c r="H130" s="8">
        <v>0.2641</v>
      </c>
      <c r="I130" t="s">
        <v>615</v>
      </c>
    </row>
    <row r="131" spans="1:9" x14ac:dyDescent="0.3">
      <c r="A131">
        <v>1</v>
      </c>
      <c r="B131" t="s">
        <v>141</v>
      </c>
      <c r="C131">
        <v>1</v>
      </c>
      <c r="D131">
        <v>0.89</v>
      </c>
      <c r="E131">
        <v>21</v>
      </c>
      <c r="F131">
        <v>30.42</v>
      </c>
      <c r="G131">
        <v>19.3</v>
      </c>
      <c r="H131" s="8">
        <v>0.25469999999999998</v>
      </c>
      <c r="I131" t="s">
        <v>615</v>
      </c>
    </row>
    <row r="132" spans="1:9" x14ac:dyDescent="0.3">
      <c r="A132">
        <v>1</v>
      </c>
      <c r="B132" t="s">
        <v>142</v>
      </c>
      <c r="C132">
        <v>1</v>
      </c>
      <c r="D132">
        <v>0.19</v>
      </c>
      <c r="E132">
        <v>17</v>
      </c>
      <c r="F132">
        <v>24.81</v>
      </c>
      <c r="G132">
        <v>17.989999999999998</v>
      </c>
      <c r="H132" s="8">
        <v>0.37069999999999997</v>
      </c>
      <c r="I132" t="s">
        <v>615</v>
      </c>
    </row>
    <row r="133" spans="1:9" x14ac:dyDescent="0.3">
      <c r="A133">
        <v>1</v>
      </c>
      <c r="B133" t="s">
        <v>143</v>
      </c>
      <c r="C133">
        <v>1</v>
      </c>
      <c r="D133">
        <v>1.0900000000000001</v>
      </c>
      <c r="E133">
        <v>27</v>
      </c>
      <c r="F133">
        <v>49.03</v>
      </c>
      <c r="G133">
        <v>30.08</v>
      </c>
      <c r="H133" s="8">
        <v>0.2031</v>
      </c>
      <c r="I133" t="s">
        <v>615</v>
      </c>
    </row>
    <row r="134" spans="1:9" x14ac:dyDescent="0.3">
      <c r="A134">
        <v>1</v>
      </c>
      <c r="B134" t="s">
        <v>144</v>
      </c>
      <c r="C134">
        <v>1</v>
      </c>
      <c r="D134">
        <v>0.61</v>
      </c>
      <c r="E134">
        <v>27</v>
      </c>
      <c r="F134">
        <v>44.11</v>
      </c>
      <c r="G134">
        <v>35.5</v>
      </c>
      <c r="H134" s="8">
        <v>0.19650000000000001</v>
      </c>
      <c r="I134" t="s">
        <v>615</v>
      </c>
    </row>
    <row r="135" spans="1:9" x14ac:dyDescent="0.3">
      <c r="A135">
        <v>1</v>
      </c>
      <c r="B135" t="s">
        <v>145</v>
      </c>
      <c r="C135">
        <v>1</v>
      </c>
      <c r="D135">
        <v>0.28999999999999998</v>
      </c>
      <c r="E135">
        <v>22</v>
      </c>
      <c r="F135">
        <v>33.64</v>
      </c>
      <c r="G135">
        <v>23.45</v>
      </c>
      <c r="H135" s="8">
        <v>0.2802</v>
      </c>
      <c r="I135" t="s">
        <v>615</v>
      </c>
    </row>
    <row r="136" spans="1:9" x14ac:dyDescent="0.3">
      <c r="A136">
        <v>1</v>
      </c>
      <c r="B136" t="s">
        <v>146</v>
      </c>
      <c r="C136">
        <v>1</v>
      </c>
      <c r="D136">
        <v>1.1499999999999999</v>
      </c>
      <c r="E136">
        <v>26</v>
      </c>
      <c r="F136">
        <v>39.229999999999997</v>
      </c>
      <c r="G136">
        <v>29.67</v>
      </c>
      <c r="H136" s="8">
        <v>0.23699999999999999</v>
      </c>
      <c r="I136" t="s">
        <v>615</v>
      </c>
    </row>
    <row r="137" spans="1:9" x14ac:dyDescent="0.3">
      <c r="A137">
        <v>1</v>
      </c>
      <c r="B137" t="s">
        <v>147</v>
      </c>
      <c r="C137">
        <v>1</v>
      </c>
      <c r="D137">
        <v>0.68</v>
      </c>
      <c r="E137">
        <v>27</v>
      </c>
      <c r="F137">
        <v>43.59</v>
      </c>
      <c r="G137">
        <v>33.270000000000003</v>
      </c>
      <c r="H137" s="8">
        <v>0.22040000000000001</v>
      </c>
      <c r="I137" t="s">
        <v>615</v>
      </c>
    </row>
    <row r="138" spans="1:9" x14ac:dyDescent="0.3">
      <c r="A138">
        <v>1</v>
      </c>
      <c r="B138" t="s">
        <v>148</v>
      </c>
      <c r="C138">
        <v>1</v>
      </c>
      <c r="D138">
        <v>0.79</v>
      </c>
      <c r="E138">
        <v>22</v>
      </c>
      <c r="F138">
        <v>33.86</v>
      </c>
      <c r="G138">
        <v>24.89</v>
      </c>
      <c r="H138" s="8">
        <v>0.22009999999999999</v>
      </c>
      <c r="I138" t="s">
        <v>615</v>
      </c>
    </row>
    <row r="139" spans="1:9" x14ac:dyDescent="0.3">
      <c r="A139">
        <v>1</v>
      </c>
      <c r="B139" t="s">
        <v>149</v>
      </c>
      <c r="C139">
        <v>1</v>
      </c>
      <c r="D139">
        <v>1.37</v>
      </c>
      <c r="E139">
        <v>26</v>
      </c>
      <c r="F139">
        <v>37.9</v>
      </c>
      <c r="G139">
        <v>32.03</v>
      </c>
      <c r="H139" s="8">
        <v>0.21229999999999999</v>
      </c>
      <c r="I139" t="s">
        <v>615</v>
      </c>
    </row>
    <row r="140" spans="1:9" x14ac:dyDescent="0.3">
      <c r="A140">
        <v>1</v>
      </c>
      <c r="B140" t="s">
        <v>150</v>
      </c>
      <c r="C140">
        <v>1</v>
      </c>
      <c r="D140">
        <v>0.38</v>
      </c>
      <c r="E140">
        <v>25</v>
      </c>
      <c r="F140">
        <v>38.159999999999997</v>
      </c>
      <c r="G140">
        <v>28.6</v>
      </c>
      <c r="H140" s="8">
        <v>0.2893</v>
      </c>
      <c r="I140" t="s">
        <v>615</v>
      </c>
    </row>
    <row r="141" spans="1:9" x14ac:dyDescent="0.3">
      <c r="A141">
        <v>1</v>
      </c>
      <c r="B141" t="s">
        <v>151</v>
      </c>
      <c r="C141">
        <v>1</v>
      </c>
      <c r="D141">
        <v>0.23</v>
      </c>
      <c r="E141">
        <v>28</v>
      </c>
      <c r="F141">
        <v>30.42</v>
      </c>
      <c r="G141">
        <v>28.63</v>
      </c>
      <c r="H141" s="8">
        <v>0.26869999999999999</v>
      </c>
      <c r="I141" t="s">
        <v>615</v>
      </c>
    </row>
    <row r="142" spans="1:9" x14ac:dyDescent="0.3">
      <c r="A142">
        <v>1</v>
      </c>
      <c r="B142" t="s">
        <v>152</v>
      </c>
      <c r="C142">
        <v>1</v>
      </c>
      <c r="D142">
        <v>0.24</v>
      </c>
      <c r="E142">
        <v>24</v>
      </c>
      <c r="F142">
        <v>34.799999999999997</v>
      </c>
      <c r="G142">
        <v>20.68</v>
      </c>
      <c r="H142" s="8">
        <v>0.30420000000000003</v>
      </c>
      <c r="I142" t="s">
        <v>615</v>
      </c>
    </row>
    <row r="143" spans="1:9" x14ac:dyDescent="0.3">
      <c r="A143">
        <v>1</v>
      </c>
      <c r="B143" t="s">
        <v>153</v>
      </c>
      <c r="C143">
        <v>1</v>
      </c>
      <c r="D143">
        <v>0.1</v>
      </c>
      <c r="E143">
        <v>21</v>
      </c>
      <c r="F143">
        <v>27.04</v>
      </c>
      <c r="G143">
        <v>21.91</v>
      </c>
      <c r="H143" s="8">
        <v>0.3493</v>
      </c>
      <c r="I143" t="s">
        <v>615</v>
      </c>
    </row>
    <row r="144" spans="1:9" x14ac:dyDescent="0.3">
      <c r="A144">
        <v>1</v>
      </c>
      <c r="B144" t="s">
        <v>154</v>
      </c>
      <c r="C144">
        <v>1</v>
      </c>
      <c r="D144">
        <v>0.15</v>
      </c>
      <c r="E144">
        <v>22</v>
      </c>
      <c r="F144">
        <v>37.82</v>
      </c>
      <c r="G144">
        <v>27.12</v>
      </c>
      <c r="H144" s="8">
        <v>0.2591</v>
      </c>
      <c r="I144" t="s">
        <v>615</v>
      </c>
    </row>
    <row r="145" spans="1:9" x14ac:dyDescent="0.3">
      <c r="A145">
        <v>1</v>
      </c>
      <c r="B145" t="s">
        <v>155</v>
      </c>
      <c r="C145">
        <v>1</v>
      </c>
      <c r="D145">
        <v>0.56000000000000005</v>
      </c>
      <c r="E145">
        <v>21</v>
      </c>
      <c r="F145">
        <v>29.34</v>
      </c>
      <c r="G145">
        <v>21.03</v>
      </c>
      <c r="H145" s="8">
        <v>0.29389999999999999</v>
      </c>
      <c r="I145" t="s">
        <v>615</v>
      </c>
    </row>
    <row r="146" spans="1:9" x14ac:dyDescent="0.3">
      <c r="A146">
        <v>1</v>
      </c>
      <c r="B146" t="s">
        <v>156</v>
      </c>
      <c r="C146">
        <v>1</v>
      </c>
      <c r="D146">
        <v>0.88</v>
      </c>
      <c r="E146">
        <v>36</v>
      </c>
      <c r="F146">
        <v>66.59</v>
      </c>
      <c r="G146">
        <v>60.63</v>
      </c>
      <c r="H146" s="8">
        <v>0.15989999999999999</v>
      </c>
      <c r="I146" t="s">
        <v>615</v>
      </c>
    </row>
    <row r="147" spans="1:9" x14ac:dyDescent="0.3">
      <c r="A147">
        <v>1</v>
      </c>
      <c r="B147" t="s">
        <v>157</v>
      </c>
      <c r="C147">
        <v>1</v>
      </c>
      <c r="D147">
        <v>-0.02</v>
      </c>
      <c r="E147">
        <v>21</v>
      </c>
      <c r="F147">
        <v>26.81</v>
      </c>
      <c r="G147">
        <v>19.53</v>
      </c>
      <c r="H147" s="8">
        <v>0.31440000000000001</v>
      </c>
      <c r="I147" t="s">
        <v>615</v>
      </c>
    </row>
    <row r="148" spans="1:9" x14ac:dyDescent="0.3">
      <c r="A148">
        <v>1</v>
      </c>
      <c r="B148" t="s">
        <v>158</v>
      </c>
      <c r="C148">
        <v>1</v>
      </c>
      <c r="D148">
        <v>0.5</v>
      </c>
      <c r="E148">
        <v>22</v>
      </c>
      <c r="F148">
        <v>25.34</v>
      </c>
      <c r="G148">
        <v>19.899999999999999</v>
      </c>
      <c r="H148" s="8">
        <v>0.28399999999999997</v>
      </c>
      <c r="I148" t="s">
        <v>615</v>
      </c>
    </row>
    <row r="149" spans="1:9" x14ac:dyDescent="0.3">
      <c r="A149">
        <v>1</v>
      </c>
      <c r="B149" t="s">
        <v>159</v>
      </c>
      <c r="C149">
        <v>1</v>
      </c>
      <c r="D149">
        <v>1.29</v>
      </c>
      <c r="E149">
        <v>21</v>
      </c>
      <c r="F149">
        <v>29.58</v>
      </c>
      <c r="G149">
        <v>19.690000000000001</v>
      </c>
      <c r="H149" s="8">
        <v>0.31340000000000001</v>
      </c>
      <c r="I149" t="s">
        <v>615</v>
      </c>
    </row>
    <row r="150" spans="1:9" x14ac:dyDescent="0.3">
      <c r="A150">
        <v>1</v>
      </c>
      <c r="B150" t="s">
        <v>160</v>
      </c>
      <c r="C150">
        <v>1</v>
      </c>
      <c r="D150">
        <v>0.56999999999999995</v>
      </c>
      <c r="E150">
        <v>22</v>
      </c>
      <c r="F150">
        <v>26.76</v>
      </c>
      <c r="G150">
        <v>23.79</v>
      </c>
      <c r="H150" s="8">
        <v>0.2437</v>
      </c>
      <c r="I150" t="s">
        <v>615</v>
      </c>
    </row>
    <row r="151" spans="1:9" x14ac:dyDescent="0.3">
      <c r="A151">
        <v>1</v>
      </c>
      <c r="B151" t="s">
        <v>161</v>
      </c>
      <c r="C151">
        <v>1</v>
      </c>
      <c r="D151">
        <v>0.36</v>
      </c>
      <c r="E151">
        <v>20</v>
      </c>
      <c r="F151">
        <v>31.64</v>
      </c>
      <c r="G151">
        <v>24.95</v>
      </c>
      <c r="H151" s="8">
        <v>0.30859999999999999</v>
      </c>
      <c r="I151" t="s">
        <v>615</v>
      </c>
    </row>
    <row r="152" spans="1:9" x14ac:dyDescent="0.3">
      <c r="A152">
        <v>1</v>
      </c>
      <c r="B152" t="s">
        <v>162</v>
      </c>
      <c r="C152">
        <v>1</v>
      </c>
      <c r="D152">
        <v>0.78</v>
      </c>
      <c r="E152">
        <v>28</v>
      </c>
      <c r="F152">
        <v>46.98</v>
      </c>
      <c r="G152">
        <v>40.799999999999997</v>
      </c>
      <c r="H152" s="8">
        <v>0.18410000000000001</v>
      </c>
      <c r="I152" t="s">
        <v>615</v>
      </c>
    </row>
    <row r="153" spans="1:9" x14ac:dyDescent="0.3">
      <c r="A153">
        <v>1</v>
      </c>
      <c r="B153" t="s">
        <v>163</v>
      </c>
      <c r="C153">
        <v>1</v>
      </c>
      <c r="D153">
        <v>-0.04</v>
      </c>
      <c r="E153">
        <v>24</v>
      </c>
      <c r="F153">
        <v>36.590000000000003</v>
      </c>
      <c r="G153">
        <v>26.34</v>
      </c>
      <c r="H153" s="8">
        <v>0.30199999999999999</v>
      </c>
      <c r="I153" t="s">
        <v>615</v>
      </c>
    </row>
    <row r="154" spans="1:9" x14ac:dyDescent="0.3">
      <c r="A154">
        <v>1</v>
      </c>
      <c r="B154" t="s">
        <v>164</v>
      </c>
      <c r="C154">
        <v>1</v>
      </c>
      <c r="D154">
        <v>1.35</v>
      </c>
      <c r="E154">
        <v>23</v>
      </c>
      <c r="F154">
        <v>34.47</v>
      </c>
      <c r="G154">
        <v>24.09</v>
      </c>
      <c r="H154" s="8">
        <v>0.29239999999999999</v>
      </c>
      <c r="I154" t="s">
        <v>615</v>
      </c>
    </row>
    <row r="155" spans="1:9" x14ac:dyDescent="0.3">
      <c r="A155">
        <v>1</v>
      </c>
      <c r="B155" t="s">
        <v>165</v>
      </c>
      <c r="C155">
        <v>1</v>
      </c>
      <c r="D155">
        <v>0.99</v>
      </c>
      <c r="E155">
        <v>23</v>
      </c>
      <c r="F155">
        <v>32.06</v>
      </c>
      <c r="G155">
        <v>25.03</v>
      </c>
      <c r="H155" s="8">
        <v>0.25650000000000001</v>
      </c>
      <c r="I155" t="s">
        <v>615</v>
      </c>
    </row>
    <row r="156" spans="1:9" x14ac:dyDescent="0.3">
      <c r="A156">
        <v>1</v>
      </c>
      <c r="B156" t="s">
        <v>166</v>
      </c>
      <c r="C156">
        <v>1</v>
      </c>
      <c r="D156">
        <v>0.28000000000000003</v>
      </c>
      <c r="E156">
        <v>25</v>
      </c>
      <c r="F156">
        <v>39.29</v>
      </c>
      <c r="G156">
        <v>30.82</v>
      </c>
      <c r="H156" s="8">
        <v>0.22939999999999999</v>
      </c>
      <c r="I156" t="s">
        <v>615</v>
      </c>
    </row>
    <row r="157" spans="1:9" x14ac:dyDescent="0.3">
      <c r="A157">
        <v>1</v>
      </c>
      <c r="B157" t="s">
        <v>167</v>
      </c>
      <c r="C157">
        <v>1</v>
      </c>
      <c r="D157">
        <v>1.03</v>
      </c>
      <c r="E157">
        <v>22</v>
      </c>
      <c r="F157">
        <v>29.72</v>
      </c>
      <c r="G157">
        <v>22.73</v>
      </c>
      <c r="H157" s="8">
        <v>0.28460000000000002</v>
      </c>
      <c r="I157" t="s">
        <v>615</v>
      </c>
    </row>
    <row r="158" spans="1:9" x14ac:dyDescent="0.3">
      <c r="A158">
        <v>1</v>
      </c>
      <c r="B158" t="s">
        <v>168</v>
      </c>
      <c r="C158">
        <v>1</v>
      </c>
      <c r="D158">
        <v>0.68</v>
      </c>
      <c r="E158">
        <v>22</v>
      </c>
      <c r="F158">
        <v>28.82</v>
      </c>
      <c r="G158">
        <v>24.42</v>
      </c>
      <c r="H158" s="8">
        <v>0.26529999999999998</v>
      </c>
      <c r="I158" t="s">
        <v>615</v>
      </c>
    </row>
    <row r="159" spans="1:9" x14ac:dyDescent="0.3">
      <c r="A159">
        <v>1</v>
      </c>
      <c r="B159" t="s">
        <v>169</v>
      </c>
      <c r="C159">
        <v>1</v>
      </c>
      <c r="D159">
        <v>0.31</v>
      </c>
      <c r="E159">
        <v>23</v>
      </c>
      <c r="F159">
        <v>31.65</v>
      </c>
      <c r="G159">
        <v>26.19</v>
      </c>
      <c r="H159" s="8">
        <v>0.23430000000000001</v>
      </c>
      <c r="I159" t="s">
        <v>615</v>
      </c>
    </row>
    <row r="160" spans="1:9" x14ac:dyDescent="0.3">
      <c r="A160">
        <v>1</v>
      </c>
      <c r="B160" t="s">
        <v>170</v>
      </c>
      <c r="C160">
        <v>1</v>
      </c>
      <c r="D160">
        <v>0.3</v>
      </c>
      <c r="E160">
        <v>26</v>
      </c>
      <c r="F160">
        <v>32.11</v>
      </c>
      <c r="G160">
        <v>30.15</v>
      </c>
      <c r="H160" s="8">
        <v>0.23180000000000001</v>
      </c>
      <c r="I160" t="s">
        <v>615</v>
      </c>
    </row>
    <row r="161" spans="1:9" x14ac:dyDescent="0.3">
      <c r="A161">
        <v>1</v>
      </c>
      <c r="B161" t="s">
        <v>171</v>
      </c>
      <c r="C161">
        <v>1</v>
      </c>
      <c r="D161">
        <v>0.8</v>
      </c>
      <c r="E161">
        <v>27</v>
      </c>
      <c r="F161">
        <v>45.08</v>
      </c>
      <c r="G161">
        <v>34.549999999999997</v>
      </c>
      <c r="H161" s="8">
        <v>0.2225</v>
      </c>
      <c r="I161" t="s">
        <v>615</v>
      </c>
    </row>
    <row r="162" spans="1:9" x14ac:dyDescent="0.3">
      <c r="A162">
        <v>1</v>
      </c>
      <c r="B162" t="s">
        <v>172</v>
      </c>
      <c r="C162">
        <v>1</v>
      </c>
      <c r="D162">
        <v>0.64</v>
      </c>
      <c r="E162">
        <v>21</v>
      </c>
      <c r="F162">
        <v>29.86</v>
      </c>
      <c r="G162">
        <v>19.36</v>
      </c>
      <c r="H162" s="8">
        <v>0.26850000000000002</v>
      </c>
      <c r="I162" t="s">
        <v>615</v>
      </c>
    </row>
    <row r="163" spans="1:9" x14ac:dyDescent="0.3">
      <c r="A163">
        <v>1</v>
      </c>
      <c r="B163" t="s">
        <v>173</v>
      </c>
      <c r="C163">
        <v>1</v>
      </c>
      <c r="D163">
        <v>-0.37</v>
      </c>
      <c r="E163">
        <v>24</v>
      </c>
      <c r="F163">
        <v>35.770000000000003</v>
      </c>
      <c r="G163">
        <v>25.44</v>
      </c>
      <c r="H163" s="8">
        <v>0.33129999999999998</v>
      </c>
      <c r="I163" t="s">
        <v>615</v>
      </c>
    </row>
    <row r="164" spans="1:9" x14ac:dyDescent="0.3">
      <c r="A164">
        <v>1</v>
      </c>
      <c r="B164" t="s">
        <v>174</v>
      </c>
      <c r="C164">
        <v>1</v>
      </c>
      <c r="D164">
        <v>0.77</v>
      </c>
      <c r="E164">
        <v>26</v>
      </c>
      <c r="F164">
        <v>42.1</v>
      </c>
      <c r="G164">
        <v>39.01</v>
      </c>
      <c r="H164" s="8">
        <v>0.18360000000000001</v>
      </c>
      <c r="I164" t="s">
        <v>615</v>
      </c>
    </row>
    <row r="165" spans="1:9" x14ac:dyDescent="0.3">
      <c r="A165">
        <v>1</v>
      </c>
      <c r="B165" t="s">
        <v>175</v>
      </c>
      <c r="C165">
        <v>1</v>
      </c>
      <c r="D165">
        <v>0.36</v>
      </c>
      <c r="E165">
        <v>25</v>
      </c>
      <c r="F165">
        <v>41.55</v>
      </c>
      <c r="G165">
        <v>22.83</v>
      </c>
      <c r="H165" s="8">
        <v>0.28560000000000002</v>
      </c>
      <c r="I165" t="s">
        <v>615</v>
      </c>
    </row>
    <row r="166" spans="1:9" x14ac:dyDescent="0.3">
      <c r="A166">
        <v>1</v>
      </c>
      <c r="B166" t="s">
        <v>176</v>
      </c>
      <c r="C166">
        <v>1</v>
      </c>
      <c r="D166">
        <v>0.09</v>
      </c>
      <c r="E166">
        <v>24</v>
      </c>
      <c r="F166">
        <v>19.989999999999998</v>
      </c>
      <c r="G166">
        <v>19.420000000000002</v>
      </c>
      <c r="H166" s="8">
        <v>0.34439999999999998</v>
      </c>
      <c r="I166" t="s">
        <v>615</v>
      </c>
    </row>
    <row r="167" spans="1:9" x14ac:dyDescent="0.3">
      <c r="A167">
        <v>1</v>
      </c>
      <c r="B167" t="s">
        <v>177</v>
      </c>
      <c r="C167">
        <v>1</v>
      </c>
      <c r="D167">
        <v>0.97</v>
      </c>
      <c r="E167">
        <v>23</v>
      </c>
      <c r="F167">
        <v>33.6</v>
      </c>
      <c r="G167">
        <v>28.43</v>
      </c>
      <c r="H167" s="8">
        <v>0.21909999999999999</v>
      </c>
      <c r="I167" t="s">
        <v>615</v>
      </c>
    </row>
    <row r="168" spans="1:9" x14ac:dyDescent="0.3">
      <c r="A168">
        <v>1</v>
      </c>
      <c r="B168" t="s">
        <v>178</v>
      </c>
      <c r="C168">
        <v>1</v>
      </c>
      <c r="D168">
        <v>0.47</v>
      </c>
      <c r="E168">
        <v>27</v>
      </c>
      <c r="F168">
        <v>35.78</v>
      </c>
      <c r="G168">
        <v>27.59</v>
      </c>
      <c r="H168" s="8">
        <v>0.24260000000000001</v>
      </c>
      <c r="I168" t="s">
        <v>615</v>
      </c>
    </row>
    <row r="169" spans="1:9" x14ac:dyDescent="0.3">
      <c r="A169">
        <v>1</v>
      </c>
      <c r="B169" t="s">
        <v>179</v>
      </c>
      <c r="C169">
        <v>1</v>
      </c>
      <c r="D169">
        <v>0.72</v>
      </c>
      <c r="E169">
        <v>20</v>
      </c>
      <c r="F169">
        <v>25.42</v>
      </c>
      <c r="G169">
        <v>15.99</v>
      </c>
      <c r="H169" s="8">
        <v>0.2722</v>
      </c>
      <c r="I169" t="s">
        <v>615</v>
      </c>
    </row>
    <row r="170" spans="1:9" x14ac:dyDescent="0.3">
      <c r="A170">
        <v>1</v>
      </c>
      <c r="B170" t="s">
        <v>180</v>
      </c>
      <c r="C170">
        <v>1</v>
      </c>
      <c r="D170">
        <v>0.92</v>
      </c>
      <c r="E170">
        <v>22</v>
      </c>
      <c r="F170">
        <v>42.68</v>
      </c>
      <c r="G170">
        <v>19.57</v>
      </c>
      <c r="H170" s="8">
        <v>0.2727</v>
      </c>
      <c r="I170" t="s">
        <v>615</v>
      </c>
    </row>
    <row r="171" spans="1:9" x14ac:dyDescent="0.3">
      <c r="A171">
        <v>1</v>
      </c>
      <c r="B171" t="s">
        <v>181</v>
      </c>
      <c r="C171">
        <v>1</v>
      </c>
      <c r="D171">
        <v>0.43</v>
      </c>
      <c r="E171">
        <v>24</v>
      </c>
      <c r="F171">
        <v>32.299999999999997</v>
      </c>
      <c r="G171">
        <v>28.13</v>
      </c>
      <c r="H171" s="8">
        <v>0.22159999999999999</v>
      </c>
      <c r="I171" t="s">
        <v>615</v>
      </c>
    </row>
    <row r="172" spans="1:9" x14ac:dyDescent="0.3">
      <c r="A172">
        <v>1</v>
      </c>
      <c r="B172" t="s">
        <v>182</v>
      </c>
      <c r="C172">
        <v>1</v>
      </c>
      <c r="D172">
        <v>0.49</v>
      </c>
      <c r="E172">
        <v>25</v>
      </c>
      <c r="F172">
        <v>30.04</v>
      </c>
      <c r="G172">
        <v>26.48</v>
      </c>
      <c r="H172" s="8">
        <v>0.25490000000000002</v>
      </c>
      <c r="I172" t="s">
        <v>615</v>
      </c>
    </row>
    <row r="173" spans="1:9" x14ac:dyDescent="0.3">
      <c r="A173">
        <v>1</v>
      </c>
      <c r="B173" t="s">
        <v>183</v>
      </c>
      <c r="C173">
        <v>1</v>
      </c>
      <c r="D173">
        <v>0.23</v>
      </c>
      <c r="E173">
        <v>20</v>
      </c>
      <c r="F173">
        <v>26.31</v>
      </c>
      <c r="G173">
        <v>18.670000000000002</v>
      </c>
      <c r="H173" s="8">
        <v>0.34429999999999999</v>
      </c>
      <c r="I173" t="s">
        <v>615</v>
      </c>
    </row>
    <row r="174" spans="1:9" x14ac:dyDescent="0.3">
      <c r="A174">
        <v>1</v>
      </c>
      <c r="B174" t="s">
        <v>184</v>
      </c>
      <c r="C174">
        <v>1</v>
      </c>
      <c r="D174">
        <v>0.99</v>
      </c>
      <c r="E174">
        <v>27</v>
      </c>
      <c r="F174">
        <v>44.36</v>
      </c>
      <c r="G174">
        <v>36.590000000000003</v>
      </c>
      <c r="H174" s="8">
        <v>0.18729999999999999</v>
      </c>
      <c r="I174" t="s">
        <v>615</v>
      </c>
    </row>
    <row r="175" spans="1:9" x14ac:dyDescent="0.3">
      <c r="A175">
        <v>1</v>
      </c>
      <c r="B175" t="s">
        <v>185</v>
      </c>
      <c r="C175">
        <v>1</v>
      </c>
      <c r="D175">
        <v>0.12</v>
      </c>
      <c r="E175">
        <v>27</v>
      </c>
      <c r="F175">
        <v>46.1</v>
      </c>
      <c r="G175">
        <v>37.47</v>
      </c>
      <c r="H175" s="8">
        <v>0.21579999999999999</v>
      </c>
      <c r="I175" t="s">
        <v>615</v>
      </c>
    </row>
    <row r="176" spans="1:9" x14ac:dyDescent="0.3">
      <c r="A176">
        <v>1</v>
      </c>
      <c r="B176" t="s">
        <v>186</v>
      </c>
      <c r="C176">
        <v>1</v>
      </c>
      <c r="D176">
        <v>1.1599999999999999</v>
      </c>
      <c r="E176">
        <v>24</v>
      </c>
      <c r="F176">
        <v>39.18</v>
      </c>
      <c r="G176">
        <v>27.53</v>
      </c>
      <c r="H176" s="8">
        <v>0.24579999999999999</v>
      </c>
      <c r="I176" t="s">
        <v>615</v>
      </c>
    </row>
    <row r="177" spans="1:9" x14ac:dyDescent="0.3">
      <c r="A177">
        <v>1</v>
      </c>
      <c r="B177" t="s">
        <v>187</v>
      </c>
      <c r="C177">
        <v>1</v>
      </c>
      <c r="D177">
        <v>0.32</v>
      </c>
      <c r="E177">
        <v>27</v>
      </c>
      <c r="F177">
        <v>38.99</v>
      </c>
      <c r="G177">
        <v>37.94</v>
      </c>
      <c r="H177" s="8">
        <v>0.1885</v>
      </c>
      <c r="I177" t="s">
        <v>615</v>
      </c>
    </row>
    <row r="178" spans="1:9" x14ac:dyDescent="0.3">
      <c r="A178">
        <v>1</v>
      </c>
      <c r="B178" t="s">
        <v>188</v>
      </c>
      <c r="C178">
        <v>1</v>
      </c>
      <c r="D178">
        <v>0.81</v>
      </c>
      <c r="E178">
        <v>24</v>
      </c>
      <c r="F178">
        <v>32.25</v>
      </c>
      <c r="G178">
        <v>23.81</v>
      </c>
      <c r="H178" s="8">
        <v>0.28160000000000002</v>
      </c>
      <c r="I178" t="s">
        <v>615</v>
      </c>
    </row>
    <row r="179" spans="1:9" x14ac:dyDescent="0.3">
      <c r="A179">
        <v>1</v>
      </c>
      <c r="B179" t="s">
        <v>189</v>
      </c>
      <c r="C179">
        <v>1</v>
      </c>
      <c r="D179">
        <v>0.47</v>
      </c>
      <c r="E179">
        <v>27</v>
      </c>
      <c r="F179">
        <v>42.56</v>
      </c>
      <c r="G179">
        <v>20.23</v>
      </c>
      <c r="H179" s="8">
        <v>0.31840000000000002</v>
      </c>
      <c r="I179" t="s">
        <v>615</v>
      </c>
    </row>
    <row r="180" spans="1:9" x14ac:dyDescent="0.3">
      <c r="A180">
        <v>1</v>
      </c>
      <c r="B180" t="s">
        <v>190</v>
      </c>
      <c r="C180">
        <v>1</v>
      </c>
      <c r="D180">
        <v>1.1100000000000001</v>
      </c>
      <c r="E180">
        <v>22</v>
      </c>
      <c r="F180">
        <v>28.03</v>
      </c>
      <c r="G180">
        <v>23.71</v>
      </c>
      <c r="H180" s="8">
        <v>0.2445</v>
      </c>
      <c r="I180" t="s">
        <v>615</v>
      </c>
    </row>
    <row r="181" spans="1:9" x14ac:dyDescent="0.3">
      <c r="A181">
        <v>1</v>
      </c>
      <c r="B181" t="s">
        <v>191</v>
      </c>
      <c r="C181">
        <v>1</v>
      </c>
      <c r="D181">
        <v>0.43</v>
      </c>
      <c r="E181">
        <v>27</v>
      </c>
      <c r="F181">
        <v>46.17</v>
      </c>
      <c r="G181">
        <v>35.61</v>
      </c>
      <c r="H181" s="8">
        <v>0.23549999999999999</v>
      </c>
      <c r="I181" t="s">
        <v>615</v>
      </c>
    </row>
    <row r="182" spans="1:9" x14ac:dyDescent="0.3">
      <c r="A182">
        <v>1</v>
      </c>
      <c r="B182" t="s">
        <v>192</v>
      </c>
      <c r="C182">
        <v>1</v>
      </c>
      <c r="D182">
        <v>0.73</v>
      </c>
      <c r="E182">
        <v>22</v>
      </c>
      <c r="F182">
        <v>34.71</v>
      </c>
      <c r="G182">
        <v>21.92</v>
      </c>
      <c r="H182" s="8">
        <v>0.30349999999999999</v>
      </c>
      <c r="I182" t="s">
        <v>615</v>
      </c>
    </row>
    <row r="183" spans="1:9" x14ac:dyDescent="0.3">
      <c r="A183">
        <v>1</v>
      </c>
      <c r="B183" t="s">
        <v>193</v>
      </c>
      <c r="C183">
        <v>1</v>
      </c>
      <c r="D183">
        <v>0.11</v>
      </c>
      <c r="E183">
        <v>19</v>
      </c>
      <c r="F183">
        <v>24.9</v>
      </c>
      <c r="G183">
        <v>18.86</v>
      </c>
      <c r="H183" s="8">
        <v>0.33489999999999998</v>
      </c>
      <c r="I183" t="s">
        <v>615</v>
      </c>
    </row>
    <row r="184" spans="1:9" x14ac:dyDescent="0.3">
      <c r="A184">
        <v>1</v>
      </c>
      <c r="B184" t="s">
        <v>194</v>
      </c>
      <c r="C184">
        <v>1</v>
      </c>
      <c r="D184">
        <v>0.46</v>
      </c>
      <c r="E184">
        <v>24</v>
      </c>
      <c r="F184">
        <v>37.18</v>
      </c>
      <c r="G184">
        <v>28.14</v>
      </c>
      <c r="H184" s="8">
        <v>0.2555</v>
      </c>
      <c r="I184" t="s">
        <v>615</v>
      </c>
    </row>
    <row r="185" spans="1:9" x14ac:dyDescent="0.3">
      <c r="A185">
        <v>1</v>
      </c>
      <c r="B185" t="s">
        <v>195</v>
      </c>
      <c r="C185">
        <v>1</v>
      </c>
      <c r="D185">
        <v>0.92</v>
      </c>
      <c r="E185">
        <v>24</v>
      </c>
      <c r="F185">
        <v>35.65</v>
      </c>
      <c r="G185">
        <v>30.16</v>
      </c>
      <c r="H185" s="8">
        <v>0.219</v>
      </c>
      <c r="I185" t="s">
        <v>615</v>
      </c>
    </row>
    <row r="186" spans="1:9" x14ac:dyDescent="0.3">
      <c r="A186">
        <v>1</v>
      </c>
      <c r="B186" t="s">
        <v>196</v>
      </c>
      <c r="C186">
        <v>1</v>
      </c>
      <c r="D186">
        <v>0.23</v>
      </c>
      <c r="E186">
        <v>29</v>
      </c>
      <c r="F186">
        <v>51.04</v>
      </c>
      <c r="G186">
        <v>46.14</v>
      </c>
      <c r="H186" s="8">
        <v>0.16450000000000001</v>
      </c>
      <c r="I186" t="s">
        <v>615</v>
      </c>
    </row>
    <row r="187" spans="1:9" x14ac:dyDescent="0.3">
      <c r="A187">
        <v>1</v>
      </c>
      <c r="B187" t="s">
        <v>197</v>
      </c>
      <c r="C187">
        <v>1</v>
      </c>
      <c r="D187">
        <v>1.1599999999999999</v>
      </c>
      <c r="E187">
        <v>21</v>
      </c>
      <c r="F187">
        <v>33.93</v>
      </c>
      <c r="G187">
        <v>11.53</v>
      </c>
      <c r="H187" s="8">
        <v>0.26479999999999998</v>
      </c>
      <c r="I187" t="s">
        <v>615</v>
      </c>
    </row>
    <row r="188" spans="1:9" x14ac:dyDescent="0.3">
      <c r="A188">
        <v>1</v>
      </c>
      <c r="B188" t="s">
        <v>198</v>
      </c>
      <c r="C188">
        <v>1</v>
      </c>
      <c r="D188">
        <v>-0.05</v>
      </c>
      <c r="E188">
        <v>19</v>
      </c>
      <c r="F188">
        <v>29.93</v>
      </c>
      <c r="G188">
        <v>19.29</v>
      </c>
      <c r="H188" s="8">
        <v>0.29520000000000002</v>
      </c>
      <c r="I188" t="s">
        <v>615</v>
      </c>
    </row>
    <row r="189" spans="1:9" x14ac:dyDescent="0.3">
      <c r="A189">
        <v>1</v>
      </c>
      <c r="B189" t="s">
        <v>199</v>
      </c>
      <c r="C189">
        <v>1</v>
      </c>
      <c r="D189">
        <v>0.92</v>
      </c>
      <c r="E189">
        <v>23</v>
      </c>
      <c r="F189">
        <v>35.61</v>
      </c>
      <c r="G189">
        <v>24.47</v>
      </c>
      <c r="H189" s="8">
        <v>0.2477</v>
      </c>
      <c r="I189" t="s">
        <v>615</v>
      </c>
    </row>
    <row r="190" spans="1:9" x14ac:dyDescent="0.3">
      <c r="A190">
        <v>1</v>
      </c>
      <c r="B190" t="s">
        <v>200</v>
      </c>
      <c r="C190">
        <v>1</v>
      </c>
      <c r="D190">
        <v>0.9</v>
      </c>
      <c r="E190">
        <v>25</v>
      </c>
      <c r="F190">
        <v>38.06</v>
      </c>
      <c r="G190">
        <v>28.6</v>
      </c>
      <c r="H190" s="8">
        <v>0.21379999999999999</v>
      </c>
      <c r="I190" t="s">
        <v>615</v>
      </c>
    </row>
    <row r="191" spans="1:9" x14ac:dyDescent="0.3">
      <c r="A191">
        <v>1</v>
      </c>
      <c r="B191" t="s">
        <v>201</v>
      </c>
      <c r="C191">
        <v>1</v>
      </c>
      <c r="D191">
        <v>1.1299999999999999</v>
      </c>
      <c r="E191">
        <v>22</v>
      </c>
      <c r="F191">
        <v>31.1</v>
      </c>
      <c r="G191">
        <v>22.07</v>
      </c>
      <c r="H191" s="8">
        <v>0.25340000000000001</v>
      </c>
      <c r="I191" t="s">
        <v>615</v>
      </c>
    </row>
    <row r="192" spans="1:9" x14ac:dyDescent="0.3">
      <c r="A192">
        <v>1</v>
      </c>
      <c r="B192" t="s">
        <v>202</v>
      </c>
      <c r="C192">
        <v>1</v>
      </c>
      <c r="D192">
        <v>0.97</v>
      </c>
      <c r="E192">
        <v>23</v>
      </c>
      <c r="F192">
        <v>36.380000000000003</v>
      </c>
      <c r="G192">
        <v>23.13</v>
      </c>
      <c r="H192" s="8">
        <v>0.2452</v>
      </c>
      <c r="I192" t="s">
        <v>615</v>
      </c>
    </row>
    <row r="193" spans="1:9" x14ac:dyDescent="0.3">
      <c r="A193">
        <v>1</v>
      </c>
      <c r="B193" t="s">
        <v>203</v>
      </c>
      <c r="C193">
        <v>1</v>
      </c>
      <c r="D193">
        <v>0.23</v>
      </c>
      <c r="E193">
        <v>26</v>
      </c>
      <c r="F193">
        <v>39.93</v>
      </c>
      <c r="G193">
        <v>32.71</v>
      </c>
      <c r="H193" s="8">
        <v>0.22309999999999999</v>
      </c>
      <c r="I193" t="s">
        <v>615</v>
      </c>
    </row>
    <row r="194" spans="1:9" x14ac:dyDescent="0.3">
      <c r="A194">
        <v>1</v>
      </c>
      <c r="B194" t="s">
        <v>204</v>
      </c>
      <c r="C194">
        <v>1</v>
      </c>
      <c r="D194">
        <v>-0.04</v>
      </c>
      <c r="E194">
        <v>23</v>
      </c>
      <c r="F194">
        <v>42.55</v>
      </c>
      <c r="G194">
        <v>31.65</v>
      </c>
      <c r="H194" s="8">
        <v>0.189</v>
      </c>
      <c r="I194" t="s">
        <v>615</v>
      </c>
    </row>
    <row r="195" spans="1:9" x14ac:dyDescent="0.3">
      <c r="A195">
        <v>1</v>
      </c>
      <c r="B195" t="s">
        <v>205</v>
      </c>
      <c r="C195">
        <v>1</v>
      </c>
      <c r="D195">
        <v>0.38</v>
      </c>
      <c r="E195">
        <v>26</v>
      </c>
      <c r="F195">
        <v>45.13</v>
      </c>
      <c r="G195">
        <v>37.619999999999997</v>
      </c>
      <c r="H195" s="8">
        <v>0.21940000000000001</v>
      </c>
      <c r="I195" t="s">
        <v>615</v>
      </c>
    </row>
    <row r="196" spans="1:9" x14ac:dyDescent="0.3">
      <c r="A196">
        <v>1</v>
      </c>
      <c r="B196" t="s">
        <v>206</v>
      </c>
      <c r="C196">
        <v>1</v>
      </c>
      <c r="D196">
        <v>0.67</v>
      </c>
      <c r="E196">
        <v>23</v>
      </c>
      <c r="F196">
        <v>37.090000000000003</v>
      </c>
      <c r="G196">
        <v>30.78</v>
      </c>
      <c r="H196" s="8">
        <v>0.20480000000000001</v>
      </c>
      <c r="I196" t="s">
        <v>615</v>
      </c>
    </row>
    <row r="197" spans="1:9" x14ac:dyDescent="0.3">
      <c r="A197">
        <v>1</v>
      </c>
      <c r="B197" t="s">
        <v>207</v>
      </c>
      <c r="C197">
        <v>1</v>
      </c>
      <c r="D197">
        <v>0.39</v>
      </c>
      <c r="E197">
        <v>22</v>
      </c>
      <c r="F197">
        <v>35.92</v>
      </c>
      <c r="G197">
        <v>22.66</v>
      </c>
      <c r="H197" s="8">
        <v>0.23569999999999999</v>
      </c>
      <c r="I197" t="s">
        <v>615</v>
      </c>
    </row>
    <row r="198" spans="1:9" x14ac:dyDescent="0.3">
      <c r="A198">
        <v>1</v>
      </c>
      <c r="B198" t="s">
        <v>208</v>
      </c>
      <c r="C198">
        <v>1</v>
      </c>
      <c r="D198">
        <v>-0.06</v>
      </c>
      <c r="E198">
        <v>23</v>
      </c>
      <c r="F198">
        <v>32.06</v>
      </c>
      <c r="G198">
        <v>21.78</v>
      </c>
      <c r="H198" s="8">
        <v>0.29349999999999998</v>
      </c>
      <c r="I198" t="s">
        <v>615</v>
      </c>
    </row>
    <row r="199" spans="1:9" x14ac:dyDescent="0.3">
      <c r="A199">
        <v>1</v>
      </c>
      <c r="B199" t="s">
        <v>209</v>
      </c>
      <c r="C199">
        <v>1</v>
      </c>
      <c r="D199">
        <v>1.06</v>
      </c>
      <c r="E199">
        <v>24</v>
      </c>
      <c r="F199">
        <v>38.840000000000003</v>
      </c>
      <c r="G199">
        <v>30.6</v>
      </c>
      <c r="H199" s="8">
        <v>0.25309999999999999</v>
      </c>
      <c r="I199" t="s">
        <v>615</v>
      </c>
    </row>
    <row r="200" spans="1:9" x14ac:dyDescent="0.3">
      <c r="A200">
        <v>1</v>
      </c>
      <c r="B200" t="s">
        <v>210</v>
      </c>
      <c r="C200">
        <v>1</v>
      </c>
      <c r="D200">
        <v>0.05</v>
      </c>
      <c r="E200">
        <v>35</v>
      </c>
      <c r="F200">
        <v>58.05</v>
      </c>
      <c r="G200">
        <v>20.79</v>
      </c>
      <c r="H200" s="8">
        <v>0.2167</v>
      </c>
      <c r="I200" t="s">
        <v>615</v>
      </c>
    </row>
    <row r="201" spans="1:9" x14ac:dyDescent="0.3">
      <c r="A201">
        <v>1</v>
      </c>
      <c r="B201" t="s">
        <v>211</v>
      </c>
      <c r="C201">
        <v>1</v>
      </c>
      <c r="D201">
        <v>1.1499999999999999</v>
      </c>
      <c r="E201">
        <v>18</v>
      </c>
      <c r="F201">
        <v>24.52</v>
      </c>
      <c r="G201">
        <v>17.62</v>
      </c>
      <c r="H201" s="8">
        <v>0.33119999999999999</v>
      </c>
      <c r="I201" t="s">
        <v>615</v>
      </c>
    </row>
    <row r="202" spans="1:9" x14ac:dyDescent="0.3">
      <c r="A202">
        <v>1</v>
      </c>
      <c r="B202" t="s">
        <v>212</v>
      </c>
      <c r="C202">
        <v>1</v>
      </c>
      <c r="D202">
        <v>-0.22</v>
      </c>
      <c r="E202">
        <v>33</v>
      </c>
      <c r="F202">
        <v>40.92</v>
      </c>
      <c r="G202">
        <v>37.869999999999997</v>
      </c>
      <c r="H202" s="8">
        <v>0.23419999999999999</v>
      </c>
      <c r="I202" t="s">
        <v>615</v>
      </c>
    </row>
    <row r="203" spans="1:9" x14ac:dyDescent="0.3">
      <c r="A203">
        <v>1</v>
      </c>
      <c r="B203" t="s">
        <v>213</v>
      </c>
      <c r="C203">
        <v>1</v>
      </c>
      <c r="D203">
        <v>0.81</v>
      </c>
      <c r="E203">
        <v>26</v>
      </c>
      <c r="F203">
        <v>27.17</v>
      </c>
      <c r="G203">
        <v>25.18</v>
      </c>
      <c r="H203" s="8">
        <v>0.27889999999999998</v>
      </c>
      <c r="I203" t="s">
        <v>615</v>
      </c>
    </row>
    <row r="204" spans="1:9" x14ac:dyDescent="0.3">
      <c r="A204">
        <v>1</v>
      </c>
      <c r="B204" t="s">
        <v>214</v>
      </c>
      <c r="C204">
        <v>1</v>
      </c>
      <c r="D204">
        <v>0.33</v>
      </c>
      <c r="E204">
        <v>22</v>
      </c>
      <c r="F204">
        <v>20.3</v>
      </c>
      <c r="G204">
        <v>18.079999999999998</v>
      </c>
      <c r="H204" s="8">
        <v>0.36659999999999998</v>
      </c>
      <c r="I204" t="s">
        <v>615</v>
      </c>
    </row>
    <row r="205" spans="1:9" x14ac:dyDescent="0.3">
      <c r="A205">
        <v>1</v>
      </c>
      <c r="B205" t="s">
        <v>215</v>
      </c>
      <c r="C205">
        <v>1</v>
      </c>
      <c r="D205">
        <v>0.28000000000000003</v>
      </c>
      <c r="E205">
        <v>23</v>
      </c>
      <c r="F205">
        <v>30.07</v>
      </c>
      <c r="G205">
        <v>25.09</v>
      </c>
      <c r="H205" s="8">
        <v>0.25940000000000002</v>
      </c>
      <c r="I205" t="s">
        <v>615</v>
      </c>
    </row>
    <row r="206" spans="1:9" x14ac:dyDescent="0.3">
      <c r="A206">
        <v>1</v>
      </c>
      <c r="B206" t="s">
        <v>216</v>
      </c>
      <c r="C206">
        <v>1</v>
      </c>
      <c r="D206">
        <v>0.53</v>
      </c>
      <c r="E206">
        <v>21</v>
      </c>
      <c r="F206">
        <v>29.68</v>
      </c>
      <c r="G206">
        <v>16.93</v>
      </c>
      <c r="H206" s="8">
        <v>0.29580000000000001</v>
      </c>
      <c r="I206" t="s">
        <v>615</v>
      </c>
    </row>
    <row r="207" spans="1:9" x14ac:dyDescent="0.3">
      <c r="A207">
        <v>1</v>
      </c>
      <c r="B207" t="s">
        <v>217</v>
      </c>
      <c r="C207">
        <v>1</v>
      </c>
      <c r="D207">
        <v>0.32</v>
      </c>
      <c r="E207">
        <v>24</v>
      </c>
      <c r="F207">
        <v>30.15</v>
      </c>
      <c r="G207">
        <v>25.21</v>
      </c>
      <c r="H207" s="8">
        <v>0.2666</v>
      </c>
      <c r="I207" t="s">
        <v>615</v>
      </c>
    </row>
    <row r="208" spans="1:9" x14ac:dyDescent="0.3">
      <c r="A208">
        <v>1</v>
      </c>
      <c r="B208" t="s">
        <v>218</v>
      </c>
      <c r="C208">
        <v>1</v>
      </c>
      <c r="D208">
        <v>1.1599999999999999</v>
      </c>
      <c r="E208">
        <v>24</v>
      </c>
      <c r="F208">
        <v>37.49</v>
      </c>
      <c r="G208">
        <v>28.19</v>
      </c>
      <c r="H208" s="8">
        <v>0.23619999999999999</v>
      </c>
      <c r="I208" t="s">
        <v>615</v>
      </c>
    </row>
    <row r="209" spans="1:9" x14ac:dyDescent="0.3">
      <c r="A209">
        <v>1</v>
      </c>
      <c r="B209" t="s">
        <v>219</v>
      </c>
      <c r="C209">
        <v>1</v>
      </c>
      <c r="D209">
        <v>-0.53</v>
      </c>
      <c r="E209">
        <v>26</v>
      </c>
      <c r="F209">
        <v>43.29</v>
      </c>
      <c r="G209">
        <v>26.77</v>
      </c>
      <c r="H209" s="8">
        <v>0.29709999999999998</v>
      </c>
      <c r="I209" t="s">
        <v>615</v>
      </c>
    </row>
    <row r="210" spans="1:9" x14ac:dyDescent="0.3">
      <c r="A210">
        <v>1</v>
      </c>
      <c r="B210" t="s">
        <v>220</v>
      </c>
      <c r="C210">
        <v>1</v>
      </c>
      <c r="D210">
        <v>0.94</v>
      </c>
      <c r="E210">
        <v>29</v>
      </c>
      <c r="F210">
        <v>46.46</v>
      </c>
      <c r="G210">
        <v>39.24</v>
      </c>
      <c r="H210" s="8">
        <v>0.2097</v>
      </c>
      <c r="I210" t="s">
        <v>615</v>
      </c>
    </row>
    <row r="211" spans="1:9" x14ac:dyDescent="0.3">
      <c r="A211">
        <v>1</v>
      </c>
      <c r="B211" t="s">
        <v>221</v>
      </c>
      <c r="C211">
        <v>1</v>
      </c>
      <c r="D211">
        <v>0.3</v>
      </c>
      <c r="E211">
        <v>26</v>
      </c>
      <c r="F211">
        <v>43.93</v>
      </c>
      <c r="G211">
        <v>30.31</v>
      </c>
      <c r="H211" s="8">
        <v>0.2472</v>
      </c>
      <c r="I211" t="s">
        <v>615</v>
      </c>
    </row>
    <row r="212" spans="1:9" x14ac:dyDescent="0.3">
      <c r="A212">
        <v>1</v>
      </c>
      <c r="B212" t="s">
        <v>222</v>
      </c>
      <c r="C212">
        <v>1</v>
      </c>
      <c r="D212">
        <v>0.47</v>
      </c>
      <c r="E212">
        <v>25</v>
      </c>
      <c r="F212">
        <v>30.81</v>
      </c>
      <c r="G212">
        <v>25.97</v>
      </c>
      <c r="H212" s="8">
        <v>0.24099999999999999</v>
      </c>
      <c r="I212" t="s">
        <v>615</v>
      </c>
    </row>
    <row r="213" spans="1:9" x14ac:dyDescent="0.3">
      <c r="A213">
        <v>1</v>
      </c>
      <c r="B213" t="s">
        <v>223</v>
      </c>
      <c r="C213">
        <v>1</v>
      </c>
      <c r="D213">
        <v>1.18</v>
      </c>
      <c r="E213">
        <v>26</v>
      </c>
      <c r="F213">
        <v>36.72</v>
      </c>
      <c r="G213">
        <v>32.21</v>
      </c>
      <c r="H213" s="8">
        <v>0.21940000000000001</v>
      </c>
      <c r="I213" t="s">
        <v>615</v>
      </c>
    </row>
    <row r="214" spans="1:9" x14ac:dyDescent="0.3">
      <c r="A214">
        <v>1</v>
      </c>
      <c r="B214" t="s">
        <v>224</v>
      </c>
      <c r="C214">
        <v>1</v>
      </c>
      <c r="D214">
        <v>-0.05</v>
      </c>
      <c r="E214">
        <v>26</v>
      </c>
      <c r="F214">
        <v>35.4</v>
      </c>
      <c r="G214">
        <v>31.37</v>
      </c>
      <c r="H214" s="8">
        <v>0.24940000000000001</v>
      </c>
      <c r="I214" t="s">
        <v>615</v>
      </c>
    </row>
    <row r="215" spans="1:9" x14ac:dyDescent="0.3">
      <c r="A215">
        <v>1</v>
      </c>
      <c r="B215" t="s">
        <v>225</v>
      </c>
      <c r="C215">
        <v>1</v>
      </c>
      <c r="D215">
        <v>0.15</v>
      </c>
      <c r="E215">
        <v>26</v>
      </c>
      <c r="F215">
        <v>45.63</v>
      </c>
      <c r="G215">
        <v>31.09</v>
      </c>
      <c r="H215" s="8">
        <v>0.2893</v>
      </c>
      <c r="I215" t="s">
        <v>615</v>
      </c>
    </row>
    <row r="216" spans="1:9" x14ac:dyDescent="0.3">
      <c r="A216">
        <v>1</v>
      </c>
      <c r="B216" t="s">
        <v>226</v>
      </c>
      <c r="C216">
        <v>1</v>
      </c>
      <c r="D216">
        <v>0.37</v>
      </c>
      <c r="E216">
        <v>28</v>
      </c>
      <c r="F216">
        <v>45.32</v>
      </c>
      <c r="G216">
        <v>30.36</v>
      </c>
      <c r="H216" s="8">
        <v>0.1983</v>
      </c>
      <c r="I216" t="s">
        <v>615</v>
      </c>
    </row>
    <row r="217" spans="1:9" x14ac:dyDescent="0.3">
      <c r="A217">
        <v>1</v>
      </c>
      <c r="B217" t="s">
        <v>227</v>
      </c>
      <c r="C217">
        <v>1</v>
      </c>
      <c r="D217">
        <v>0.71</v>
      </c>
      <c r="E217">
        <v>27</v>
      </c>
      <c r="F217">
        <v>46.81</v>
      </c>
      <c r="G217">
        <v>29.92</v>
      </c>
      <c r="H217" s="8">
        <v>0.24429999999999999</v>
      </c>
      <c r="I217" t="s">
        <v>615</v>
      </c>
    </row>
    <row r="218" spans="1:9" x14ac:dyDescent="0.3">
      <c r="A218">
        <v>1</v>
      </c>
      <c r="B218" t="s">
        <v>228</v>
      </c>
      <c r="C218">
        <v>1</v>
      </c>
      <c r="D218">
        <v>0.81</v>
      </c>
      <c r="E218">
        <v>23</v>
      </c>
      <c r="F218">
        <v>36.83</v>
      </c>
      <c r="G218">
        <v>19.12</v>
      </c>
      <c r="H218" s="8">
        <v>0.253</v>
      </c>
      <c r="I218" t="s">
        <v>615</v>
      </c>
    </row>
    <row r="219" spans="1:9" x14ac:dyDescent="0.3">
      <c r="A219">
        <v>1</v>
      </c>
      <c r="B219" t="s">
        <v>229</v>
      </c>
      <c r="C219">
        <v>1</v>
      </c>
      <c r="D219">
        <v>0.6</v>
      </c>
      <c r="E219">
        <v>17</v>
      </c>
      <c r="F219">
        <v>23.61</v>
      </c>
      <c r="G219">
        <v>15.81</v>
      </c>
      <c r="H219" s="8">
        <v>0.33539999999999998</v>
      </c>
      <c r="I219" t="s">
        <v>615</v>
      </c>
    </row>
    <row r="220" spans="1:9" x14ac:dyDescent="0.3">
      <c r="A220">
        <v>1</v>
      </c>
      <c r="B220" t="s">
        <v>230</v>
      </c>
      <c r="C220">
        <v>1</v>
      </c>
      <c r="D220">
        <v>0.05</v>
      </c>
      <c r="E220">
        <v>22</v>
      </c>
      <c r="F220">
        <v>29.24</v>
      </c>
      <c r="G220">
        <v>20.55</v>
      </c>
      <c r="H220" s="8">
        <v>0.27479999999999999</v>
      </c>
      <c r="I220" t="s">
        <v>615</v>
      </c>
    </row>
    <row r="221" spans="1:9" x14ac:dyDescent="0.3">
      <c r="A221">
        <v>1</v>
      </c>
      <c r="B221" t="s">
        <v>231</v>
      </c>
      <c r="C221">
        <v>1</v>
      </c>
      <c r="D221">
        <v>0.72</v>
      </c>
      <c r="E221">
        <v>23</v>
      </c>
      <c r="F221">
        <v>34.159999999999997</v>
      </c>
      <c r="G221">
        <v>24.98</v>
      </c>
      <c r="H221" s="8">
        <v>0.28139999999999998</v>
      </c>
      <c r="I221" t="s">
        <v>615</v>
      </c>
    </row>
    <row r="222" spans="1:9" x14ac:dyDescent="0.3">
      <c r="A222">
        <v>1</v>
      </c>
      <c r="B222" t="s">
        <v>232</v>
      </c>
      <c r="C222">
        <v>1</v>
      </c>
      <c r="D222">
        <v>0.71</v>
      </c>
      <c r="E222">
        <v>23</v>
      </c>
      <c r="F222">
        <v>38.020000000000003</v>
      </c>
      <c r="G222">
        <v>22.5</v>
      </c>
      <c r="H222" s="8">
        <v>0.31859999999999999</v>
      </c>
      <c r="I222" t="s">
        <v>615</v>
      </c>
    </row>
    <row r="223" spans="1:9" x14ac:dyDescent="0.3">
      <c r="A223">
        <v>1</v>
      </c>
      <c r="B223" t="s">
        <v>233</v>
      </c>
      <c r="C223">
        <v>1</v>
      </c>
      <c r="D223">
        <v>0.5</v>
      </c>
      <c r="E223">
        <v>22</v>
      </c>
      <c r="F223">
        <v>26.01</v>
      </c>
      <c r="G223">
        <v>20.14</v>
      </c>
      <c r="H223" s="8">
        <v>0.26600000000000001</v>
      </c>
      <c r="I223" t="s">
        <v>615</v>
      </c>
    </row>
    <row r="224" spans="1:9" x14ac:dyDescent="0.3">
      <c r="A224">
        <v>1</v>
      </c>
      <c r="B224" t="s">
        <v>234</v>
      </c>
      <c r="C224">
        <v>1</v>
      </c>
      <c r="D224">
        <v>1.08</v>
      </c>
      <c r="E224">
        <v>21</v>
      </c>
      <c r="F224">
        <v>32.04</v>
      </c>
      <c r="G224">
        <v>22.35</v>
      </c>
      <c r="H224" s="8">
        <v>0.27689999999999998</v>
      </c>
      <c r="I224" t="s">
        <v>615</v>
      </c>
    </row>
    <row r="225" spans="1:9" x14ac:dyDescent="0.3">
      <c r="A225">
        <v>1</v>
      </c>
      <c r="B225" t="s">
        <v>235</v>
      </c>
      <c r="C225">
        <v>1</v>
      </c>
      <c r="D225">
        <v>0.32</v>
      </c>
      <c r="E225">
        <v>20</v>
      </c>
      <c r="F225">
        <v>29.37</v>
      </c>
      <c r="G225">
        <v>20.36</v>
      </c>
      <c r="H225" s="8">
        <v>0.2752</v>
      </c>
      <c r="I225" t="s">
        <v>615</v>
      </c>
    </row>
    <row r="226" spans="1:9" x14ac:dyDescent="0.3">
      <c r="A226">
        <v>1</v>
      </c>
      <c r="B226" t="s">
        <v>236</v>
      </c>
      <c r="C226">
        <v>1</v>
      </c>
      <c r="D226">
        <v>-0.03</v>
      </c>
      <c r="E226">
        <v>20</v>
      </c>
      <c r="F226">
        <v>30.44</v>
      </c>
      <c r="G226">
        <v>21.97</v>
      </c>
      <c r="H226" s="8">
        <v>0.30880000000000002</v>
      </c>
      <c r="I226" t="s">
        <v>615</v>
      </c>
    </row>
    <row r="227" spans="1:9" x14ac:dyDescent="0.3">
      <c r="A227">
        <v>1</v>
      </c>
      <c r="B227" t="s">
        <v>237</v>
      </c>
      <c r="C227">
        <v>1</v>
      </c>
      <c r="D227">
        <v>0.08</v>
      </c>
      <c r="E227">
        <v>29</v>
      </c>
      <c r="F227">
        <v>41.72</v>
      </c>
      <c r="G227">
        <v>37.61</v>
      </c>
      <c r="H227" s="8">
        <v>0.20050000000000001</v>
      </c>
      <c r="I227" t="s">
        <v>615</v>
      </c>
    </row>
    <row r="228" spans="1:9" x14ac:dyDescent="0.3">
      <c r="A228">
        <v>1</v>
      </c>
      <c r="B228" t="s">
        <v>238</v>
      </c>
      <c r="C228">
        <v>1</v>
      </c>
      <c r="D228">
        <v>-0.12</v>
      </c>
      <c r="E228">
        <v>20</v>
      </c>
      <c r="F228">
        <v>25.75</v>
      </c>
      <c r="G228">
        <v>17.27</v>
      </c>
      <c r="H228" s="8">
        <v>0.33439999999999998</v>
      </c>
      <c r="I228" t="s">
        <v>615</v>
      </c>
    </row>
    <row r="229" spans="1:9" x14ac:dyDescent="0.3">
      <c r="A229">
        <v>1</v>
      </c>
      <c r="B229" t="s">
        <v>239</v>
      </c>
      <c r="C229">
        <v>1</v>
      </c>
      <c r="D229">
        <v>1.06</v>
      </c>
      <c r="E229">
        <v>23</v>
      </c>
      <c r="F229">
        <v>31.24</v>
      </c>
      <c r="G229">
        <v>25.01</v>
      </c>
      <c r="H229" s="8">
        <v>0.28420000000000001</v>
      </c>
      <c r="I229" t="s">
        <v>615</v>
      </c>
    </row>
    <row r="230" spans="1:9" x14ac:dyDescent="0.3">
      <c r="A230">
        <v>1</v>
      </c>
      <c r="B230" t="s">
        <v>240</v>
      </c>
      <c r="C230">
        <v>1</v>
      </c>
      <c r="D230">
        <v>0.78</v>
      </c>
      <c r="E230">
        <v>23</v>
      </c>
      <c r="F230">
        <v>40.07</v>
      </c>
      <c r="G230">
        <v>14.81</v>
      </c>
      <c r="H230" s="8">
        <v>0.2442</v>
      </c>
      <c r="I230" t="s">
        <v>615</v>
      </c>
    </row>
    <row r="231" spans="1:9" x14ac:dyDescent="0.3">
      <c r="A231">
        <v>1</v>
      </c>
      <c r="B231" t="s">
        <v>241</v>
      </c>
      <c r="C231">
        <v>1</v>
      </c>
      <c r="D231">
        <v>0.45</v>
      </c>
      <c r="E231">
        <v>23</v>
      </c>
      <c r="F231">
        <v>30.58</v>
      </c>
      <c r="G231">
        <v>20.68</v>
      </c>
      <c r="H231" s="8">
        <v>0.30259999999999998</v>
      </c>
      <c r="I231" t="s">
        <v>615</v>
      </c>
    </row>
    <row r="232" spans="1:9" x14ac:dyDescent="0.3">
      <c r="A232">
        <v>1</v>
      </c>
      <c r="B232" t="s">
        <v>242</v>
      </c>
      <c r="C232">
        <v>1</v>
      </c>
      <c r="D232">
        <v>0.14000000000000001</v>
      </c>
      <c r="E232">
        <v>21</v>
      </c>
      <c r="F232">
        <v>25.57</v>
      </c>
      <c r="G232">
        <v>21.68</v>
      </c>
      <c r="H232" s="8">
        <v>0.26900000000000002</v>
      </c>
      <c r="I232" t="s">
        <v>615</v>
      </c>
    </row>
    <row r="233" spans="1:9" x14ac:dyDescent="0.3">
      <c r="A233">
        <v>1</v>
      </c>
      <c r="B233" t="s">
        <v>243</v>
      </c>
      <c r="C233">
        <v>1</v>
      </c>
      <c r="D233">
        <v>0.06</v>
      </c>
      <c r="E233">
        <v>22</v>
      </c>
      <c r="F233">
        <v>29.02</v>
      </c>
      <c r="G233">
        <v>24.89</v>
      </c>
      <c r="H233" s="8">
        <v>0.27450000000000002</v>
      </c>
      <c r="I233" t="s">
        <v>615</v>
      </c>
    </row>
    <row r="234" spans="1:9" x14ac:dyDescent="0.3">
      <c r="A234">
        <v>1</v>
      </c>
      <c r="B234" t="s">
        <v>244</v>
      </c>
      <c r="C234">
        <v>1</v>
      </c>
      <c r="D234">
        <v>0.2</v>
      </c>
      <c r="E234">
        <v>28</v>
      </c>
      <c r="F234">
        <v>30.31</v>
      </c>
      <c r="G234">
        <v>28.7</v>
      </c>
      <c r="H234" s="8">
        <v>0.26390000000000002</v>
      </c>
      <c r="I234" t="s">
        <v>615</v>
      </c>
    </row>
    <row r="235" spans="1:9" x14ac:dyDescent="0.3">
      <c r="A235">
        <v>1</v>
      </c>
      <c r="B235" t="s">
        <v>245</v>
      </c>
      <c r="C235">
        <v>1</v>
      </c>
      <c r="D235">
        <v>-0.5</v>
      </c>
      <c r="E235">
        <v>25</v>
      </c>
      <c r="F235">
        <v>35.14</v>
      </c>
      <c r="G235">
        <v>27.01</v>
      </c>
      <c r="H235" s="8">
        <v>0.2495</v>
      </c>
      <c r="I235" t="s">
        <v>615</v>
      </c>
    </row>
    <row r="236" spans="1:9" x14ac:dyDescent="0.3">
      <c r="A236">
        <v>1</v>
      </c>
      <c r="B236" t="s">
        <v>246</v>
      </c>
      <c r="C236">
        <v>1</v>
      </c>
      <c r="D236">
        <v>0.97</v>
      </c>
      <c r="E236">
        <v>20</v>
      </c>
      <c r="F236">
        <v>27.6</v>
      </c>
      <c r="G236">
        <v>20.72</v>
      </c>
      <c r="H236" s="8">
        <v>0.26290000000000002</v>
      </c>
      <c r="I236" t="s">
        <v>615</v>
      </c>
    </row>
    <row r="237" spans="1:9" x14ac:dyDescent="0.3">
      <c r="A237">
        <v>1</v>
      </c>
      <c r="B237" t="s">
        <v>247</v>
      </c>
      <c r="C237">
        <v>1</v>
      </c>
      <c r="D237">
        <v>0.61</v>
      </c>
      <c r="E237">
        <v>23</v>
      </c>
      <c r="F237">
        <v>38.46</v>
      </c>
      <c r="G237">
        <v>31.78</v>
      </c>
      <c r="H237" s="8">
        <v>0.21</v>
      </c>
      <c r="I237" t="s">
        <v>615</v>
      </c>
    </row>
    <row r="238" spans="1:9" x14ac:dyDescent="0.3">
      <c r="A238">
        <v>1</v>
      </c>
      <c r="B238" t="s">
        <v>248</v>
      </c>
      <c r="C238">
        <v>1</v>
      </c>
      <c r="D238">
        <v>7.0000000000000007E-2</v>
      </c>
      <c r="E238">
        <v>21</v>
      </c>
      <c r="F238">
        <v>28.64</v>
      </c>
      <c r="G238">
        <v>20.350000000000001</v>
      </c>
      <c r="H238" s="8">
        <v>0.36280000000000001</v>
      </c>
      <c r="I238" t="s">
        <v>615</v>
      </c>
    </row>
    <row r="239" spans="1:9" x14ac:dyDescent="0.3">
      <c r="A239">
        <v>1</v>
      </c>
      <c r="B239" t="s">
        <v>249</v>
      </c>
      <c r="C239">
        <v>1</v>
      </c>
      <c r="D239">
        <v>0.81</v>
      </c>
      <c r="E239">
        <v>25</v>
      </c>
      <c r="F239">
        <v>37.119999999999997</v>
      </c>
      <c r="G239">
        <v>29.7</v>
      </c>
      <c r="H239" s="8">
        <v>0.24970000000000001</v>
      </c>
      <c r="I239" t="s">
        <v>615</v>
      </c>
    </row>
    <row r="240" spans="1:9" x14ac:dyDescent="0.3">
      <c r="A240">
        <v>1</v>
      </c>
      <c r="B240" t="s">
        <v>250</v>
      </c>
      <c r="C240">
        <v>1</v>
      </c>
      <c r="D240">
        <v>0.19</v>
      </c>
      <c r="E240">
        <v>20</v>
      </c>
      <c r="F240">
        <v>33.58</v>
      </c>
      <c r="G240">
        <v>18.489999999999998</v>
      </c>
      <c r="H240" s="8">
        <v>0.30640000000000001</v>
      </c>
      <c r="I240" t="s">
        <v>615</v>
      </c>
    </row>
    <row r="241" spans="1:9" x14ac:dyDescent="0.3">
      <c r="A241">
        <v>1</v>
      </c>
      <c r="B241" t="s">
        <v>251</v>
      </c>
      <c r="C241">
        <v>1</v>
      </c>
      <c r="D241">
        <v>0.8</v>
      </c>
      <c r="E241">
        <v>26</v>
      </c>
      <c r="F241">
        <v>40.770000000000003</v>
      </c>
      <c r="G241">
        <v>28.9</v>
      </c>
      <c r="H241" s="8">
        <v>0.23719999999999999</v>
      </c>
      <c r="I241" t="s">
        <v>615</v>
      </c>
    </row>
    <row r="242" spans="1:9" x14ac:dyDescent="0.3">
      <c r="A242">
        <v>1</v>
      </c>
      <c r="B242" t="s">
        <v>252</v>
      </c>
      <c r="C242">
        <v>1</v>
      </c>
      <c r="D242">
        <v>0.65</v>
      </c>
      <c r="E242">
        <v>22</v>
      </c>
      <c r="F242">
        <v>31.11</v>
      </c>
      <c r="G242">
        <v>25.12</v>
      </c>
      <c r="H242" s="8">
        <v>0.27479999999999999</v>
      </c>
      <c r="I242" t="s">
        <v>615</v>
      </c>
    </row>
    <row r="243" spans="1:9" x14ac:dyDescent="0.3">
      <c r="A243">
        <v>1</v>
      </c>
      <c r="B243" t="s">
        <v>253</v>
      </c>
      <c r="C243">
        <v>1</v>
      </c>
      <c r="D243">
        <v>0.57999999999999996</v>
      </c>
      <c r="E243">
        <v>26</v>
      </c>
      <c r="F243">
        <v>35.9</v>
      </c>
      <c r="G243">
        <v>25.56</v>
      </c>
      <c r="H243" s="8">
        <v>0.29880000000000001</v>
      </c>
      <c r="I243" t="s">
        <v>615</v>
      </c>
    </row>
    <row r="244" spans="1:9" x14ac:dyDescent="0.3">
      <c r="A244">
        <v>1</v>
      </c>
      <c r="B244" t="s">
        <v>254</v>
      </c>
      <c r="C244">
        <v>1</v>
      </c>
      <c r="D244">
        <v>0.28000000000000003</v>
      </c>
      <c r="E244">
        <v>28</v>
      </c>
      <c r="F244">
        <v>41.98</v>
      </c>
      <c r="G244">
        <v>37.979999999999997</v>
      </c>
      <c r="H244" s="8">
        <v>0.19500000000000001</v>
      </c>
      <c r="I244" t="s">
        <v>615</v>
      </c>
    </row>
    <row r="245" spans="1:9" x14ac:dyDescent="0.3">
      <c r="A245">
        <v>1</v>
      </c>
      <c r="B245" t="s">
        <v>255</v>
      </c>
      <c r="C245">
        <v>1</v>
      </c>
      <c r="D245">
        <v>0.13</v>
      </c>
      <c r="E245">
        <v>22</v>
      </c>
      <c r="F245">
        <v>31.54</v>
      </c>
      <c r="G245">
        <v>24.58</v>
      </c>
      <c r="H245" s="8">
        <v>0.28070000000000001</v>
      </c>
      <c r="I245" t="s">
        <v>615</v>
      </c>
    </row>
    <row r="246" spans="1:9" x14ac:dyDescent="0.3">
      <c r="A246">
        <v>1</v>
      </c>
      <c r="B246" t="s">
        <v>256</v>
      </c>
      <c r="C246">
        <v>1</v>
      </c>
      <c r="D246">
        <v>0.91</v>
      </c>
      <c r="E246">
        <v>20</v>
      </c>
      <c r="F246">
        <v>37.049999999999997</v>
      </c>
      <c r="G246">
        <v>16.73</v>
      </c>
      <c r="H246" s="8">
        <v>0.20599999999999999</v>
      </c>
      <c r="I246" t="s">
        <v>615</v>
      </c>
    </row>
    <row r="247" spans="1:9" x14ac:dyDescent="0.3">
      <c r="A247">
        <v>1</v>
      </c>
      <c r="B247" t="s">
        <v>257</v>
      </c>
      <c r="C247">
        <v>1</v>
      </c>
      <c r="D247">
        <v>0.87</v>
      </c>
      <c r="E247">
        <v>25</v>
      </c>
      <c r="F247">
        <v>31.76</v>
      </c>
      <c r="G247">
        <v>27.53</v>
      </c>
      <c r="H247" s="8">
        <v>0.25469999999999998</v>
      </c>
      <c r="I247" t="s">
        <v>615</v>
      </c>
    </row>
    <row r="248" spans="1:9" x14ac:dyDescent="0.3">
      <c r="A248">
        <v>1</v>
      </c>
      <c r="B248" t="s">
        <v>258</v>
      </c>
      <c r="C248">
        <v>1</v>
      </c>
      <c r="D248">
        <v>0.51</v>
      </c>
      <c r="E248">
        <v>27</v>
      </c>
      <c r="F248">
        <v>44.07</v>
      </c>
      <c r="G248">
        <v>30.95</v>
      </c>
      <c r="H248" s="8">
        <v>0.23219999999999999</v>
      </c>
      <c r="I248" t="s">
        <v>615</v>
      </c>
    </row>
    <row r="249" spans="1:9" x14ac:dyDescent="0.3">
      <c r="A249">
        <v>1</v>
      </c>
      <c r="B249" t="s">
        <v>259</v>
      </c>
      <c r="C249">
        <v>1</v>
      </c>
      <c r="D249">
        <v>1.1100000000000001</v>
      </c>
      <c r="E249">
        <v>24</v>
      </c>
      <c r="F249">
        <v>37.94</v>
      </c>
      <c r="G249">
        <v>29.46</v>
      </c>
      <c r="H249" s="8">
        <v>0.23580000000000001</v>
      </c>
      <c r="I249" t="s">
        <v>615</v>
      </c>
    </row>
    <row r="250" spans="1:9" x14ac:dyDescent="0.3">
      <c r="A250">
        <v>1</v>
      </c>
      <c r="B250" t="s">
        <v>260</v>
      </c>
      <c r="C250">
        <v>1</v>
      </c>
      <c r="D250">
        <v>0.92</v>
      </c>
      <c r="E250">
        <v>22</v>
      </c>
      <c r="F250">
        <v>28.13</v>
      </c>
      <c r="G250">
        <v>21.66</v>
      </c>
      <c r="H250" s="8">
        <v>0.2356</v>
      </c>
      <c r="I250" t="s">
        <v>615</v>
      </c>
    </row>
    <row r="251" spans="1:9" x14ac:dyDescent="0.3">
      <c r="A251">
        <v>1</v>
      </c>
      <c r="B251" t="s">
        <v>261</v>
      </c>
      <c r="C251">
        <v>1</v>
      </c>
      <c r="D251">
        <v>0.73</v>
      </c>
      <c r="E251">
        <v>25</v>
      </c>
      <c r="F251">
        <v>44.39</v>
      </c>
      <c r="G251">
        <v>26.22</v>
      </c>
      <c r="H251" s="8">
        <v>0.25559999999999999</v>
      </c>
      <c r="I251" t="s">
        <v>615</v>
      </c>
    </row>
    <row r="252" spans="1:9" x14ac:dyDescent="0.3">
      <c r="A252">
        <v>1</v>
      </c>
      <c r="B252" t="s">
        <v>262</v>
      </c>
      <c r="C252">
        <v>1</v>
      </c>
      <c r="D252">
        <v>0.53</v>
      </c>
      <c r="E252">
        <v>27</v>
      </c>
      <c r="F252">
        <v>43.27</v>
      </c>
      <c r="G252">
        <v>39.020000000000003</v>
      </c>
      <c r="H252" s="8">
        <v>0.19520000000000001</v>
      </c>
      <c r="I252" t="s">
        <v>615</v>
      </c>
    </row>
    <row r="253" spans="1:9" x14ac:dyDescent="0.3">
      <c r="A253">
        <v>1</v>
      </c>
      <c r="B253" t="s">
        <v>263</v>
      </c>
      <c r="C253">
        <v>1</v>
      </c>
      <c r="D253">
        <v>1.01</v>
      </c>
      <c r="E253">
        <v>23</v>
      </c>
      <c r="F253">
        <v>29.32</v>
      </c>
      <c r="G253">
        <v>23.47</v>
      </c>
      <c r="H253" s="8">
        <v>0.25469999999999998</v>
      </c>
      <c r="I253" t="s">
        <v>615</v>
      </c>
    </row>
    <row r="254" spans="1:9" x14ac:dyDescent="0.3">
      <c r="A254">
        <v>1</v>
      </c>
      <c r="B254" t="s">
        <v>264</v>
      </c>
      <c r="C254">
        <v>1</v>
      </c>
      <c r="D254">
        <v>0.82</v>
      </c>
      <c r="E254">
        <v>22</v>
      </c>
      <c r="F254">
        <v>42.61</v>
      </c>
      <c r="G254">
        <v>29.67</v>
      </c>
      <c r="H254" s="8">
        <v>0.19359999999999999</v>
      </c>
      <c r="I254" t="s">
        <v>615</v>
      </c>
    </row>
    <row r="255" spans="1:9" x14ac:dyDescent="0.3">
      <c r="A255">
        <v>1</v>
      </c>
      <c r="B255" t="s">
        <v>265</v>
      </c>
      <c r="C255">
        <v>1</v>
      </c>
      <c r="D255">
        <v>0.88</v>
      </c>
      <c r="E255">
        <v>28</v>
      </c>
      <c r="F255">
        <v>36.159999999999997</v>
      </c>
      <c r="G255">
        <v>33.19</v>
      </c>
      <c r="H255" s="8">
        <v>0.2225</v>
      </c>
      <c r="I255" t="s">
        <v>615</v>
      </c>
    </row>
    <row r="256" spans="1:9" x14ac:dyDescent="0.3">
      <c r="A256">
        <v>1</v>
      </c>
      <c r="B256" t="s">
        <v>266</v>
      </c>
      <c r="C256">
        <v>1</v>
      </c>
      <c r="D256">
        <v>0.35</v>
      </c>
      <c r="E256">
        <v>23</v>
      </c>
      <c r="F256">
        <v>37.39</v>
      </c>
      <c r="G256">
        <v>26.25</v>
      </c>
      <c r="H256" s="8">
        <v>0.26379999999999998</v>
      </c>
      <c r="I256" t="s">
        <v>615</v>
      </c>
    </row>
    <row r="257" spans="1:9" x14ac:dyDescent="0.3">
      <c r="A257">
        <v>1</v>
      </c>
      <c r="B257" t="s">
        <v>267</v>
      </c>
      <c r="C257">
        <v>1</v>
      </c>
      <c r="D257">
        <v>0.51</v>
      </c>
      <c r="E257">
        <v>19</v>
      </c>
      <c r="F257">
        <v>21.3</v>
      </c>
      <c r="G257">
        <v>13.34</v>
      </c>
      <c r="H257" s="8">
        <v>0.32600000000000001</v>
      </c>
      <c r="I257" t="s">
        <v>615</v>
      </c>
    </row>
    <row r="258" spans="1:9" x14ac:dyDescent="0.3">
      <c r="A258">
        <v>1</v>
      </c>
      <c r="B258" t="s">
        <v>268</v>
      </c>
      <c r="C258">
        <v>1</v>
      </c>
      <c r="D258">
        <v>0.5</v>
      </c>
      <c r="E258">
        <v>21</v>
      </c>
      <c r="F258">
        <v>31.33</v>
      </c>
      <c r="G258">
        <v>24.11</v>
      </c>
      <c r="H258" s="8">
        <v>0.2321</v>
      </c>
      <c r="I258" t="s">
        <v>615</v>
      </c>
    </row>
    <row r="259" spans="1:9" x14ac:dyDescent="0.3">
      <c r="A259">
        <v>1</v>
      </c>
      <c r="B259" t="s">
        <v>269</v>
      </c>
      <c r="C259">
        <v>1</v>
      </c>
      <c r="D259">
        <v>0.11</v>
      </c>
      <c r="E259">
        <v>27</v>
      </c>
      <c r="F259">
        <v>36.270000000000003</v>
      </c>
      <c r="G259">
        <v>31.35</v>
      </c>
      <c r="H259" s="8">
        <v>0.23880000000000001</v>
      </c>
      <c r="I259" t="s">
        <v>615</v>
      </c>
    </row>
    <row r="260" spans="1:9" x14ac:dyDescent="0.3">
      <c r="A260">
        <v>1</v>
      </c>
      <c r="B260" t="s">
        <v>270</v>
      </c>
      <c r="C260">
        <v>1</v>
      </c>
      <c r="D260">
        <v>0.48</v>
      </c>
      <c r="E260">
        <v>26</v>
      </c>
      <c r="F260">
        <v>34.03</v>
      </c>
      <c r="G260">
        <v>28.78</v>
      </c>
      <c r="H260" s="8">
        <v>0.25190000000000001</v>
      </c>
      <c r="I260" t="s">
        <v>615</v>
      </c>
    </row>
    <row r="261" spans="1:9" x14ac:dyDescent="0.3">
      <c r="A261">
        <v>1</v>
      </c>
      <c r="B261" t="s">
        <v>271</v>
      </c>
      <c r="C261">
        <v>1</v>
      </c>
      <c r="D261">
        <v>0.48</v>
      </c>
      <c r="E261">
        <v>26</v>
      </c>
      <c r="F261">
        <v>26.22</v>
      </c>
      <c r="G261">
        <v>23.89</v>
      </c>
      <c r="H261" s="8">
        <v>0.2863</v>
      </c>
      <c r="I261" t="s">
        <v>615</v>
      </c>
    </row>
    <row r="262" spans="1:9" x14ac:dyDescent="0.3">
      <c r="A262">
        <v>1</v>
      </c>
      <c r="B262" t="s">
        <v>272</v>
      </c>
      <c r="C262">
        <v>1</v>
      </c>
      <c r="D262">
        <v>1.1399999999999999</v>
      </c>
      <c r="E262">
        <v>25</v>
      </c>
      <c r="F262">
        <v>39.43</v>
      </c>
      <c r="G262">
        <v>30.8</v>
      </c>
      <c r="H262" s="8">
        <v>0.2273</v>
      </c>
      <c r="I262" t="s">
        <v>615</v>
      </c>
    </row>
    <row r="263" spans="1:9" x14ac:dyDescent="0.3">
      <c r="A263">
        <v>1</v>
      </c>
      <c r="B263" t="s">
        <v>273</v>
      </c>
      <c r="C263">
        <v>1</v>
      </c>
      <c r="D263">
        <v>-0.09</v>
      </c>
      <c r="E263">
        <v>25</v>
      </c>
      <c r="F263">
        <v>32</v>
      </c>
      <c r="G263">
        <v>28.84</v>
      </c>
      <c r="H263" s="8">
        <v>0.24030000000000001</v>
      </c>
      <c r="I263" t="s">
        <v>615</v>
      </c>
    </row>
    <row r="264" spans="1:9" x14ac:dyDescent="0.3">
      <c r="A264">
        <v>1</v>
      </c>
      <c r="B264" t="s">
        <v>274</v>
      </c>
      <c r="C264">
        <v>1</v>
      </c>
      <c r="D264">
        <v>0.51</v>
      </c>
      <c r="E264">
        <v>22</v>
      </c>
      <c r="F264">
        <v>28.54</v>
      </c>
      <c r="G264">
        <v>22.38</v>
      </c>
      <c r="H264" s="8">
        <v>0.30990000000000001</v>
      </c>
      <c r="I264" t="s">
        <v>615</v>
      </c>
    </row>
    <row r="265" spans="1:9" x14ac:dyDescent="0.3">
      <c r="A265">
        <v>1</v>
      </c>
      <c r="B265" t="s">
        <v>275</v>
      </c>
      <c r="C265">
        <v>1</v>
      </c>
      <c r="D265">
        <v>0.09</v>
      </c>
      <c r="E265">
        <v>24</v>
      </c>
      <c r="F265">
        <v>35.369999999999997</v>
      </c>
      <c r="G265">
        <v>22.47</v>
      </c>
      <c r="H265" s="8">
        <v>0.2402</v>
      </c>
      <c r="I265" t="s">
        <v>615</v>
      </c>
    </row>
    <row r="266" spans="1:9" x14ac:dyDescent="0.3">
      <c r="A266">
        <v>1</v>
      </c>
      <c r="B266" t="s">
        <v>276</v>
      </c>
      <c r="C266">
        <v>1</v>
      </c>
      <c r="D266">
        <v>0.5</v>
      </c>
      <c r="E266">
        <v>20</v>
      </c>
      <c r="F266">
        <v>24.15</v>
      </c>
      <c r="G266">
        <v>19.29</v>
      </c>
      <c r="H266" s="8">
        <v>0.33189999999999997</v>
      </c>
      <c r="I266" t="s">
        <v>615</v>
      </c>
    </row>
    <row r="267" spans="1:9" x14ac:dyDescent="0.3">
      <c r="A267">
        <v>1</v>
      </c>
      <c r="B267" t="s">
        <v>277</v>
      </c>
      <c r="C267">
        <v>1</v>
      </c>
      <c r="D267">
        <v>0.54</v>
      </c>
      <c r="E267">
        <v>25</v>
      </c>
      <c r="F267">
        <v>39.81</v>
      </c>
      <c r="G267">
        <v>28.52</v>
      </c>
      <c r="H267" s="8">
        <v>0.25330000000000003</v>
      </c>
      <c r="I267" t="s">
        <v>615</v>
      </c>
    </row>
    <row r="268" spans="1:9" x14ac:dyDescent="0.3">
      <c r="A268">
        <v>1</v>
      </c>
      <c r="B268" t="s">
        <v>278</v>
      </c>
      <c r="C268">
        <v>1</v>
      </c>
      <c r="D268">
        <v>0.15</v>
      </c>
      <c r="E268">
        <v>25</v>
      </c>
      <c r="F268">
        <v>40.74</v>
      </c>
      <c r="G268">
        <v>27.03</v>
      </c>
      <c r="H268" s="8">
        <v>0.2485</v>
      </c>
      <c r="I268" t="s">
        <v>615</v>
      </c>
    </row>
    <row r="269" spans="1:9" x14ac:dyDescent="0.3">
      <c r="A269">
        <v>1</v>
      </c>
      <c r="B269" t="s">
        <v>279</v>
      </c>
      <c r="C269">
        <v>1</v>
      </c>
      <c r="D269">
        <v>-0.01</v>
      </c>
      <c r="E269">
        <v>24</v>
      </c>
      <c r="F269">
        <v>38.590000000000003</v>
      </c>
      <c r="G269">
        <v>31.4</v>
      </c>
      <c r="H269" s="8">
        <v>0.2442</v>
      </c>
      <c r="I269" t="s">
        <v>615</v>
      </c>
    </row>
    <row r="270" spans="1:9" x14ac:dyDescent="0.3">
      <c r="A270">
        <v>1</v>
      </c>
      <c r="B270" t="s">
        <v>280</v>
      </c>
      <c r="C270">
        <v>1</v>
      </c>
      <c r="D270">
        <v>7.0000000000000007E-2</v>
      </c>
      <c r="E270">
        <v>23</v>
      </c>
      <c r="F270">
        <v>33.65</v>
      </c>
      <c r="G270">
        <v>27</v>
      </c>
      <c r="H270" s="8">
        <v>0.2248</v>
      </c>
      <c r="I270" t="s">
        <v>615</v>
      </c>
    </row>
    <row r="271" spans="1:9" x14ac:dyDescent="0.3">
      <c r="A271">
        <v>1</v>
      </c>
      <c r="B271" t="s">
        <v>281</v>
      </c>
      <c r="C271">
        <v>1</v>
      </c>
      <c r="D271">
        <v>0.91</v>
      </c>
      <c r="E271">
        <v>28</v>
      </c>
      <c r="F271">
        <v>47.22</v>
      </c>
      <c r="G271">
        <v>38.61</v>
      </c>
      <c r="H271" s="8">
        <v>0.19089999999999999</v>
      </c>
      <c r="I271" t="s">
        <v>615</v>
      </c>
    </row>
    <row r="272" spans="1:9" x14ac:dyDescent="0.3">
      <c r="A272">
        <v>1</v>
      </c>
      <c r="B272" t="s">
        <v>282</v>
      </c>
      <c r="C272">
        <v>1</v>
      </c>
      <c r="D272">
        <v>0.74</v>
      </c>
      <c r="E272">
        <v>23</v>
      </c>
      <c r="F272">
        <v>29</v>
      </c>
      <c r="G272">
        <v>23.15</v>
      </c>
      <c r="H272" s="8">
        <v>0.25650000000000001</v>
      </c>
      <c r="I272" t="s">
        <v>615</v>
      </c>
    </row>
    <row r="273" spans="1:9" x14ac:dyDescent="0.3">
      <c r="A273">
        <v>1</v>
      </c>
      <c r="B273" t="s">
        <v>283</v>
      </c>
      <c r="C273">
        <v>1</v>
      </c>
      <c r="D273">
        <v>0.56000000000000005</v>
      </c>
      <c r="E273">
        <v>23</v>
      </c>
      <c r="F273">
        <v>34.68</v>
      </c>
      <c r="G273">
        <v>26.19</v>
      </c>
      <c r="H273" s="8">
        <v>0.2601</v>
      </c>
      <c r="I273" t="s">
        <v>615</v>
      </c>
    </row>
    <row r="274" spans="1:9" x14ac:dyDescent="0.3">
      <c r="A274">
        <v>1</v>
      </c>
      <c r="B274" t="s">
        <v>284</v>
      </c>
      <c r="C274">
        <v>1</v>
      </c>
      <c r="D274">
        <v>0.34</v>
      </c>
      <c r="E274">
        <v>25</v>
      </c>
      <c r="F274">
        <v>33.97</v>
      </c>
      <c r="G274">
        <v>26.97</v>
      </c>
      <c r="H274" s="8">
        <v>0.25969999999999999</v>
      </c>
      <c r="I274" t="s">
        <v>615</v>
      </c>
    </row>
    <row r="275" spans="1:9" x14ac:dyDescent="0.3">
      <c r="A275">
        <v>1</v>
      </c>
      <c r="B275" t="s">
        <v>285</v>
      </c>
      <c r="C275">
        <v>1</v>
      </c>
      <c r="D275">
        <v>0.06</v>
      </c>
      <c r="E275">
        <v>27</v>
      </c>
      <c r="F275">
        <v>42.29</v>
      </c>
      <c r="G275">
        <v>34.67</v>
      </c>
      <c r="H275" s="8">
        <v>0.21360000000000001</v>
      </c>
      <c r="I275" t="s">
        <v>615</v>
      </c>
    </row>
    <row r="276" spans="1:9" x14ac:dyDescent="0.3">
      <c r="A276">
        <v>1</v>
      </c>
      <c r="B276" t="s">
        <v>286</v>
      </c>
      <c r="C276">
        <v>1</v>
      </c>
      <c r="D276">
        <v>0.33</v>
      </c>
      <c r="E276">
        <v>26</v>
      </c>
      <c r="F276">
        <v>37.119999999999997</v>
      </c>
      <c r="G276">
        <v>31.39</v>
      </c>
      <c r="H276" s="8">
        <v>0.21410000000000001</v>
      </c>
      <c r="I276" t="s">
        <v>615</v>
      </c>
    </row>
    <row r="277" spans="1:9" x14ac:dyDescent="0.3">
      <c r="A277">
        <v>1</v>
      </c>
      <c r="B277" t="s">
        <v>287</v>
      </c>
      <c r="C277">
        <v>1</v>
      </c>
      <c r="D277">
        <v>0.32</v>
      </c>
      <c r="E277">
        <v>20</v>
      </c>
      <c r="F277">
        <v>27.84</v>
      </c>
      <c r="G277">
        <v>21.76</v>
      </c>
      <c r="H277" s="8">
        <v>0.27200000000000002</v>
      </c>
      <c r="I277" t="s">
        <v>615</v>
      </c>
    </row>
    <row r="278" spans="1:9" x14ac:dyDescent="0.3">
      <c r="A278">
        <v>1</v>
      </c>
      <c r="B278" t="s">
        <v>288</v>
      </c>
      <c r="C278">
        <v>1</v>
      </c>
      <c r="D278">
        <v>0.9</v>
      </c>
      <c r="E278">
        <v>31</v>
      </c>
      <c r="F278">
        <v>46.39</v>
      </c>
      <c r="G278">
        <v>43.83</v>
      </c>
      <c r="H278" s="8">
        <v>0.1865</v>
      </c>
      <c r="I278" t="s">
        <v>615</v>
      </c>
    </row>
    <row r="279" spans="1:9" x14ac:dyDescent="0.3">
      <c r="A279">
        <v>1</v>
      </c>
      <c r="B279" t="s">
        <v>289</v>
      </c>
      <c r="C279">
        <v>1</v>
      </c>
      <c r="D279">
        <v>0.34</v>
      </c>
      <c r="E279">
        <v>26</v>
      </c>
      <c r="F279">
        <v>42.67</v>
      </c>
      <c r="G279">
        <v>29.53</v>
      </c>
      <c r="H279" s="8">
        <v>0.22689999999999999</v>
      </c>
      <c r="I279" t="s">
        <v>615</v>
      </c>
    </row>
    <row r="280" spans="1:9" x14ac:dyDescent="0.3">
      <c r="A280">
        <v>1</v>
      </c>
      <c r="B280" t="s">
        <v>290</v>
      </c>
      <c r="C280">
        <v>1</v>
      </c>
      <c r="D280">
        <v>0.36</v>
      </c>
      <c r="E280">
        <v>24</v>
      </c>
      <c r="F280">
        <v>41.35</v>
      </c>
      <c r="G280">
        <v>28.93</v>
      </c>
      <c r="H280" s="8">
        <v>0.21490000000000001</v>
      </c>
      <c r="I280" t="s">
        <v>615</v>
      </c>
    </row>
    <row r="281" spans="1:9" x14ac:dyDescent="0.3">
      <c r="A281">
        <v>1</v>
      </c>
      <c r="B281" t="s">
        <v>291</v>
      </c>
      <c r="C281">
        <v>1</v>
      </c>
      <c r="D281">
        <v>0.83</v>
      </c>
      <c r="E281">
        <v>25</v>
      </c>
      <c r="F281">
        <v>39.24</v>
      </c>
      <c r="G281">
        <v>30.67</v>
      </c>
      <c r="H281" s="8">
        <v>0.22320000000000001</v>
      </c>
      <c r="I281" t="s">
        <v>615</v>
      </c>
    </row>
    <row r="282" spans="1:9" x14ac:dyDescent="0.3">
      <c r="A282">
        <v>1</v>
      </c>
      <c r="B282" t="s">
        <v>292</v>
      </c>
      <c r="C282">
        <v>1</v>
      </c>
      <c r="D282">
        <v>0.12</v>
      </c>
      <c r="E282">
        <v>22</v>
      </c>
      <c r="F282">
        <v>26.69</v>
      </c>
      <c r="G282">
        <v>14.69</v>
      </c>
      <c r="H282" s="8">
        <v>0.28620000000000001</v>
      </c>
      <c r="I282" t="s">
        <v>615</v>
      </c>
    </row>
    <row r="283" spans="1:9" x14ac:dyDescent="0.3">
      <c r="A283">
        <v>1</v>
      </c>
      <c r="B283" t="s">
        <v>293</v>
      </c>
      <c r="C283">
        <v>1</v>
      </c>
      <c r="D283">
        <v>0.77</v>
      </c>
      <c r="E283">
        <v>21</v>
      </c>
      <c r="F283">
        <v>31.37</v>
      </c>
      <c r="G283">
        <v>24.89</v>
      </c>
      <c r="H283" s="8">
        <v>0.254</v>
      </c>
      <c r="I283" t="s">
        <v>615</v>
      </c>
    </row>
    <row r="284" spans="1:9" x14ac:dyDescent="0.3">
      <c r="A284">
        <v>1</v>
      </c>
      <c r="B284" t="s">
        <v>294</v>
      </c>
      <c r="C284">
        <v>1</v>
      </c>
      <c r="D284">
        <v>0.45</v>
      </c>
      <c r="E284">
        <v>22</v>
      </c>
      <c r="F284">
        <v>32.97</v>
      </c>
      <c r="G284">
        <v>11.74</v>
      </c>
      <c r="H284" s="8">
        <v>0.26269999999999999</v>
      </c>
      <c r="I284" t="s">
        <v>615</v>
      </c>
    </row>
    <row r="285" spans="1:9" x14ac:dyDescent="0.3">
      <c r="A285">
        <v>1</v>
      </c>
      <c r="B285" t="s">
        <v>295</v>
      </c>
      <c r="C285">
        <v>1</v>
      </c>
      <c r="D285">
        <v>0.09</v>
      </c>
      <c r="E285">
        <v>21</v>
      </c>
      <c r="F285">
        <v>28.76</v>
      </c>
      <c r="G285">
        <v>19.760000000000002</v>
      </c>
      <c r="H285" s="8">
        <v>0.3135</v>
      </c>
      <c r="I285" t="s">
        <v>615</v>
      </c>
    </row>
    <row r="286" spans="1:9" x14ac:dyDescent="0.3">
      <c r="A286">
        <v>1</v>
      </c>
      <c r="B286" t="s">
        <v>296</v>
      </c>
      <c r="C286">
        <v>1</v>
      </c>
      <c r="D286">
        <v>0.61</v>
      </c>
      <c r="E286">
        <v>27</v>
      </c>
      <c r="F286">
        <v>31.51</v>
      </c>
      <c r="G286">
        <v>28.17</v>
      </c>
      <c r="H286" s="8">
        <v>0.24229999999999999</v>
      </c>
      <c r="I286" t="s">
        <v>615</v>
      </c>
    </row>
    <row r="287" spans="1:9" x14ac:dyDescent="0.3">
      <c r="A287">
        <v>1</v>
      </c>
      <c r="B287" t="s">
        <v>297</v>
      </c>
      <c r="C287">
        <v>1</v>
      </c>
      <c r="D287">
        <v>0.67</v>
      </c>
      <c r="E287">
        <v>30</v>
      </c>
      <c r="F287">
        <v>44.59</v>
      </c>
      <c r="G287">
        <v>32.340000000000003</v>
      </c>
      <c r="H287" s="8">
        <v>0.23960000000000001</v>
      </c>
      <c r="I287" t="s">
        <v>615</v>
      </c>
    </row>
    <row r="288" spans="1:9" x14ac:dyDescent="0.3">
      <c r="A288">
        <v>1</v>
      </c>
      <c r="B288" t="s">
        <v>298</v>
      </c>
      <c r="C288">
        <v>1</v>
      </c>
      <c r="D288">
        <v>-0.01</v>
      </c>
      <c r="E288">
        <v>25</v>
      </c>
      <c r="F288">
        <v>33.17</v>
      </c>
      <c r="G288">
        <v>26.92</v>
      </c>
      <c r="H288" s="8">
        <v>0.24149999999999999</v>
      </c>
      <c r="I288" t="s">
        <v>615</v>
      </c>
    </row>
    <row r="289" spans="1:9" x14ac:dyDescent="0.3">
      <c r="A289">
        <v>1</v>
      </c>
      <c r="B289" t="s">
        <v>299</v>
      </c>
      <c r="C289">
        <v>1</v>
      </c>
      <c r="D289">
        <v>0.02</v>
      </c>
      <c r="E289">
        <v>34</v>
      </c>
      <c r="F289">
        <v>44.98</v>
      </c>
      <c r="G289">
        <v>42.7</v>
      </c>
      <c r="H289" s="8">
        <v>0.218</v>
      </c>
      <c r="I289" t="s">
        <v>615</v>
      </c>
    </row>
    <row r="290" spans="1:9" x14ac:dyDescent="0.3">
      <c r="A290">
        <v>1</v>
      </c>
      <c r="B290" t="s">
        <v>300</v>
      </c>
      <c r="C290">
        <v>1</v>
      </c>
      <c r="D290">
        <v>1.1000000000000001</v>
      </c>
      <c r="E290">
        <v>32</v>
      </c>
      <c r="F290">
        <v>57.5</v>
      </c>
      <c r="G290">
        <v>36.94</v>
      </c>
      <c r="H290" s="8">
        <v>0.1971</v>
      </c>
      <c r="I290" t="s">
        <v>615</v>
      </c>
    </row>
    <row r="291" spans="1:9" x14ac:dyDescent="0.3">
      <c r="A291">
        <v>1</v>
      </c>
      <c r="B291" t="s">
        <v>301</v>
      </c>
      <c r="C291">
        <v>1</v>
      </c>
      <c r="D291">
        <v>0.45</v>
      </c>
      <c r="E291">
        <v>23</v>
      </c>
      <c r="F291">
        <v>36.19</v>
      </c>
      <c r="G291">
        <v>24.99</v>
      </c>
      <c r="H291" s="8">
        <v>0.252</v>
      </c>
      <c r="I291" t="s">
        <v>615</v>
      </c>
    </row>
    <row r="292" spans="1:9" x14ac:dyDescent="0.3">
      <c r="A292">
        <v>1</v>
      </c>
      <c r="B292" t="s">
        <v>302</v>
      </c>
      <c r="C292">
        <v>1</v>
      </c>
      <c r="D292">
        <v>0.79</v>
      </c>
      <c r="E292">
        <v>26</v>
      </c>
      <c r="F292">
        <v>34.04</v>
      </c>
      <c r="G292">
        <v>24.19</v>
      </c>
      <c r="H292" s="8">
        <v>0.25729999999999997</v>
      </c>
      <c r="I292" t="s">
        <v>615</v>
      </c>
    </row>
    <row r="293" spans="1:9" x14ac:dyDescent="0.3">
      <c r="A293">
        <v>1</v>
      </c>
      <c r="B293" t="s">
        <v>303</v>
      </c>
      <c r="C293">
        <v>1</v>
      </c>
      <c r="D293">
        <v>1.53</v>
      </c>
      <c r="E293">
        <v>21</v>
      </c>
      <c r="F293">
        <v>32.68</v>
      </c>
      <c r="G293">
        <v>19.649999999999999</v>
      </c>
      <c r="H293" s="8">
        <v>0.23280000000000001</v>
      </c>
      <c r="I293" t="s">
        <v>615</v>
      </c>
    </row>
    <row r="294" spans="1:9" x14ac:dyDescent="0.3">
      <c r="A294">
        <v>1</v>
      </c>
      <c r="B294" t="s">
        <v>304</v>
      </c>
      <c r="C294">
        <v>1</v>
      </c>
      <c r="D294">
        <v>0.05</v>
      </c>
      <c r="E294">
        <v>21</v>
      </c>
      <c r="F294">
        <v>33.28</v>
      </c>
      <c r="G294">
        <v>24.54</v>
      </c>
      <c r="H294" s="8">
        <v>0.3256</v>
      </c>
      <c r="I294" t="s">
        <v>615</v>
      </c>
    </row>
    <row r="295" spans="1:9" x14ac:dyDescent="0.3">
      <c r="A295">
        <v>1</v>
      </c>
      <c r="B295" t="s">
        <v>305</v>
      </c>
      <c r="C295">
        <v>1</v>
      </c>
      <c r="D295">
        <v>0.23</v>
      </c>
      <c r="E295">
        <v>27</v>
      </c>
      <c r="F295">
        <v>41.88</v>
      </c>
      <c r="G295">
        <v>37.200000000000003</v>
      </c>
      <c r="H295" s="8">
        <v>0.193</v>
      </c>
      <c r="I295" t="s">
        <v>615</v>
      </c>
    </row>
    <row r="296" spans="1:9" x14ac:dyDescent="0.3">
      <c r="A296">
        <v>1</v>
      </c>
      <c r="B296" t="s">
        <v>306</v>
      </c>
      <c r="C296">
        <v>1</v>
      </c>
      <c r="D296">
        <v>0.82</v>
      </c>
      <c r="E296">
        <v>34</v>
      </c>
      <c r="F296">
        <v>46.25</v>
      </c>
      <c r="G296">
        <v>44.88</v>
      </c>
      <c r="H296" s="8">
        <v>0.20419999999999999</v>
      </c>
      <c r="I296" t="s">
        <v>615</v>
      </c>
    </row>
    <row r="297" spans="1:9" x14ac:dyDescent="0.3">
      <c r="A297">
        <v>1</v>
      </c>
      <c r="B297" t="s">
        <v>307</v>
      </c>
      <c r="C297">
        <v>1</v>
      </c>
      <c r="D297">
        <v>0.7</v>
      </c>
      <c r="E297">
        <v>26</v>
      </c>
      <c r="F297">
        <v>45.06</v>
      </c>
      <c r="G297">
        <v>30.08</v>
      </c>
      <c r="H297" s="8">
        <v>0.31080000000000002</v>
      </c>
      <c r="I297" t="s">
        <v>615</v>
      </c>
    </row>
    <row r="298" spans="1:9" x14ac:dyDescent="0.3">
      <c r="A298">
        <v>1</v>
      </c>
      <c r="B298" t="s">
        <v>308</v>
      </c>
      <c r="C298">
        <v>1</v>
      </c>
      <c r="D298">
        <v>0.03</v>
      </c>
      <c r="E298">
        <v>24</v>
      </c>
      <c r="F298">
        <v>28.49</v>
      </c>
      <c r="G298">
        <v>23.34</v>
      </c>
      <c r="H298" s="8">
        <v>0.26910000000000001</v>
      </c>
      <c r="I298" t="s">
        <v>615</v>
      </c>
    </row>
    <row r="299" spans="1:9" x14ac:dyDescent="0.3">
      <c r="A299">
        <v>1</v>
      </c>
      <c r="B299" t="s">
        <v>309</v>
      </c>
      <c r="C299">
        <v>1</v>
      </c>
      <c r="D299">
        <v>0.73</v>
      </c>
      <c r="E299">
        <v>21</v>
      </c>
      <c r="F299">
        <v>30.67</v>
      </c>
      <c r="G299">
        <v>20.98</v>
      </c>
      <c r="H299" s="8">
        <v>0.2394</v>
      </c>
      <c r="I299" t="s">
        <v>615</v>
      </c>
    </row>
    <row r="300" spans="1:9" x14ac:dyDescent="0.3">
      <c r="A300">
        <v>1</v>
      </c>
      <c r="B300" t="s">
        <v>310</v>
      </c>
      <c r="C300">
        <v>1</v>
      </c>
      <c r="D300">
        <v>1.1599999999999999</v>
      </c>
      <c r="E300">
        <v>25</v>
      </c>
      <c r="F300">
        <v>31.3</v>
      </c>
      <c r="G300">
        <v>25.09</v>
      </c>
      <c r="H300" s="8">
        <v>0.25259999999999999</v>
      </c>
      <c r="I300" t="s">
        <v>615</v>
      </c>
    </row>
    <row r="301" spans="1:9" x14ac:dyDescent="0.3">
      <c r="A301">
        <v>1</v>
      </c>
      <c r="B301" t="s">
        <v>311</v>
      </c>
      <c r="C301">
        <v>1</v>
      </c>
      <c r="D301">
        <v>0.65</v>
      </c>
      <c r="E301">
        <v>25</v>
      </c>
      <c r="F301">
        <v>45.38</v>
      </c>
      <c r="G301">
        <v>34.72</v>
      </c>
      <c r="H301" s="8">
        <v>0.1638</v>
      </c>
      <c r="I301" t="s">
        <v>615</v>
      </c>
    </row>
    <row r="302" spans="1:9" x14ac:dyDescent="0.3">
      <c r="A302">
        <v>1</v>
      </c>
      <c r="B302" t="s">
        <v>312</v>
      </c>
      <c r="C302">
        <v>1</v>
      </c>
      <c r="D302">
        <v>0.42</v>
      </c>
      <c r="E302">
        <v>23</v>
      </c>
      <c r="F302">
        <v>34.04</v>
      </c>
      <c r="G302">
        <v>28.74</v>
      </c>
      <c r="H302" s="8">
        <v>0.24110000000000001</v>
      </c>
      <c r="I302" t="s">
        <v>615</v>
      </c>
    </row>
    <row r="303" spans="1:9" x14ac:dyDescent="0.3">
      <c r="A303">
        <v>1</v>
      </c>
      <c r="B303" t="s">
        <v>313</v>
      </c>
      <c r="C303">
        <v>1</v>
      </c>
      <c r="D303">
        <v>0.23</v>
      </c>
      <c r="E303">
        <v>26</v>
      </c>
      <c r="F303">
        <v>35.35</v>
      </c>
      <c r="G303">
        <v>28.07</v>
      </c>
      <c r="H303" s="8">
        <v>0.2482</v>
      </c>
      <c r="I303" t="s">
        <v>615</v>
      </c>
    </row>
    <row r="304" spans="1:9" x14ac:dyDescent="0.3">
      <c r="A304">
        <v>1</v>
      </c>
      <c r="B304" t="s">
        <v>314</v>
      </c>
      <c r="C304">
        <v>1</v>
      </c>
      <c r="D304">
        <v>0.96</v>
      </c>
      <c r="E304">
        <v>27</v>
      </c>
      <c r="F304">
        <v>51.1</v>
      </c>
      <c r="G304">
        <v>39.54</v>
      </c>
      <c r="H304" s="8">
        <v>0.17810000000000001</v>
      </c>
      <c r="I304" t="s">
        <v>615</v>
      </c>
    </row>
    <row r="305" spans="1:9" x14ac:dyDescent="0.3">
      <c r="A305">
        <v>1</v>
      </c>
      <c r="B305" t="s">
        <v>315</v>
      </c>
      <c r="C305">
        <v>1</v>
      </c>
      <c r="D305">
        <v>0.81</v>
      </c>
      <c r="E305">
        <v>20</v>
      </c>
      <c r="F305">
        <v>31.08</v>
      </c>
      <c r="G305">
        <v>23.3</v>
      </c>
      <c r="H305" s="8">
        <v>0.23019999999999999</v>
      </c>
      <c r="I305" t="s">
        <v>615</v>
      </c>
    </row>
    <row r="306" spans="1:9" x14ac:dyDescent="0.3">
      <c r="A306">
        <v>1</v>
      </c>
      <c r="B306" t="s">
        <v>316</v>
      </c>
      <c r="C306">
        <v>1</v>
      </c>
      <c r="D306">
        <v>0.91</v>
      </c>
      <c r="E306">
        <v>18</v>
      </c>
      <c r="F306">
        <v>28.01</v>
      </c>
      <c r="G306">
        <v>18.53</v>
      </c>
      <c r="H306" s="8">
        <v>0.30149999999999999</v>
      </c>
      <c r="I306" t="s">
        <v>615</v>
      </c>
    </row>
    <row r="307" spans="1:9" x14ac:dyDescent="0.3">
      <c r="A307">
        <v>1</v>
      </c>
      <c r="B307" t="s">
        <v>317</v>
      </c>
      <c r="C307">
        <v>1</v>
      </c>
      <c r="D307">
        <v>0.46</v>
      </c>
      <c r="E307">
        <v>28</v>
      </c>
      <c r="F307">
        <v>36.25</v>
      </c>
      <c r="G307">
        <v>30.85</v>
      </c>
      <c r="H307" s="8">
        <v>0.23910000000000001</v>
      </c>
      <c r="I307" t="s">
        <v>615</v>
      </c>
    </row>
    <row r="308" spans="1:9" x14ac:dyDescent="0.3">
      <c r="A308">
        <v>1</v>
      </c>
      <c r="B308" t="s">
        <v>318</v>
      </c>
      <c r="C308">
        <v>1</v>
      </c>
      <c r="D308">
        <v>0.16</v>
      </c>
      <c r="E308">
        <v>28</v>
      </c>
      <c r="F308">
        <v>46.23</v>
      </c>
      <c r="G308">
        <v>32.200000000000003</v>
      </c>
      <c r="H308" s="8">
        <v>0.24729999999999999</v>
      </c>
      <c r="I308" t="s">
        <v>615</v>
      </c>
    </row>
    <row r="309" spans="1:9" x14ac:dyDescent="0.3">
      <c r="A309">
        <v>1</v>
      </c>
      <c r="B309" t="s">
        <v>319</v>
      </c>
      <c r="C309">
        <v>1</v>
      </c>
      <c r="D309">
        <v>0.33</v>
      </c>
      <c r="E309">
        <v>25</v>
      </c>
      <c r="F309">
        <v>35.08</v>
      </c>
      <c r="G309">
        <v>28.88</v>
      </c>
      <c r="H309" s="8">
        <v>0.2429</v>
      </c>
      <c r="I309" t="s">
        <v>615</v>
      </c>
    </row>
    <row r="310" spans="1:9" x14ac:dyDescent="0.3">
      <c r="A310">
        <v>1</v>
      </c>
      <c r="B310" t="s">
        <v>320</v>
      </c>
      <c r="C310">
        <v>1</v>
      </c>
      <c r="D310">
        <v>0.24</v>
      </c>
      <c r="E310">
        <v>26</v>
      </c>
      <c r="F310">
        <v>44.2</v>
      </c>
      <c r="G310">
        <v>35.46</v>
      </c>
      <c r="H310" s="8">
        <v>0.1847</v>
      </c>
      <c r="I310" t="s">
        <v>615</v>
      </c>
    </row>
    <row r="311" spans="1:9" x14ac:dyDescent="0.3">
      <c r="A311">
        <v>1</v>
      </c>
      <c r="B311" t="s">
        <v>321</v>
      </c>
      <c r="C311">
        <v>1</v>
      </c>
      <c r="D311">
        <v>0.73</v>
      </c>
      <c r="E311">
        <v>23</v>
      </c>
      <c r="F311">
        <v>35.44</v>
      </c>
      <c r="G311">
        <v>25.64</v>
      </c>
      <c r="H311" s="8">
        <v>0.24690000000000001</v>
      </c>
      <c r="I311" t="s">
        <v>615</v>
      </c>
    </row>
    <row r="312" spans="1:9" x14ac:dyDescent="0.3">
      <c r="A312">
        <v>1</v>
      </c>
      <c r="B312" t="s">
        <v>322</v>
      </c>
      <c r="C312">
        <v>1</v>
      </c>
      <c r="D312">
        <v>0.67</v>
      </c>
      <c r="E312">
        <v>24</v>
      </c>
      <c r="F312">
        <v>38.11</v>
      </c>
      <c r="G312">
        <v>24.21</v>
      </c>
      <c r="H312" s="8">
        <v>0.26869999999999999</v>
      </c>
      <c r="I312" t="s">
        <v>615</v>
      </c>
    </row>
    <row r="313" spans="1:9" x14ac:dyDescent="0.3">
      <c r="A313">
        <v>1</v>
      </c>
      <c r="B313" t="s">
        <v>323</v>
      </c>
      <c r="C313">
        <v>1</v>
      </c>
      <c r="D313">
        <v>1.33</v>
      </c>
      <c r="E313">
        <v>21</v>
      </c>
      <c r="F313">
        <v>28.71</v>
      </c>
      <c r="G313">
        <v>19.71</v>
      </c>
      <c r="H313" s="8">
        <v>0.26569999999999999</v>
      </c>
      <c r="I313" t="s">
        <v>615</v>
      </c>
    </row>
    <row r="314" spans="1:9" x14ac:dyDescent="0.3">
      <c r="A314">
        <v>1</v>
      </c>
      <c r="B314" t="s">
        <v>324</v>
      </c>
      <c r="C314">
        <v>1</v>
      </c>
      <c r="D314">
        <v>1.06</v>
      </c>
      <c r="E314">
        <v>19</v>
      </c>
      <c r="F314">
        <v>34.31</v>
      </c>
      <c r="G314">
        <v>26.09</v>
      </c>
      <c r="H314" s="8">
        <v>0.18740000000000001</v>
      </c>
      <c r="I314" t="s">
        <v>615</v>
      </c>
    </row>
    <row r="315" spans="1:9" x14ac:dyDescent="0.3">
      <c r="A315">
        <v>1</v>
      </c>
      <c r="B315" t="s">
        <v>325</v>
      </c>
      <c r="C315">
        <v>1</v>
      </c>
      <c r="D315">
        <v>-0.2</v>
      </c>
      <c r="E315">
        <v>19</v>
      </c>
      <c r="F315">
        <v>27.87</v>
      </c>
      <c r="G315">
        <v>19.78</v>
      </c>
      <c r="H315" s="8">
        <v>0.33829999999999999</v>
      </c>
      <c r="I315" t="s">
        <v>615</v>
      </c>
    </row>
    <row r="316" spans="1:9" x14ac:dyDescent="0.3">
      <c r="A316">
        <v>1</v>
      </c>
      <c r="B316" t="s">
        <v>326</v>
      </c>
      <c r="C316">
        <v>1</v>
      </c>
      <c r="D316">
        <v>0.6</v>
      </c>
      <c r="E316">
        <v>31</v>
      </c>
      <c r="F316">
        <v>42.86</v>
      </c>
      <c r="G316">
        <v>38.119999999999997</v>
      </c>
      <c r="H316" s="8">
        <v>0.21609999999999999</v>
      </c>
      <c r="I316" t="s">
        <v>615</v>
      </c>
    </row>
    <row r="317" spans="1:9" x14ac:dyDescent="0.3">
      <c r="A317">
        <v>1</v>
      </c>
      <c r="B317" t="s">
        <v>327</v>
      </c>
      <c r="C317">
        <v>1</v>
      </c>
      <c r="D317">
        <v>0.25</v>
      </c>
      <c r="E317">
        <v>27</v>
      </c>
      <c r="F317">
        <v>33.22</v>
      </c>
      <c r="G317">
        <v>21.7</v>
      </c>
      <c r="H317" s="8">
        <v>0.29849999999999999</v>
      </c>
      <c r="I317" t="s">
        <v>615</v>
      </c>
    </row>
    <row r="318" spans="1:9" x14ac:dyDescent="0.3">
      <c r="A318">
        <v>1</v>
      </c>
      <c r="B318" t="s">
        <v>328</v>
      </c>
      <c r="C318">
        <v>1</v>
      </c>
      <c r="D318">
        <v>0.82</v>
      </c>
      <c r="E318">
        <v>22</v>
      </c>
      <c r="F318">
        <v>34.57</v>
      </c>
      <c r="G318">
        <v>30.57</v>
      </c>
      <c r="H318" s="8">
        <v>0.18</v>
      </c>
      <c r="I318" t="s">
        <v>615</v>
      </c>
    </row>
    <row r="319" spans="1:9" x14ac:dyDescent="0.3">
      <c r="A319">
        <v>1</v>
      </c>
      <c r="B319" t="s">
        <v>329</v>
      </c>
      <c r="C319">
        <v>1</v>
      </c>
      <c r="D319">
        <v>0.85</v>
      </c>
      <c r="E319">
        <v>23</v>
      </c>
      <c r="F319">
        <v>35.549999999999997</v>
      </c>
      <c r="G319">
        <v>25.06</v>
      </c>
      <c r="H319" s="8">
        <v>0.23230000000000001</v>
      </c>
      <c r="I319" t="s">
        <v>615</v>
      </c>
    </row>
    <row r="320" spans="1:9" x14ac:dyDescent="0.3">
      <c r="A320">
        <v>1</v>
      </c>
      <c r="B320" t="s">
        <v>330</v>
      </c>
      <c r="C320">
        <v>1</v>
      </c>
      <c r="D320">
        <v>0.72</v>
      </c>
      <c r="E320">
        <v>28</v>
      </c>
      <c r="F320">
        <v>40.74</v>
      </c>
      <c r="G320">
        <v>35.479999999999997</v>
      </c>
      <c r="H320" s="8">
        <v>0.20749999999999999</v>
      </c>
      <c r="I320" t="s">
        <v>615</v>
      </c>
    </row>
    <row r="321" spans="1:9" x14ac:dyDescent="0.3">
      <c r="A321">
        <v>1</v>
      </c>
      <c r="B321" t="s">
        <v>331</v>
      </c>
      <c r="C321">
        <v>1</v>
      </c>
      <c r="D321">
        <v>-0.03</v>
      </c>
      <c r="E321">
        <v>24</v>
      </c>
      <c r="F321">
        <v>37.979999999999997</v>
      </c>
      <c r="G321">
        <v>24.37</v>
      </c>
      <c r="H321" s="8">
        <v>0.25790000000000002</v>
      </c>
      <c r="I321" t="s">
        <v>615</v>
      </c>
    </row>
    <row r="322" spans="1:9" x14ac:dyDescent="0.3">
      <c r="A322">
        <v>1</v>
      </c>
      <c r="B322" t="s">
        <v>332</v>
      </c>
      <c r="C322">
        <v>1</v>
      </c>
      <c r="D322">
        <v>0.92</v>
      </c>
      <c r="E322">
        <v>24</v>
      </c>
      <c r="F322">
        <v>30.14</v>
      </c>
      <c r="G322">
        <v>26.14</v>
      </c>
      <c r="H322" s="8">
        <v>0.25230000000000002</v>
      </c>
      <c r="I322" t="s">
        <v>615</v>
      </c>
    </row>
    <row r="323" spans="1:9" x14ac:dyDescent="0.3">
      <c r="A323">
        <v>1</v>
      </c>
      <c r="B323" t="s">
        <v>333</v>
      </c>
      <c r="C323">
        <v>1</v>
      </c>
      <c r="D323">
        <v>0.18</v>
      </c>
      <c r="E323">
        <v>30</v>
      </c>
      <c r="F323">
        <v>30.93</v>
      </c>
      <c r="G323">
        <v>30.11</v>
      </c>
      <c r="H323" s="8">
        <v>0.26650000000000001</v>
      </c>
      <c r="I323" t="s">
        <v>615</v>
      </c>
    </row>
    <row r="324" spans="1:9" x14ac:dyDescent="0.3">
      <c r="A324">
        <v>1</v>
      </c>
      <c r="B324" t="s">
        <v>334</v>
      </c>
      <c r="C324">
        <v>1</v>
      </c>
      <c r="D324">
        <v>0.49</v>
      </c>
      <c r="E324">
        <v>23</v>
      </c>
      <c r="F324">
        <v>33.119999999999997</v>
      </c>
      <c r="G324">
        <v>20.92</v>
      </c>
      <c r="H324" s="8">
        <v>0.30349999999999999</v>
      </c>
      <c r="I324" t="s">
        <v>615</v>
      </c>
    </row>
    <row r="325" spans="1:9" x14ac:dyDescent="0.3">
      <c r="A325">
        <v>1</v>
      </c>
      <c r="B325" t="s">
        <v>335</v>
      </c>
      <c r="C325">
        <v>1</v>
      </c>
      <c r="D325">
        <v>0.11</v>
      </c>
      <c r="E325">
        <v>25</v>
      </c>
      <c r="F325">
        <v>45.16</v>
      </c>
      <c r="G325">
        <v>30.15</v>
      </c>
      <c r="H325" s="8">
        <v>0.2661</v>
      </c>
      <c r="I325" t="s">
        <v>615</v>
      </c>
    </row>
    <row r="326" spans="1:9" x14ac:dyDescent="0.3">
      <c r="A326">
        <v>1</v>
      </c>
      <c r="B326" t="s">
        <v>336</v>
      </c>
      <c r="C326">
        <v>1</v>
      </c>
      <c r="D326">
        <v>0.67</v>
      </c>
      <c r="E326">
        <v>26</v>
      </c>
      <c r="F326">
        <v>34.67</v>
      </c>
      <c r="G326">
        <v>27.45</v>
      </c>
      <c r="H326" s="8">
        <v>0.26340000000000002</v>
      </c>
      <c r="I326" t="s">
        <v>615</v>
      </c>
    </row>
    <row r="327" spans="1:9" x14ac:dyDescent="0.3">
      <c r="A327">
        <v>1</v>
      </c>
      <c r="B327" t="s">
        <v>337</v>
      </c>
      <c r="C327">
        <v>1</v>
      </c>
      <c r="D327">
        <v>-0.32</v>
      </c>
      <c r="E327">
        <v>26</v>
      </c>
      <c r="F327">
        <v>39.07</v>
      </c>
      <c r="G327">
        <v>31.54</v>
      </c>
      <c r="H327" s="8">
        <v>0.2616</v>
      </c>
      <c r="I327" t="s">
        <v>615</v>
      </c>
    </row>
    <row r="328" spans="1:9" x14ac:dyDescent="0.3">
      <c r="A328">
        <v>1</v>
      </c>
      <c r="B328" t="s">
        <v>338</v>
      </c>
      <c r="C328">
        <v>1</v>
      </c>
      <c r="D328">
        <v>0.68</v>
      </c>
      <c r="E328">
        <v>26</v>
      </c>
      <c r="F328">
        <v>43.48</v>
      </c>
      <c r="G328">
        <v>38.39</v>
      </c>
      <c r="H328" s="8">
        <v>0.2029</v>
      </c>
      <c r="I328" t="s">
        <v>615</v>
      </c>
    </row>
    <row r="329" spans="1:9" x14ac:dyDescent="0.3">
      <c r="A329">
        <v>1</v>
      </c>
      <c r="B329" t="s">
        <v>339</v>
      </c>
      <c r="C329">
        <v>1</v>
      </c>
      <c r="D329">
        <v>0.11</v>
      </c>
      <c r="E329">
        <v>30</v>
      </c>
      <c r="F329">
        <v>30.73</v>
      </c>
      <c r="G329">
        <v>29.87</v>
      </c>
      <c r="H329" s="8">
        <v>0.27289999999999998</v>
      </c>
      <c r="I329" t="s">
        <v>615</v>
      </c>
    </row>
    <row r="330" spans="1:9" x14ac:dyDescent="0.3">
      <c r="A330">
        <v>1</v>
      </c>
      <c r="B330" t="s">
        <v>340</v>
      </c>
      <c r="C330">
        <v>1</v>
      </c>
      <c r="D330">
        <v>0.89</v>
      </c>
      <c r="E330">
        <v>28</v>
      </c>
      <c r="F330">
        <v>45.78</v>
      </c>
      <c r="G330">
        <v>37.19</v>
      </c>
      <c r="H330" s="8">
        <v>0.19969999999999999</v>
      </c>
      <c r="I330" t="s">
        <v>615</v>
      </c>
    </row>
    <row r="331" spans="1:9" x14ac:dyDescent="0.3">
      <c r="A331">
        <v>1</v>
      </c>
      <c r="B331" t="s">
        <v>341</v>
      </c>
      <c r="C331">
        <v>1</v>
      </c>
      <c r="D331">
        <v>-0.26</v>
      </c>
      <c r="E331">
        <v>29</v>
      </c>
      <c r="F331">
        <v>49.95</v>
      </c>
      <c r="G331">
        <v>45.99</v>
      </c>
      <c r="H331" s="8">
        <v>0.16900000000000001</v>
      </c>
      <c r="I331" t="s">
        <v>615</v>
      </c>
    </row>
    <row r="332" spans="1:9" x14ac:dyDescent="0.3">
      <c r="A332">
        <v>1</v>
      </c>
      <c r="B332" t="s">
        <v>342</v>
      </c>
      <c r="C332">
        <v>1</v>
      </c>
      <c r="D332">
        <v>-0.31</v>
      </c>
      <c r="E332">
        <v>21</v>
      </c>
      <c r="F332">
        <v>32.71</v>
      </c>
      <c r="G332">
        <v>25.61</v>
      </c>
      <c r="H332" s="8">
        <v>0.2631</v>
      </c>
      <c r="I332" t="s">
        <v>615</v>
      </c>
    </row>
    <row r="333" spans="1:9" x14ac:dyDescent="0.3">
      <c r="A333">
        <v>1</v>
      </c>
      <c r="B333" t="s">
        <v>343</v>
      </c>
      <c r="C333">
        <v>1</v>
      </c>
      <c r="D333">
        <v>0.4</v>
      </c>
      <c r="E333">
        <v>26</v>
      </c>
      <c r="F333">
        <v>44.34</v>
      </c>
      <c r="G333">
        <v>28.57</v>
      </c>
      <c r="H333" s="8">
        <v>0.27410000000000001</v>
      </c>
      <c r="I333" t="s">
        <v>615</v>
      </c>
    </row>
    <row r="334" spans="1:9" x14ac:dyDescent="0.3">
      <c r="A334">
        <v>1</v>
      </c>
      <c r="B334" t="s">
        <v>344</v>
      </c>
      <c r="C334">
        <v>1</v>
      </c>
      <c r="D334">
        <v>-0.18</v>
      </c>
      <c r="E334">
        <v>31</v>
      </c>
      <c r="F334">
        <v>43.94</v>
      </c>
      <c r="G334">
        <v>43.51</v>
      </c>
      <c r="H334" s="8">
        <v>0.1951</v>
      </c>
      <c r="I334" t="s">
        <v>615</v>
      </c>
    </row>
    <row r="335" spans="1:9" x14ac:dyDescent="0.3">
      <c r="A335">
        <v>1</v>
      </c>
      <c r="B335" t="s">
        <v>345</v>
      </c>
      <c r="C335">
        <v>1</v>
      </c>
      <c r="D335">
        <v>-0.15</v>
      </c>
      <c r="E335">
        <v>25</v>
      </c>
      <c r="F335">
        <v>40.119999999999997</v>
      </c>
      <c r="G335">
        <v>31.3</v>
      </c>
      <c r="H335" s="8">
        <v>0.223</v>
      </c>
      <c r="I335" t="s">
        <v>615</v>
      </c>
    </row>
    <row r="336" spans="1:9" x14ac:dyDescent="0.3">
      <c r="A336">
        <v>1</v>
      </c>
      <c r="B336" t="s">
        <v>346</v>
      </c>
      <c r="C336">
        <v>1</v>
      </c>
      <c r="D336">
        <v>0.6</v>
      </c>
      <c r="E336">
        <v>25</v>
      </c>
      <c r="F336">
        <v>38.28</v>
      </c>
      <c r="G336">
        <v>33.57</v>
      </c>
      <c r="H336" s="8">
        <v>0.22209999999999999</v>
      </c>
      <c r="I336" t="s">
        <v>615</v>
      </c>
    </row>
    <row r="337" spans="1:9" x14ac:dyDescent="0.3">
      <c r="A337">
        <v>1</v>
      </c>
      <c r="B337" t="s">
        <v>347</v>
      </c>
      <c r="C337">
        <v>1</v>
      </c>
      <c r="D337">
        <v>0.39</v>
      </c>
      <c r="E337">
        <v>28</v>
      </c>
      <c r="F337">
        <v>42.95</v>
      </c>
      <c r="G337">
        <v>31.37</v>
      </c>
      <c r="H337" s="8">
        <v>0.25390000000000001</v>
      </c>
      <c r="I337" t="s">
        <v>615</v>
      </c>
    </row>
    <row r="338" spans="1:9" x14ac:dyDescent="0.3">
      <c r="A338">
        <v>1</v>
      </c>
      <c r="B338" t="s">
        <v>348</v>
      </c>
      <c r="C338">
        <v>1</v>
      </c>
      <c r="D338">
        <v>0.83</v>
      </c>
      <c r="E338">
        <v>21</v>
      </c>
      <c r="F338">
        <v>27.73</v>
      </c>
      <c r="G338">
        <v>13.34</v>
      </c>
      <c r="H338" s="8">
        <v>0.32619999999999999</v>
      </c>
      <c r="I338" t="s">
        <v>615</v>
      </c>
    </row>
    <row r="339" spans="1:9" x14ac:dyDescent="0.3">
      <c r="A339">
        <v>1</v>
      </c>
      <c r="B339" t="s">
        <v>349</v>
      </c>
      <c r="C339">
        <v>1</v>
      </c>
      <c r="D339">
        <v>1.1599999999999999</v>
      </c>
      <c r="E339">
        <v>30</v>
      </c>
      <c r="F339">
        <v>45.56</v>
      </c>
      <c r="G339">
        <v>38.92</v>
      </c>
      <c r="H339" s="8">
        <v>0.19420000000000001</v>
      </c>
      <c r="I339" t="s">
        <v>615</v>
      </c>
    </row>
    <row r="340" spans="1:9" x14ac:dyDescent="0.3">
      <c r="A340">
        <v>1</v>
      </c>
      <c r="B340" t="s">
        <v>350</v>
      </c>
      <c r="C340">
        <v>1</v>
      </c>
      <c r="D340">
        <v>0.4</v>
      </c>
      <c r="E340">
        <v>27</v>
      </c>
      <c r="F340">
        <v>39.369999999999997</v>
      </c>
      <c r="G340">
        <v>33.86</v>
      </c>
      <c r="H340" s="8">
        <v>0.25269999999999998</v>
      </c>
      <c r="I340" t="s">
        <v>615</v>
      </c>
    </row>
    <row r="341" spans="1:9" x14ac:dyDescent="0.3">
      <c r="A341">
        <v>1</v>
      </c>
      <c r="B341" t="s">
        <v>351</v>
      </c>
      <c r="C341">
        <v>1</v>
      </c>
      <c r="D341">
        <v>-0.5</v>
      </c>
      <c r="E341">
        <v>21</v>
      </c>
      <c r="F341">
        <v>34.06</v>
      </c>
      <c r="G341">
        <v>22.29</v>
      </c>
      <c r="H341" s="8">
        <v>0.3261</v>
      </c>
      <c r="I341" t="s">
        <v>615</v>
      </c>
    </row>
    <row r="342" spans="1:9" x14ac:dyDescent="0.3">
      <c r="A342">
        <v>1</v>
      </c>
      <c r="B342" t="s">
        <v>352</v>
      </c>
      <c r="C342">
        <v>1</v>
      </c>
      <c r="D342">
        <v>0.38</v>
      </c>
      <c r="E342">
        <v>27</v>
      </c>
      <c r="F342">
        <v>39.53</v>
      </c>
      <c r="G342">
        <v>32.72</v>
      </c>
      <c r="H342" s="8">
        <v>0.20830000000000001</v>
      </c>
      <c r="I342" t="s">
        <v>615</v>
      </c>
    </row>
    <row r="343" spans="1:9" x14ac:dyDescent="0.3">
      <c r="A343">
        <v>1</v>
      </c>
      <c r="B343" t="s">
        <v>353</v>
      </c>
      <c r="C343">
        <v>1</v>
      </c>
      <c r="D343">
        <v>0.86</v>
      </c>
      <c r="E343">
        <v>23</v>
      </c>
      <c r="F343">
        <v>33.369999999999997</v>
      </c>
      <c r="G343">
        <v>23.6</v>
      </c>
      <c r="H343" s="8">
        <v>0.252</v>
      </c>
      <c r="I343" t="s">
        <v>615</v>
      </c>
    </row>
    <row r="344" spans="1:9" x14ac:dyDescent="0.3">
      <c r="A344">
        <v>1</v>
      </c>
      <c r="B344" t="s">
        <v>354</v>
      </c>
      <c r="C344">
        <v>1</v>
      </c>
      <c r="D344">
        <v>1.02</v>
      </c>
      <c r="E344">
        <v>26</v>
      </c>
      <c r="F344">
        <v>39.89</v>
      </c>
      <c r="G344">
        <v>32.74</v>
      </c>
      <c r="H344" s="8">
        <v>0.21390000000000001</v>
      </c>
      <c r="I344" t="s">
        <v>615</v>
      </c>
    </row>
    <row r="345" spans="1:9" x14ac:dyDescent="0.3">
      <c r="A345">
        <v>1</v>
      </c>
      <c r="B345" t="s">
        <v>355</v>
      </c>
      <c r="C345">
        <v>1</v>
      </c>
      <c r="D345">
        <v>0.43</v>
      </c>
      <c r="E345">
        <v>23</v>
      </c>
      <c r="F345">
        <v>32.76</v>
      </c>
      <c r="G345">
        <v>23.45</v>
      </c>
      <c r="H345" s="8">
        <v>0.2797</v>
      </c>
      <c r="I345" t="s">
        <v>615</v>
      </c>
    </row>
    <row r="346" spans="1:9" x14ac:dyDescent="0.3">
      <c r="A346">
        <v>1</v>
      </c>
      <c r="B346" t="s">
        <v>356</v>
      </c>
      <c r="C346">
        <v>1</v>
      </c>
      <c r="D346">
        <v>0.13</v>
      </c>
      <c r="E346">
        <v>23</v>
      </c>
      <c r="F346">
        <v>41.83</v>
      </c>
      <c r="G346">
        <v>25.01</v>
      </c>
      <c r="H346" s="8">
        <v>0.28460000000000002</v>
      </c>
      <c r="I346" t="s">
        <v>615</v>
      </c>
    </row>
    <row r="347" spans="1:9" x14ac:dyDescent="0.3">
      <c r="A347">
        <v>1</v>
      </c>
      <c r="B347" t="s">
        <v>357</v>
      </c>
      <c r="C347">
        <v>1</v>
      </c>
      <c r="D347">
        <v>0.92</v>
      </c>
      <c r="E347">
        <v>23</v>
      </c>
      <c r="F347">
        <v>27.68</v>
      </c>
      <c r="G347">
        <v>23.74</v>
      </c>
      <c r="H347" s="8">
        <v>0.26350000000000001</v>
      </c>
      <c r="I347" t="s">
        <v>615</v>
      </c>
    </row>
    <row r="348" spans="1:9" x14ac:dyDescent="0.3">
      <c r="A348">
        <v>1</v>
      </c>
      <c r="B348" t="s">
        <v>358</v>
      </c>
      <c r="C348">
        <v>1</v>
      </c>
      <c r="D348">
        <v>0.18</v>
      </c>
      <c r="E348">
        <v>32</v>
      </c>
      <c r="F348">
        <v>43.32</v>
      </c>
      <c r="G348">
        <v>41.68</v>
      </c>
      <c r="H348" s="8">
        <v>0.20880000000000001</v>
      </c>
      <c r="I348" t="s">
        <v>615</v>
      </c>
    </row>
    <row r="349" spans="1:9" x14ac:dyDescent="0.3">
      <c r="A349">
        <v>1</v>
      </c>
      <c r="B349" t="s">
        <v>359</v>
      </c>
      <c r="C349">
        <v>1</v>
      </c>
      <c r="D349">
        <v>0.2</v>
      </c>
      <c r="E349">
        <v>26</v>
      </c>
      <c r="F349">
        <v>34.22</v>
      </c>
      <c r="G349">
        <v>30.84</v>
      </c>
      <c r="H349" s="8">
        <v>0.22500000000000001</v>
      </c>
      <c r="I349" t="s">
        <v>615</v>
      </c>
    </row>
    <row r="350" spans="1:9" x14ac:dyDescent="0.3">
      <c r="A350">
        <v>1</v>
      </c>
      <c r="B350" t="s">
        <v>360</v>
      </c>
      <c r="C350">
        <v>1</v>
      </c>
      <c r="D350">
        <v>0.95</v>
      </c>
      <c r="E350">
        <v>33</v>
      </c>
      <c r="F350">
        <v>45.65</v>
      </c>
      <c r="G350">
        <v>41.36</v>
      </c>
      <c r="H350" s="8">
        <v>0.20419999999999999</v>
      </c>
      <c r="I350" t="s">
        <v>615</v>
      </c>
    </row>
    <row r="351" spans="1:9" x14ac:dyDescent="0.3">
      <c r="A351">
        <v>1</v>
      </c>
      <c r="B351" t="s">
        <v>361</v>
      </c>
      <c r="C351">
        <v>1</v>
      </c>
      <c r="D351">
        <v>0.78</v>
      </c>
      <c r="E351">
        <v>36</v>
      </c>
      <c r="F351">
        <v>64.17</v>
      </c>
      <c r="G351">
        <v>58.54</v>
      </c>
      <c r="H351" s="8">
        <v>0.16850000000000001</v>
      </c>
      <c r="I351" t="s">
        <v>615</v>
      </c>
    </row>
    <row r="352" spans="1:9" x14ac:dyDescent="0.3">
      <c r="A352">
        <v>1</v>
      </c>
      <c r="B352" t="s">
        <v>362</v>
      </c>
      <c r="C352">
        <v>1</v>
      </c>
      <c r="D352">
        <v>-0.28999999999999998</v>
      </c>
      <c r="E352">
        <v>24</v>
      </c>
      <c r="F352">
        <v>39.29</v>
      </c>
      <c r="G352">
        <v>25.16</v>
      </c>
      <c r="H352" s="8">
        <v>0.2344</v>
      </c>
      <c r="I352" t="s">
        <v>615</v>
      </c>
    </row>
    <row r="353" spans="1:9" x14ac:dyDescent="0.3">
      <c r="A353">
        <v>1</v>
      </c>
      <c r="B353" t="s">
        <v>363</v>
      </c>
      <c r="C353">
        <v>1</v>
      </c>
      <c r="D353">
        <v>0.24</v>
      </c>
      <c r="E353">
        <v>27</v>
      </c>
      <c r="F353">
        <v>40.82</v>
      </c>
      <c r="G353">
        <v>32</v>
      </c>
      <c r="H353" s="8">
        <v>0.24660000000000001</v>
      </c>
      <c r="I353" t="s">
        <v>615</v>
      </c>
    </row>
    <row r="354" spans="1:9" x14ac:dyDescent="0.3">
      <c r="A354">
        <v>1</v>
      </c>
      <c r="B354" t="s">
        <v>364</v>
      </c>
      <c r="C354">
        <v>1</v>
      </c>
      <c r="D354">
        <v>1.2</v>
      </c>
      <c r="E354">
        <v>27</v>
      </c>
      <c r="F354">
        <v>41.04</v>
      </c>
      <c r="G354">
        <v>32.33</v>
      </c>
      <c r="H354" s="8">
        <v>0.2147</v>
      </c>
      <c r="I354" t="s">
        <v>615</v>
      </c>
    </row>
    <row r="355" spans="1:9" x14ac:dyDescent="0.3">
      <c r="A355">
        <v>1</v>
      </c>
      <c r="B355" t="s">
        <v>365</v>
      </c>
      <c r="C355">
        <v>1</v>
      </c>
      <c r="D355">
        <v>0.7</v>
      </c>
      <c r="E355">
        <v>31</v>
      </c>
      <c r="F355">
        <v>59.53</v>
      </c>
      <c r="G355">
        <v>50.5</v>
      </c>
      <c r="H355" s="8">
        <v>0.1658</v>
      </c>
      <c r="I355" t="s">
        <v>615</v>
      </c>
    </row>
    <row r="356" spans="1:9" x14ac:dyDescent="0.3">
      <c r="A356">
        <v>1</v>
      </c>
      <c r="B356" t="s">
        <v>366</v>
      </c>
      <c r="C356">
        <v>1</v>
      </c>
      <c r="D356">
        <v>0.92</v>
      </c>
      <c r="E356">
        <v>27</v>
      </c>
      <c r="F356">
        <v>45.44</v>
      </c>
      <c r="G356">
        <v>31.37</v>
      </c>
      <c r="H356" s="8">
        <v>0.21440000000000001</v>
      </c>
      <c r="I356" t="s">
        <v>615</v>
      </c>
    </row>
    <row r="357" spans="1:9" x14ac:dyDescent="0.3">
      <c r="A357">
        <v>1</v>
      </c>
      <c r="B357" t="s">
        <v>367</v>
      </c>
      <c r="C357">
        <v>1</v>
      </c>
      <c r="D357">
        <v>-0.76</v>
      </c>
      <c r="E357">
        <v>22</v>
      </c>
      <c r="F357">
        <v>33.46</v>
      </c>
      <c r="G357">
        <v>10.57</v>
      </c>
      <c r="H357" s="8">
        <v>0.2873</v>
      </c>
      <c r="I357" t="s">
        <v>615</v>
      </c>
    </row>
    <row r="358" spans="1:9" x14ac:dyDescent="0.3">
      <c r="A358">
        <v>1</v>
      </c>
      <c r="B358" t="s">
        <v>368</v>
      </c>
      <c r="C358">
        <v>1</v>
      </c>
      <c r="D358">
        <v>0.13</v>
      </c>
      <c r="E358">
        <v>28</v>
      </c>
      <c r="F358">
        <v>31.75</v>
      </c>
      <c r="G358">
        <v>29.47</v>
      </c>
      <c r="H358" s="8">
        <v>0.24940000000000001</v>
      </c>
      <c r="I358" t="s">
        <v>615</v>
      </c>
    </row>
    <row r="359" spans="1:9" x14ac:dyDescent="0.3">
      <c r="A359">
        <v>1</v>
      </c>
      <c r="B359" t="s">
        <v>369</v>
      </c>
      <c r="C359">
        <v>1</v>
      </c>
      <c r="D359">
        <v>-0.26</v>
      </c>
      <c r="E359">
        <v>31</v>
      </c>
      <c r="F359">
        <v>42.6</v>
      </c>
      <c r="G359">
        <v>40.89</v>
      </c>
      <c r="H359" s="8">
        <v>0.20230000000000001</v>
      </c>
      <c r="I359" t="s">
        <v>615</v>
      </c>
    </row>
    <row r="360" spans="1:9" x14ac:dyDescent="0.3">
      <c r="A360">
        <v>1</v>
      </c>
      <c r="B360" t="s">
        <v>370</v>
      </c>
      <c r="C360">
        <v>1</v>
      </c>
      <c r="D360">
        <v>0.03</v>
      </c>
      <c r="E360">
        <v>25</v>
      </c>
      <c r="F360">
        <v>39.81</v>
      </c>
      <c r="G360">
        <v>32.17</v>
      </c>
      <c r="H360" s="8">
        <v>0.2021</v>
      </c>
      <c r="I360" t="s">
        <v>615</v>
      </c>
    </row>
    <row r="361" spans="1:9" x14ac:dyDescent="0.3">
      <c r="A361">
        <v>1</v>
      </c>
      <c r="B361" t="s">
        <v>371</v>
      </c>
      <c r="C361">
        <v>1</v>
      </c>
      <c r="D361">
        <v>-0.01</v>
      </c>
      <c r="E361">
        <v>37</v>
      </c>
      <c r="F361">
        <v>62.25</v>
      </c>
      <c r="G361">
        <v>50.37</v>
      </c>
      <c r="H361" s="8">
        <v>0.19040000000000001</v>
      </c>
      <c r="I361" t="s">
        <v>615</v>
      </c>
    </row>
    <row r="362" spans="1:9" x14ac:dyDescent="0.3">
      <c r="A362">
        <v>1</v>
      </c>
      <c r="B362" t="s">
        <v>372</v>
      </c>
      <c r="C362">
        <v>1</v>
      </c>
      <c r="D362">
        <v>1.38</v>
      </c>
      <c r="E362">
        <v>24</v>
      </c>
      <c r="F362">
        <v>37.76</v>
      </c>
      <c r="G362">
        <v>28.47</v>
      </c>
      <c r="H362" s="8">
        <v>0.24310000000000001</v>
      </c>
      <c r="I362" t="s">
        <v>615</v>
      </c>
    </row>
    <row r="363" spans="1:9" x14ac:dyDescent="0.3">
      <c r="A363">
        <v>1</v>
      </c>
      <c r="B363" t="s">
        <v>373</v>
      </c>
      <c r="C363">
        <v>1</v>
      </c>
      <c r="D363">
        <v>0.28999999999999998</v>
      </c>
      <c r="E363">
        <v>32</v>
      </c>
      <c r="F363">
        <v>51.74</v>
      </c>
      <c r="G363">
        <v>46.72</v>
      </c>
      <c r="H363" s="8">
        <v>0.182</v>
      </c>
      <c r="I363" t="s">
        <v>615</v>
      </c>
    </row>
    <row r="364" spans="1:9" x14ac:dyDescent="0.3">
      <c r="A364">
        <v>1</v>
      </c>
      <c r="B364" t="s">
        <v>374</v>
      </c>
      <c r="C364">
        <v>1</v>
      </c>
      <c r="D364">
        <v>0.34</v>
      </c>
      <c r="E364">
        <v>37</v>
      </c>
      <c r="F364">
        <v>75.44</v>
      </c>
      <c r="G364">
        <v>72.150000000000006</v>
      </c>
      <c r="H364" s="8">
        <v>0.1376</v>
      </c>
      <c r="I364" t="s">
        <v>615</v>
      </c>
    </row>
    <row r="365" spans="1:9" x14ac:dyDescent="0.3">
      <c r="A365">
        <v>1</v>
      </c>
      <c r="B365" t="s">
        <v>375</v>
      </c>
      <c r="C365">
        <v>1</v>
      </c>
      <c r="D365">
        <v>1.1399999999999999</v>
      </c>
      <c r="E365">
        <v>27</v>
      </c>
      <c r="F365">
        <v>49.19</v>
      </c>
      <c r="G365">
        <v>39.29</v>
      </c>
      <c r="H365" s="8">
        <v>0.18060000000000001</v>
      </c>
      <c r="I365" t="s">
        <v>615</v>
      </c>
    </row>
    <row r="366" spans="1:9" x14ac:dyDescent="0.3">
      <c r="A366">
        <v>1</v>
      </c>
      <c r="B366" t="s">
        <v>376</v>
      </c>
      <c r="C366">
        <v>1</v>
      </c>
      <c r="D366">
        <v>0.5</v>
      </c>
      <c r="E366">
        <v>29</v>
      </c>
      <c r="F366">
        <v>46.24</v>
      </c>
      <c r="G366">
        <v>39.659999999999997</v>
      </c>
      <c r="H366" s="8">
        <v>0.19620000000000001</v>
      </c>
      <c r="I366" t="s">
        <v>615</v>
      </c>
    </row>
    <row r="367" spans="1:9" x14ac:dyDescent="0.3">
      <c r="A367">
        <v>1</v>
      </c>
      <c r="B367" t="s">
        <v>377</v>
      </c>
      <c r="C367">
        <v>1</v>
      </c>
      <c r="D367">
        <v>-0.05</v>
      </c>
      <c r="E367">
        <v>30</v>
      </c>
      <c r="F367">
        <v>45.34</v>
      </c>
      <c r="G367">
        <v>33.71</v>
      </c>
      <c r="H367" s="8">
        <v>0.22900000000000001</v>
      </c>
      <c r="I367" t="s">
        <v>615</v>
      </c>
    </row>
    <row r="368" spans="1:9" x14ac:dyDescent="0.3">
      <c r="A368">
        <v>1</v>
      </c>
      <c r="B368" t="s">
        <v>378</v>
      </c>
      <c r="C368">
        <v>1</v>
      </c>
      <c r="D368">
        <v>0.63</v>
      </c>
      <c r="E368">
        <v>26</v>
      </c>
      <c r="F368">
        <v>39.31</v>
      </c>
      <c r="G368">
        <v>28.11</v>
      </c>
      <c r="H368" s="8">
        <v>0.25609999999999999</v>
      </c>
      <c r="I368" t="s">
        <v>615</v>
      </c>
    </row>
    <row r="369" spans="1:9" x14ac:dyDescent="0.3">
      <c r="A369">
        <v>1</v>
      </c>
      <c r="B369" t="s">
        <v>379</v>
      </c>
      <c r="C369">
        <v>1</v>
      </c>
      <c r="D369">
        <v>0.77</v>
      </c>
      <c r="E369">
        <v>29</v>
      </c>
      <c r="F369">
        <v>43.95</v>
      </c>
      <c r="G369">
        <v>37.68</v>
      </c>
      <c r="H369" s="8">
        <v>0.20330000000000001</v>
      </c>
      <c r="I369" t="s">
        <v>615</v>
      </c>
    </row>
    <row r="370" spans="1:9" x14ac:dyDescent="0.3">
      <c r="A370">
        <v>1</v>
      </c>
      <c r="B370" t="s">
        <v>380</v>
      </c>
      <c r="C370">
        <v>1</v>
      </c>
      <c r="D370">
        <v>0.49</v>
      </c>
      <c r="E370">
        <v>32</v>
      </c>
      <c r="F370">
        <v>49.8</v>
      </c>
      <c r="G370">
        <v>43.66</v>
      </c>
      <c r="H370" s="8">
        <v>0.1991</v>
      </c>
      <c r="I370" t="s">
        <v>615</v>
      </c>
    </row>
    <row r="371" spans="1:9" x14ac:dyDescent="0.3">
      <c r="A371">
        <v>1</v>
      </c>
      <c r="B371" t="s">
        <v>381</v>
      </c>
      <c r="C371">
        <v>1</v>
      </c>
      <c r="D371">
        <v>-0.2</v>
      </c>
      <c r="E371">
        <v>29</v>
      </c>
      <c r="F371">
        <v>48.67</v>
      </c>
      <c r="G371">
        <v>42.9</v>
      </c>
      <c r="H371" s="8">
        <v>0.2243</v>
      </c>
      <c r="I371" t="s">
        <v>615</v>
      </c>
    </row>
    <row r="372" spans="1:9" x14ac:dyDescent="0.3">
      <c r="A372">
        <v>1</v>
      </c>
      <c r="B372" t="s">
        <v>382</v>
      </c>
      <c r="C372">
        <v>1</v>
      </c>
      <c r="D372">
        <v>-0.28999999999999998</v>
      </c>
      <c r="E372">
        <v>26</v>
      </c>
      <c r="F372">
        <v>38.590000000000003</v>
      </c>
      <c r="G372">
        <v>35.880000000000003</v>
      </c>
      <c r="H372" s="8">
        <v>0.19980000000000001</v>
      </c>
      <c r="I372" t="s">
        <v>615</v>
      </c>
    </row>
    <row r="373" spans="1:9" x14ac:dyDescent="0.3">
      <c r="A373">
        <v>1</v>
      </c>
      <c r="B373" t="s">
        <v>383</v>
      </c>
      <c r="C373">
        <v>1</v>
      </c>
      <c r="D373">
        <v>0.26</v>
      </c>
      <c r="E373">
        <v>26</v>
      </c>
      <c r="F373">
        <v>34.68</v>
      </c>
      <c r="G373">
        <v>31.21</v>
      </c>
      <c r="H373" s="8">
        <v>0.215</v>
      </c>
      <c r="I373" t="s">
        <v>615</v>
      </c>
    </row>
    <row r="374" spans="1:9" x14ac:dyDescent="0.3">
      <c r="A374">
        <v>1</v>
      </c>
      <c r="B374" t="s">
        <v>384</v>
      </c>
      <c r="C374">
        <v>1</v>
      </c>
      <c r="D374">
        <v>-0.47</v>
      </c>
      <c r="E374">
        <v>33</v>
      </c>
      <c r="F374">
        <v>53.26</v>
      </c>
      <c r="G374">
        <v>49.82</v>
      </c>
      <c r="H374" s="8">
        <v>0.1772</v>
      </c>
      <c r="I374" t="s">
        <v>615</v>
      </c>
    </row>
    <row r="375" spans="1:9" x14ac:dyDescent="0.3">
      <c r="A375">
        <v>1</v>
      </c>
      <c r="B375" t="s">
        <v>385</v>
      </c>
      <c r="C375">
        <v>1</v>
      </c>
      <c r="D375">
        <v>-0.82</v>
      </c>
      <c r="E375">
        <v>36</v>
      </c>
      <c r="F375">
        <v>60.75</v>
      </c>
      <c r="G375">
        <v>55.06</v>
      </c>
      <c r="H375" s="8">
        <v>0.17560000000000001</v>
      </c>
      <c r="I375" t="s">
        <v>615</v>
      </c>
    </row>
    <row r="376" spans="1:9" x14ac:dyDescent="0.3">
      <c r="A376">
        <v>1</v>
      </c>
      <c r="B376" t="s">
        <v>386</v>
      </c>
      <c r="C376">
        <v>1</v>
      </c>
      <c r="D376">
        <v>0.45</v>
      </c>
      <c r="E376">
        <v>30</v>
      </c>
      <c r="F376">
        <v>48.48</v>
      </c>
      <c r="G376">
        <v>42.16</v>
      </c>
      <c r="H376" s="8">
        <v>0.2014</v>
      </c>
      <c r="I376" t="s">
        <v>615</v>
      </c>
    </row>
    <row r="377" spans="1:9" x14ac:dyDescent="0.3">
      <c r="A377">
        <v>1</v>
      </c>
      <c r="B377" t="s">
        <v>387</v>
      </c>
      <c r="C377">
        <v>1</v>
      </c>
      <c r="D377">
        <v>0.01</v>
      </c>
      <c r="E377">
        <v>29</v>
      </c>
      <c r="F377">
        <v>36.79</v>
      </c>
      <c r="G377">
        <v>27.61</v>
      </c>
      <c r="H377" s="8">
        <v>0.2853</v>
      </c>
      <c r="I377" t="s">
        <v>615</v>
      </c>
    </row>
    <row r="378" spans="1:9" x14ac:dyDescent="0.3">
      <c r="A378">
        <v>1</v>
      </c>
      <c r="B378" t="s">
        <v>388</v>
      </c>
      <c r="C378">
        <v>1</v>
      </c>
      <c r="D378">
        <v>0.23</v>
      </c>
      <c r="E378">
        <v>23</v>
      </c>
      <c r="F378">
        <v>52.81</v>
      </c>
      <c r="G378">
        <v>26.85</v>
      </c>
      <c r="H378" s="8">
        <v>0.27379999999999999</v>
      </c>
      <c r="I378" t="s">
        <v>615</v>
      </c>
    </row>
    <row r="379" spans="1:9" x14ac:dyDescent="0.3">
      <c r="A379">
        <v>1</v>
      </c>
      <c r="B379" t="s">
        <v>389</v>
      </c>
      <c r="C379">
        <v>1</v>
      </c>
      <c r="D379">
        <v>0.91</v>
      </c>
      <c r="E379">
        <v>21</v>
      </c>
      <c r="F379">
        <v>32.340000000000003</v>
      </c>
      <c r="G379">
        <v>25.23</v>
      </c>
      <c r="H379" s="8">
        <v>0.28870000000000001</v>
      </c>
      <c r="I379" t="s">
        <v>615</v>
      </c>
    </row>
    <row r="380" spans="1:9" x14ac:dyDescent="0.3">
      <c r="A380">
        <v>1</v>
      </c>
      <c r="B380" t="s">
        <v>390</v>
      </c>
      <c r="C380">
        <v>1</v>
      </c>
      <c r="D380">
        <v>0.08</v>
      </c>
      <c r="E380">
        <v>30</v>
      </c>
      <c r="F380">
        <v>40.61</v>
      </c>
      <c r="G380">
        <v>38.86</v>
      </c>
      <c r="H380" s="8">
        <v>0.21</v>
      </c>
      <c r="I380" t="s">
        <v>615</v>
      </c>
    </row>
    <row r="381" spans="1:9" x14ac:dyDescent="0.3">
      <c r="A381">
        <v>1</v>
      </c>
      <c r="B381" t="s">
        <v>391</v>
      </c>
      <c r="C381">
        <v>1</v>
      </c>
      <c r="D381">
        <v>0.23</v>
      </c>
      <c r="E381">
        <v>32</v>
      </c>
      <c r="F381">
        <v>43.98</v>
      </c>
      <c r="G381">
        <v>41.08</v>
      </c>
      <c r="H381" s="8">
        <v>0.20780000000000001</v>
      </c>
      <c r="I381" t="s">
        <v>615</v>
      </c>
    </row>
    <row r="382" spans="1:9" x14ac:dyDescent="0.3">
      <c r="A382">
        <v>1</v>
      </c>
      <c r="B382" t="s">
        <v>392</v>
      </c>
      <c r="C382">
        <v>1</v>
      </c>
      <c r="D382">
        <v>0.1</v>
      </c>
      <c r="E382">
        <v>21</v>
      </c>
      <c r="F382">
        <v>40.4</v>
      </c>
      <c r="G382">
        <v>31.1</v>
      </c>
      <c r="H382" s="8">
        <v>0.20599999999999999</v>
      </c>
      <c r="I382" t="s">
        <v>615</v>
      </c>
    </row>
    <row r="383" spans="1:9" x14ac:dyDescent="0.3">
      <c r="A383">
        <v>1</v>
      </c>
      <c r="B383" t="s">
        <v>393</v>
      </c>
      <c r="C383">
        <v>1</v>
      </c>
      <c r="D383">
        <v>0.76</v>
      </c>
      <c r="E383">
        <v>21</v>
      </c>
      <c r="F383">
        <v>31.77</v>
      </c>
      <c r="G383">
        <v>23.54</v>
      </c>
      <c r="H383" s="8">
        <v>0.28910000000000002</v>
      </c>
      <c r="I383" t="s">
        <v>615</v>
      </c>
    </row>
    <row r="384" spans="1:9" x14ac:dyDescent="0.3">
      <c r="A384">
        <v>1</v>
      </c>
      <c r="B384" t="s">
        <v>394</v>
      </c>
      <c r="C384">
        <v>1</v>
      </c>
      <c r="D384">
        <v>0.22</v>
      </c>
      <c r="E384">
        <v>32</v>
      </c>
      <c r="F384">
        <v>47.15</v>
      </c>
      <c r="G384">
        <v>38.61</v>
      </c>
      <c r="H384" s="8">
        <v>0.21990000000000001</v>
      </c>
      <c r="I384" t="s">
        <v>615</v>
      </c>
    </row>
    <row r="385" spans="1:9" x14ac:dyDescent="0.3">
      <c r="A385">
        <v>1</v>
      </c>
      <c r="B385" t="s">
        <v>395</v>
      </c>
      <c r="C385">
        <v>1</v>
      </c>
      <c r="D385">
        <v>0.59</v>
      </c>
      <c r="E385">
        <v>24</v>
      </c>
      <c r="F385">
        <v>45.96</v>
      </c>
      <c r="G385">
        <v>36.299999999999997</v>
      </c>
      <c r="H385" s="8">
        <v>0.17299999999999999</v>
      </c>
      <c r="I385" t="s">
        <v>615</v>
      </c>
    </row>
    <row r="386" spans="1:9" x14ac:dyDescent="0.3">
      <c r="A386">
        <v>1</v>
      </c>
      <c r="B386" t="s">
        <v>396</v>
      </c>
      <c r="C386">
        <v>1</v>
      </c>
      <c r="D386">
        <v>-0.71</v>
      </c>
      <c r="E386">
        <v>31</v>
      </c>
      <c r="F386">
        <v>66.28</v>
      </c>
      <c r="G386">
        <v>37.46</v>
      </c>
      <c r="H386" s="8">
        <v>0.21510000000000001</v>
      </c>
      <c r="I386" t="s">
        <v>615</v>
      </c>
    </row>
    <row r="387" spans="1:9" x14ac:dyDescent="0.3">
      <c r="A387">
        <v>1</v>
      </c>
      <c r="B387" t="s">
        <v>397</v>
      </c>
      <c r="C387">
        <v>1</v>
      </c>
      <c r="D387">
        <v>0.5</v>
      </c>
      <c r="E387">
        <v>29</v>
      </c>
      <c r="F387">
        <v>42.13</v>
      </c>
      <c r="G387">
        <v>36.85</v>
      </c>
      <c r="H387" s="8">
        <v>0.20730000000000001</v>
      </c>
      <c r="I387" t="s">
        <v>615</v>
      </c>
    </row>
    <row r="388" spans="1:9" x14ac:dyDescent="0.3">
      <c r="A388">
        <v>1</v>
      </c>
      <c r="B388" t="s">
        <v>398</v>
      </c>
      <c r="C388">
        <v>1</v>
      </c>
      <c r="D388">
        <v>0.49</v>
      </c>
      <c r="E388">
        <v>31</v>
      </c>
      <c r="F388">
        <v>37.130000000000003</v>
      </c>
      <c r="G388">
        <v>35.44</v>
      </c>
      <c r="H388" s="8">
        <v>0.23119999999999999</v>
      </c>
      <c r="I388" t="s">
        <v>615</v>
      </c>
    </row>
    <row r="389" spans="1:9" x14ac:dyDescent="0.3">
      <c r="A389">
        <v>1</v>
      </c>
      <c r="B389" t="s">
        <v>399</v>
      </c>
      <c r="C389">
        <v>1</v>
      </c>
      <c r="D389">
        <v>-0.15</v>
      </c>
      <c r="E389">
        <v>32</v>
      </c>
      <c r="F389">
        <v>47.92</v>
      </c>
      <c r="G389">
        <v>40.64</v>
      </c>
      <c r="H389" s="8">
        <v>0.18479999999999999</v>
      </c>
      <c r="I389" t="s">
        <v>615</v>
      </c>
    </row>
    <row r="390" spans="1:9" x14ac:dyDescent="0.3">
      <c r="A390">
        <v>1</v>
      </c>
      <c r="B390" t="s">
        <v>400</v>
      </c>
      <c r="C390">
        <v>1</v>
      </c>
      <c r="D390">
        <v>0.42</v>
      </c>
      <c r="E390">
        <v>25</v>
      </c>
      <c r="F390">
        <v>46.78</v>
      </c>
      <c r="G390">
        <v>40.94</v>
      </c>
      <c r="H390" s="8">
        <v>0.19350000000000001</v>
      </c>
      <c r="I390" t="s">
        <v>615</v>
      </c>
    </row>
    <row r="391" spans="1:9" x14ac:dyDescent="0.3">
      <c r="A391">
        <v>1</v>
      </c>
      <c r="B391" t="s">
        <v>401</v>
      </c>
      <c r="C391">
        <v>1</v>
      </c>
      <c r="D391">
        <v>0.08</v>
      </c>
      <c r="E391">
        <v>32</v>
      </c>
      <c r="F391">
        <v>35.369999999999997</v>
      </c>
      <c r="G391">
        <v>32.770000000000003</v>
      </c>
      <c r="H391" s="8">
        <v>0.25340000000000001</v>
      </c>
      <c r="I391" t="s">
        <v>615</v>
      </c>
    </row>
    <row r="392" spans="1:9" x14ac:dyDescent="0.3">
      <c r="A392">
        <v>1</v>
      </c>
      <c r="B392" t="s">
        <v>402</v>
      </c>
      <c r="C392">
        <v>1</v>
      </c>
      <c r="D392">
        <v>0.09</v>
      </c>
      <c r="E392">
        <v>36</v>
      </c>
      <c r="F392">
        <v>45.44</v>
      </c>
      <c r="G392">
        <v>43.19</v>
      </c>
      <c r="H392" s="8">
        <v>0.2215</v>
      </c>
      <c r="I392" t="s">
        <v>615</v>
      </c>
    </row>
    <row r="393" spans="1:9" x14ac:dyDescent="0.3">
      <c r="A393">
        <v>1</v>
      </c>
      <c r="B393" t="s">
        <v>403</v>
      </c>
      <c r="C393">
        <v>1</v>
      </c>
      <c r="D393">
        <v>0.89</v>
      </c>
      <c r="E393">
        <v>27</v>
      </c>
      <c r="F393">
        <v>42.09</v>
      </c>
      <c r="G393">
        <v>32.69</v>
      </c>
      <c r="H393" s="8">
        <v>0.2046</v>
      </c>
      <c r="I393" t="s">
        <v>615</v>
      </c>
    </row>
    <row r="394" spans="1:9" x14ac:dyDescent="0.3">
      <c r="A394">
        <v>1</v>
      </c>
      <c r="B394" t="s">
        <v>404</v>
      </c>
      <c r="C394">
        <v>1</v>
      </c>
      <c r="D394">
        <v>-0.27</v>
      </c>
      <c r="E394">
        <v>27</v>
      </c>
      <c r="F394">
        <v>47.28</v>
      </c>
      <c r="G394">
        <v>34.6</v>
      </c>
      <c r="H394" s="8">
        <v>0.25319999999999998</v>
      </c>
      <c r="I394" t="s">
        <v>615</v>
      </c>
    </row>
    <row r="395" spans="1:9" x14ac:dyDescent="0.3">
      <c r="A395">
        <v>1</v>
      </c>
      <c r="B395" t="s">
        <v>405</v>
      </c>
      <c r="C395">
        <v>1</v>
      </c>
      <c r="D395">
        <v>0.43</v>
      </c>
      <c r="E395">
        <v>24</v>
      </c>
      <c r="F395">
        <v>36.79</v>
      </c>
      <c r="G395">
        <v>23.11</v>
      </c>
      <c r="H395" s="8">
        <v>0.2465</v>
      </c>
      <c r="I395" t="s">
        <v>615</v>
      </c>
    </row>
    <row r="396" spans="1:9" x14ac:dyDescent="0.3">
      <c r="A396">
        <v>1</v>
      </c>
      <c r="B396" t="s">
        <v>406</v>
      </c>
      <c r="C396">
        <v>1</v>
      </c>
      <c r="D396">
        <v>0.06</v>
      </c>
      <c r="E396">
        <v>32</v>
      </c>
      <c r="F396">
        <v>53.18</v>
      </c>
      <c r="G396">
        <v>49.3</v>
      </c>
      <c r="H396" s="8">
        <v>0.1744</v>
      </c>
      <c r="I396" t="s">
        <v>615</v>
      </c>
    </row>
    <row r="397" spans="1:9" x14ac:dyDescent="0.3">
      <c r="A397">
        <v>1</v>
      </c>
      <c r="B397" t="s">
        <v>407</v>
      </c>
      <c r="C397">
        <v>1</v>
      </c>
      <c r="D397">
        <v>0.44</v>
      </c>
      <c r="E397">
        <v>33</v>
      </c>
      <c r="F397">
        <v>71.23</v>
      </c>
      <c r="G397">
        <v>61.85</v>
      </c>
      <c r="H397" s="8">
        <v>0.14940000000000001</v>
      </c>
      <c r="I397" t="s">
        <v>615</v>
      </c>
    </row>
    <row r="398" spans="1:9" x14ac:dyDescent="0.3">
      <c r="A398">
        <v>1</v>
      </c>
      <c r="B398" t="s">
        <v>408</v>
      </c>
      <c r="C398">
        <v>1</v>
      </c>
      <c r="D398">
        <v>0.19</v>
      </c>
      <c r="E398">
        <v>34</v>
      </c>
      <c r="F398">
        <v>51.54</v>
      </c>
      <c r="G398">
        <v>49.6</v>
      </c>
      <c r="H398" s="8">
        <v>0.1845</v>
      </c>
      <c r="I398" t="s">
        <v>615</v>
      </c>
    </row>
    <row r="399" spans="1:9" x14ac:dyDescent="0.3">
      <c r="A399">
        <v>1</v>
      </c>
      <c r="B399" t="s">
        <v>409</v>
      </c>
      <c r="C399">
        <v>1</v>
      </c>
      <c r="D399">
        <v>0.09</v>
      </c>
      <c r="E399">
        <v>24</v>
      </c>
      <c r="F399">
        <v>40.65</v>
      </c>
      <c r="G399">
        <v>32.72</v>
      </c>
      <c r="H399" s="8">
        <v>0.1918</v>
      </c>
      <c r="I399" t="s">
        <v>615</v>
      </c>
    </row>
    <row r="400" spans="1:9" x14ac:dyDescent="0.3">
      <c r="A400">
        <v>1</v>
      </c>
      <c r="B400" t="s">
        <v>410</v>
      </c>
      <c r="C400">
        <v>1</v>
      </c>
      <c r="D400">
        <v>0.38</v>
      </c>
      <c r="E400">
        <v>27</v>
      </c>
      <c r="F400">
        <v>42.43</v>
      </c>
      <c r="G400">
        <v>28.71</v>
      </c>
      <c r="H400" s="8">
        <v>0.22789999999999999</v>
      </c>
      <c r="I400" t="s">
        <v>615</v>
      </c>
    </row>
    <row r="401" spans="1:9" x14ac:dyDescent="0.3">
      <c r="A401">
        <v>1</v>
      </c>
      <c r="B401" t="s">
        <v>411</v>
      </c>
      <c r="C401">
        <v>1</v>
      </c>
      <c r="D401">
        <v>-0.25</v>
      </c>
      <c r="E401">
        <v>29</v>
      </c>
      <c r="F401">
        <v>52.29</v>
      </c>
      <c r="G401">
        <v>40.68</v>
      </c>
      <c r="H401" s="8">
        <v>0.19259999999999999</v>
      </c>
      <c r="I401" t="s">
        <v>615</v>
      </c>
    </row>
    <row r="402" spans="1:9" x14ac:dyDescent="0.3">
      <c r="A402">
        <v>1</v>
      </c>
      <c r="B402" t="s">
        <v>412</v>
      </c>
      <c r="C402">
        <v>1</v>
      </c>
      <c r="D402">
        <v>0.45</v>
      </c>
      <c r="E402">
        <v>24</v>
      </c>
      <c r="F402">
        <v>34.369999999999997</v>
      </c>
      <c r="G402">
        <v>29.76</v>
      </c>
      <c r="H402" s="8">
        <v>0.22239999999999999</v>
      </c>
      <c r="I402" t="s">
        <v>615</v>
      </c>
    </row>
    <row r="403" spans="1:9" x14ac:dyDescent="0.3">
      <c r="A403">
        <v>1</v>
      </c>
      <c r="B403" t="s">
        <v>413</v>
      </c>
      <c r="C403">
        <v>1</v>
      </c>
      <c r="D403">
        <v>0.7</v>
      </c>
      <c r="E403">
        <v>28</v>
      </c>
      <c r="F403">
        <v>50.51</v>
      </c>
      <c r="G403">
        <v>42.36</v>
      </c>
      <c r="H403" s="8">
        <v>0.17960000000000001</v>
      </c>
      <c r="I403" t="s">
        <v>615</v>
      </c>
    </row>
    <row r="404" spans="1:9" x14ac:dyDescent="0.3">
      <c r="A404">
        <v>1</v>
      </c>
      <c r="B404" t="s">
        <v>414</v>
      </c>
      <c r="C404">
        <v>1</v>
      </c>
      <c r="D404">
        <v>-0.72</v>
      </c>
      <c r="E404">
        <v>32</v>
      </c>
      <c r="F404">
        <v>52.43</v>
      </c>
      <c r="G404">
        <v>43.75</v>
      </c>
      <c r="H404" s="8">
        <v>0.19819999999999999</v>
      </c>
      <c r="I404" t="s">
        <v>615</v>
      </c>
    </row>
    <row r="405" spans="1:9" x14ac:dyDescent="0.3">
      <c r="A405">
        <v>1</v>
      </c>
      <c r="B405" t="s">
        <v>415</v>
      </c>
      <c r="C405">
        <v>1</v>
      </c>
      <c r="D405">
        <v>0.22</v>
      </c>
      <c r="E405">
        <v>28</v>
      </c>
      <c r="F405">
        <v>48.02</v>
      </c>
      <c r="G405">
        <v>42.34</v>
      </c>
      <c r="H405" s="8">
        <v>0.18140000000000001</v>
      </c>
      <c r="I405" t="s">
        <v>615</v>
      </c>
    </row>
    <row r="406" spans="1:9" x14ac:dyDescent="0.3">
      <c r="A406">
        <v>1</v>
      </c>
      <c r="B406" t="s">
        <v>416</v>
      </c>
      <c r="C406">
        <v>1</v>
      </c>
      <c r="D406">
        <v>0.53</v>
      </c>
      <c r="E406">
        <v>26</v>
      </c>
      <c r="F406">
        <v>41.48</v>
      </c>
      <c r="G406">
        <v>33.44</v>
      </c>
      <c r="H406" s="8">
        <v>0.2051</v>
      </c>
      <c r="I406" t="s">
        <v>615</v>
      </c>
    </row>
    <row r="407" spans="1:9" x14ac:dyDescent="0.3">
      <c r="A407">
        <v>1</v>
      </c>
      <c r="B407" t="s">
        <v>417</v>
      </c>
      <c r="C407">
        <v>1</v>
      </c>
      <c r="D407">
        <v>-0.15</v>
      </c>
      <c r="E407">
        <v>30</v>
      </c>
      <c r="F407">
        <v>46.33</v>
      </c>
      <c r="G407">
        <v>35.97</v>
      </c>
      <c r="H407" s="8">
        <v>0.28060000000000002</v>
      </c>
      <c r="I407" t="s">
        <v>615</v>
      </c>
    </row>
    <row r="408" spans="1:9" x14ac:dyDescent="0.3">
      <c r="A408">
        <v>1</v>
      </c>
      <c r="B408" t="s">
        <v>418</v>
      </c>
      <c r="C408">
        <v>1</v>
      </c>
      <c r="D408">
        <v>0.93</v>
      </c>
      <c r="E408">
        <v>27</v>
      </c>
      <c r="F408">
        <v>41.47</v>
      </c>
      <c r="G408">
        <v>36.69</v>
      </c>
      <c r="H408" s="8">
        <v>0.21870000000000001</v>
      </c>
      <c r="I408" t="s">
        <v>615</v>
      </c>
    </row>
    <row r="409" spans="1:9" x14ac:dyDescent="0.3">
      <c r="A409">
        <v>1</v>
      </c>
      <c r="B409" t="s">
        <v>419</v>
      </c>
      <c r="C409">
        <v>1</v>
      </c>
      <c r="D409">
        <v>1.03</v>
      </c>
      <c r="E409">
        <v>29</v>
      </c>
      <c r="F409">
        <v>47.13</v>
      </c>
      <c r="G409">
        <v>34.47</v>
      </c>
      <c r="H409" s="8">
        <v>0.22409999999999999</v>
      </c>
      <c r="I409" t="s">
        <v>615</v>
      </c>
    </row>
    <row r="410" spans="1:9" x14ac:dyDescent="0.3">
      <c r="A410">
        <v>1</v>
      </c>
      <c r="B410" t="s">
        <v>420</v>
      </c>
      <c r="C410">
        <v>1</v>
      </c>
      <c r="D410">
        <v>1.07</v>
      </c>
      <c r="E410">
        <v>29</v>
      </c>
      <c r="F410">
        <v>46.98</v>
      </c>
      <c r="G410">
        <v>38.86</v>
      </c>
      <c r="H410" s="8">
        <v>0.19089999999999999</v>
      </c>
      <c r="I410" t="s">
        <v>615</v>
      </c>
    </row>
    <row r="411" spans="1:9" x14ac:dyDescent="0.3">
      <c r="A411">
        <v>1</v>
      </c>
      <c r="B411" t="s">
        <v>421</v>
      </c>
      <c r="C411">
        <v>1</v>
      </c>
      <c r="D411">
        <v>-0.67</v>
      </c>
      <c r="E411">
        <v>32</v>
      </c>
      <c r="F411">
        <v>51.74</v>
      </c>
      <c r="G411">
        <v>47.1</v>
      </c>
      <c r="H411" s="8">
        <v>0.1862</v>
      </c>
      <c r="I411" t="s">
        <v>615</v>
      </c>
    </row>
    <row r="412" spans="1:9" x14ac:dyDescent="0.3">
      <c r="A412">
        <v>1</v>
      </c>
      <c r="B412" t="s">
        <v>422</v>
      </c>
      <c r="C412">
        <v>1</v>
      </c>
      <c r="D412">
        <v>0.82</v>
      </c>
      <c r="E412">
        <v>19</v>
      </c>
      <c r="F412">
        <v>27.74</v>
      </c>
      <c r="G412">
        <v>25.09</v>
      </c>
      <c r="H412" s="8">
        <v>0.32750000000000001</v>
      </c>
      <c r="I412" t="s">
        <v>615</v>
      </c>
    </row>
    <row r="413" spans="1:9" x14ac:dyDescent="0.3">
      <c r="A413">
        <v>1</v>
      </c>
      <c r="B413" t="s">
        <v>423</v>
      </c>
      <c r="C413">
        <v>1</v>
      </c>
      <c r="D413">
        <v>0.25</v>
      </c>
      <c r="E413">
        <v>26</v>
      </c>
      <c r="F413">
        <v>44.61</v>
      </c>
      <c r="G413">
        <v>40.200000000000003</v>
      </c>
      <c r="H413" s="8">
        <v>0.17510000000000001</v>
      </c>
      <c r="I413" t="s">
        <v>615</v>
      </c>
    </row>
    <row r="414" spans="1:9" x14ac:dyDescent="0.3">
      <c r="A414">
        <v>1</v>
      </c>
      <c r="B414" t="s">
        <v>424</v>
      </c>
      <c r="C414">
        <v>1</v>
      </c>
      <c r="D414">
        <v>0.46</v>
      </c>
      <c r="E414">
        <v>29</v>
      </c>
      <c r="F414">
        <v>46.61</v>
      </c>
      <c r="G414">
        <v>42.22</v>
      </c>
      <c r="H414" s="8">
        <v>0.18360000000000001</v>
      </c>
      <c r="I414" t="s">
        <v>615</v>
      </c>
    </row>
    <row r="415" spans="1:9" x14ac:dyDescent="0.3">
      <c r="A415">
        <v>1</v>
      </c>
      <c r="B415" t="s">
        <v>425</v>
      </c>
      <c r="C415">
        <v>1</v>
      </c>
      <c r="D415">
        <v>0.89</v>
      </c>
      <c r="E415">
        <v>24</v>
      </c>
      <c r="F415">
        <v>36.6</v>
      </c>
      <c r="G415">
        <v>20.96</v>
      </c>
      <c r="H415" s="8">
        <v>0.28799999999999998</v>
      </c>
      <c r="I415" t="s">
        <v>615</v>
      </c>
    </row>
    <row r="416" spans="1:9" x14ac:dyDescent="0.3">
      <c r="A416">
        <v>1</v>
      </c>
      <c r="B416" t="s">
        <v>426</v>
      </c>
      <c r="C416">
        <v>1</v>
      </c>
      <c r="D416">
        <v>0.06</v>
      </c>
      <c r="E416">
        <v>26</v>
      </c>
      <c r="F416">
        <v>41.4</v>
      </c>
      <c r="G416">
        <v>32.39</v>
      </c>
      <c r="H416" s="8">
        <v>0.21640000000000001</v>
      </c>
      <c r="I416" t="s">
        <v>615</v>
      </c>
    </row>
    <row r="417" spans="1:9" x14ac:dyDescent="0.3">
      <c r="A417">
        <v>1</v>
      </c>
      <c r="B417" t="s">
        <v>427</v>
      </c>
      <c r="C417">
        <v>1</v>
      </c>
      <c r="D417">
        <v>0.16</v>
      </c>
      <c r="E417">
        <v>26</v>
      </c>
      <c r="F417">
        <v>43.17</v>
      </c>
      <c r="G417">
        <v>31.32</v>
      </c>
      <c r="H417" s="8">
        <v>0.28199999999999997</v>
      </c>
      <c r="I417" t="s">
        <v>615</v>
      </c>
    </row>
    <row r="418" spans="1:9" x14ac:dyDescent="0.3">
      <c r="A418">
        <v>1</v>
      </c>
      <c r="B418" t="s">
        <v>428</v>
      </c>
      <c r="C418">
        <v>1</v>
      </c>
      <c r="D418">
        <v>-0.24</v>
      </c>
      <c r="E418">
        <v>27</v>
      </c>
      <c r="F418">
        <v>35.049999999999997</v>
      </c>
      <c r="G418">
        <v>30.06</v>
      </c>
      <c r="H418" s="8">
        <v>0.24210000000000001</v>
      </c>
      <c r="I418" t="s">
        <v>615</v>
      </c>
    </row>
    <row r="419" spans="1:9" x14ac:dyDescent="0.3">
      <c r="A419">
        <v>1</v>
      </c>
      <c r="B419" t="s">
        <v>429</v>
      </c>
      <c r="C419">
        <v>1</v>
      </c>
      <c r="D419">
        <v>0.39</v>
      </c>
      <c r="E419">
        <v>29</v>
      </c>
      <c r="F419">
        <v>39.22</v>
      </c>
      <c r="G419">
        <v>31.99</v>
      </c>
      <c r="H419" s="8">
        <v>0.2621</v>
      </c>
      <c r="I419" t="s">
        <v>615</v>
      </c>
    </row>
    <row r="420" spans="1:9" x14ac:dyDescent="0.3">
      <c r="A420">
        <v>1</v>
      </c>
      <c r="B420" t="s">
        <v>430</v>
      </c>
      <c r="C420">
        <v>1</v>
      </c>
      <c r="D420">
        <v>-0.02</v>
      </c>
      <c r="E420">
        <v>30</v>
      </c>
      <c r="F420">
        <v>52.68</v>
      </c>
      <c r="G420">
        <v>44.15</v>
      </c>
      <c r="H420" s="8">
        <v>0.17899999999999999</v>
      </c>
      <c r="I420" t="s">
        <v>615</v>
      </c>
    </row>
    <row r="421" spans="1:9" x14ac:dyDescent="0.3">
      <c r="A421">
        <v>1</v>
      </c>
      <c r="B421" t="s">
        <v>431</v>
      </c>
      <c r="C421">
        <v>1</v>
      </c>
      <c r="D421">
        <v>-0.24</v>
      </c>
      <c r="E421">
        <v>29</v>
      </c>
      <c r="F421">
        <v>40.19</v>
      </c>
      <c r="G421">
        <v>34.67</v>
      </c>
      <c r="H421" s="8">
        <v>0.21290000000000001</v>
      </c>
      <c r="I421" t="s">
        <v>615</v>
      </c>
    </row>
    <row r="422" spans="1:9" x14ac:dyDescent="0.3">
      <c r="A422">
        <v>1</v>
      </c>
      <c r="B422" t="s">
        <v>432</v>
      </c>
      <c r="C422">
        <v>1</v>
      </c>
      <c r="D422">
        <v>0.46</v>
      </c>
      <c r="E422">
        <v>26</v>
      </c>
      <c r="F422">
        <v>38.380000000000003</v>
      </c>
      <c r="G422">
        <v>29.22</v>
      </c>
      <c r="H422" s="8">
        <v>0.24010000000000001</v>
      </c>
      <c r="I422" t="s">
        <v>615</v>
      </c>
    </row>
    <row r="423" spans="1:9" x14ac:dyDescent="0.3">
      <c r="A423">
        <v>1</v>
      </c>
      <c r="B423" t="s">
        <v>433</v>
      </c>
      <c r="C423">
        <v>1</v>
      </c>
      <c r="D423">
        <v>0.7</v>
      </c>
      <c r="E423">
        <v>28</v>
      </c>
      <c r="F423">
        <v>46.7</v>
      </c>
      <c r="G423">
        <v>41.59</v>
      </c>
      <c r="H423" s="8">
        <v>0.1842</v>
      </c>
      <c r="I423" t="s">
        <v>615</v>
      </c>
    </row>
    <row r="424" spans="1:9" x14ac:dyDescent="0.3">
      <c r="A424">
        <v>1</v>
      </c>
      <c r="B424" t="s">
        <v>434</v>
      </c>
      <c r="C424">
        <v>1</v>
      </c>
      <c r="D424">
        <v>7.0000000000000007E-2</v>
      </c>
      <c r="E424">
        <v>26</v>
      </c>
      <c r="F424">
        <v>44.72</v>
      </c>
      <c r="G424">
        <v>38.28</v>
      </c>
      <c r="H424" s="8">
        <v>0.1767</v>
      </c>
      <c r="I424" t="s">
        <v>615</v>
      </c>
    </row>
    <row r="425" spans="1:9" x14ac:dyDescent="0.3">
      <c r="A425">
        <v>1</v>
      </c>
      <c r="B425" t="s">
        <v>435</v>
      </c>
      <c r="C425">
        <v>1</v>
      </c>
      <c r="D425">
        <v>0.18</v>
      </c>
      <c r="E425">
        <v>28</v>
      </c>
      <c r="F425">
        <v>52.58</v>
      </c>
      <c r="G425">
        <v>39.6</v>
      </c>
      <c r="H425" s="8">
        <v>0.19139999999999999</v>
      </c>
      <c r="I425" t="s">
        <v>615</v>
      </c>
    </row>
    <row r="426" spans="1:9" x14ac:dyDescent="0.3">
      <c r="A426">
        <v>1</v>
      </c>
      <c r="B426" t="s">
        <v>436</v>
      </c>
      <c r="C426">
        <v>1</v>
      </c>
      <c r="D426">
        <v>0.04</v>
      </c>
      <c r="E426">
        <v>28</v>
      </c>
      <c r="F426">
        <v>49.15</v>
      </c>
      <c r="G426">
        <v>36.76</v>
      </c>
      <c r="H426" s="8">
        <v>0.21909999999999999</v>
      </c>
      <c r="I426" t="s">
        <v>615</v>
      </c>
    </row>
    <row r="427" spans="1:9" x14ac:dyDescent="0.3">
      <c r="A427">
        <v>1</v>
      </c>
      <c r="B427" t="s">
        <v>437</v>
      </c>
      <c r="C427">
        <v>1</v>
      </c>
      <c r="D427">
        <v>0.75</v>
      </c>
      <c r="E427">
        <v>28</v>
      </c>
      <c r="F427">
        <v>45.43</v>
      </c>
      <c r="G427">
        <v>39.9</v>
      </c>
      <c r="H427" s="8">
        <v>0.18179999999999999</v>
      </c>
      <c r="I427" t="s">
        <v>615</v>
      </c>
    </row>
    <row r="428" spans="1:9" x14ac:dyDescent="0.3">
      <c r="A428">
        <v>1</v>
      </c>
      <c r="B428" t="s">
        <v>438</v>
      </c>
      <c r="C428">
        <v>1</v>
      </c>
      <c r="D428">
        <v>0.54</v>
      </c>
      <c r="E428">
        <v>24</v>
      </c>
      <c r="F428">
        <v>36.94</v>
      </c>
      <c r="G428">
        <v>31.93</v>
      </c>
      <c r="H428" s="8">
        <v>0.18720000000000001</v>
      </c>
      <c r="I428" t="s">
        <v>615</v>
      </c>
    </row>
    <row r="429" spans="1:9" x14ac:dyDescent="0.3">
      <c r="A429">
        <v>1</v>
      </c>
      <c r="B429" t="s">
        <v>439</v>
      </c>
      <c r="C429">
        <v>1</v>
      </c>
      <c r="D429">
        <v>1.1299999999999999</v>
      </c>
      <c r="E429">
        <v>33</v>
      </c>
      <c r="F429">
        <v>50.69</v>
      </c>
      <c r="G429">
        <v>46.49</v>
      </c>
      <c r="H429" s="8">
        <v>0.18659999999999999</v>
      </c>
      <c r="I429" t="s">
        <v>615</v>
      </c>
    </row>
    <row r="430" spans="1:9" x14ac:dyDescent="0.3">
      <c r="A430">
        <v>1</v>
      </c>
      <c r="B430" t="s">
        <v>440</v>
      </c>
      <c r="C430">
        <v>1</v>
      </c>
      <c r="D430">
        <v>-0.51</v>
      </c>
      <c r="E430">
        <v>34</v>
      </c>
      <c r="F430">
        <v>65.760000000000005</v>
      </c>
      <c r="G430">
        <v>64.78</v>
      </c>
      <c r="H430" s="8">
        <v>0.13689999999999999</v>
      </c>
      <c r="I430" t="s">
        <v>615</v>
      </c>
    </row>
    <row r="431" spans="1:9" x14ac:dyDescent="0.3">
      <c r="A431">
        <v>1</v>
      </c>
      <c r="B431" t="s">
        <v>441</v>
      </c>
      <c r="C431">
        <v>1</v>
      </c>
      <c r="D431">
        <v>0.86</v>
      </c>
      <c r="E431">
        <v>27</v>
      </c>
      <c r="F431">
        <v>44.62</v>
      </c>
      <c r="G431">
        <v>35.450000000000003</v>
      </c>
      <c r="H431" s="8">
        <v>0.20930000000000001</v>
      </c>
      <c r="I431" t="s">
        <v>615</v>
      </c>
    </row>
    <row r="432" spans="1:9" x14ac:dyDescent="0.3">
      <c r="A432">
        <v>1</v>
      </c>
      <c r="B432" t="s">
        <v>442</v>
      </c>
      <c r="C432">
        <v>1</v>
      </c>
      <c r="D432">
        <v>0.28999999999999998</v>
      </c>
      <c r="E432">
        <v>36</v>
      </c>
      <c r="F432">
        <v>67.5</v>
      </c>
      <c r="G432">
        <v>61.68</v>
      </c>
      <c r="H432" s="8">
        <v>0.15540000000000001</v>
      </c>
      <c r="I432" t="s">
        <v>615</v>
      </c>
    </row>
    <row r="433" spans="1:9" x14ac:dyDescent="0.3">
      <c r="A433">
        <v>1</v>
      </c>
      <c r="B433" t="s">
        <v>443</v>
      </c>
      <c r="C433">
        <v>1</v>
      </c>
      <c r="D433">
        <v>0.08</v>
      </c>
      <c r="E433">
        <v>35</v>
      </c>
      <c r="F433">
        <v>54.59</v>
      </c>
      <c r="G433">
        <v>45.76</v>
      </c>
      <c r="H433" s="8">
        <v>0.19400000000000001</v>
      </c>
      <c r="I433" t="s">
        <v>615</v>
      </c>
    </row>
    <row r="434" spans="1:9" x14ac:dyDescent="0.3">
      <c r="A434">
        <v>1</v>
      </c>
      <c r="B434" t="s">
        <v>444</v>
      </c>
      <c r="C434">
        <v>1</v>
      </c>
      <c r="D434">
        <v>0.68</v>
      </c>
      <c r="E434">
        <v>26</v>
      </c>
      <c r="F434">
        <v>44.37</v>
      </c>
      <c r="G434">
        <v>29.58</v>
      </c>
      <c r="H434" s="8">
        <v>0.24410000000000001</v>
      </c>
      <c r="I434" t="s">
        <v>615</v>
      </c>
    </row>
    <row r="435" spans="1:9" x14ac:dyDescent="0.3">
      <c r="A435">
        <v>1</v>
      </c>
      <c r="B435" t="s">
        <v>445</v>
      </c>
      <c r="C435">
        <v>1</v>
      </c>
      <c r="D435">
        <v>0.26</v>
      </c>
      <c r="E435">
        <v>31</v>
      </c>
      <c r="F435">
        <v>47.74</v>
      </c>
      <c r="G435">
        <v>46.06</v>
      </c>
      <c r="H435" s="8">
        <v>0.17460000000000001</v>
      </c>
      <c r="I435" t="s">
        <v>615</v>
      </c>
    </row>
    <row r="436" spans="1:9" x14ac:dyDescent="0.3">
      <c r="A436">
        <v>1</v>
      </c>
      <c r="B436" t="s">
        <v>446</v>
      </c>
      <c r="C436">
        <v>1</v>
      </c>
      <c r="D436">
        <v>0.17</v>
      </c>
      <c r="E436">
        <v>26</v>
      </c>
      <c r="F436">
        <v>46.11</v>
      </c>
      <c r="G436">
        <v>34.479999999999997</v>
      </c>
      <c r="H436" s="8">
        <v>0.21329999999999999</v>
      </c>
      <c r="I436" t="s">
        <v>615</v>
      </c>
    </row>
    <row r="437" spans="1:9" x14ac:dyDescent="0.3">
      <c r="A437">
        <v>1</v>
      </c>
      <c r="B437" t="s">
        <v>447</v>
      </c>
      <c r="C437">
        <v>1</v>
      </c>
      <c r="D437">
        <v>0.45</v>
      </c>
      <c r="E437">
        <v>31</v>
      </c>
      <c r="F437">
        <v>53.75</v>
      </c>
      <c r="G437">
        <v>45.24</v>
      </c>
      <c r="H437" s="8">
        <v>0.20330000000000001</v>
      </c>
      <c r="I437" t="s">
        <v>615</v>
      </c>
    </row>
    <row r="438" spans="1:9" x14ac:dyDescent="0.3">
      <c r="A438">
        <v>1</v>
      </c>
      <c r="B438" t="s">
        <v>448</v>
      </c>
      <c r="C438">
        <v>1</v>
      </c>
      <c r="D438">
        <v>0.87</v>
      </c>
      <c r="E438">
        <v>25</v>
      </c>
      <c r="F438">
        <v>49.67</v>
      </c>
      <c r="G438">
        <v>36.049999999999997</v>
      </c>
      <c r="H438" s="8">
        <v>0.16500000000000001</v>
      </c>
      <c r="I438" t="s">
        <v>615</v>
      </c>
    </row>
    <row r="439" spans="1:9" x14ac:dyDescent="0.3">
      <c r="A439">
        <v>1</v>
      </c>
      <c r="B439" t="s">
        <v>449</v>
      </c>
      <c r="C439">
        <v>1</v>
      </c>
      <c r="D439">
        <v>-0.02</v>
      </c>
      <c r="E439">
        <v>30</v>
      </c>
      <c r="F439">
        <v>59.8</v>
      </c>
      <c r="G439">
        <v>53.57</v>
      </c>
      <c r="H439" s="8">
        <v>0.14610000000000001</v>
      </c>
      <c r="I439" t="s">
        <v>615</v>
      </c>
    </row>
    <row r="440" spans="1:9" x14ac:dyDescent="0.3">
      <c r="A440">
        <v>1</v>
      </c>
      <c r="B440" t="s">
        <v>450</v>
      </c>
      <c r="C440">
        <v>1</v>
      </c>
      <c r="D440">
        <v>-0.66</v>
      </c>
      <c r="E440">
        <v>30</v>
      </c>
      <c r="F440">
        <v>53.93</v>
      </c>
      <c r="G440">
        <v>45.8</v>
      </c>
      <c r="H440" s="8">
        <v>0.184</v>
      </c>
      <c r="I440" t="s">
        <v>615</v>
      </c>
    </row>
    <row r="441" spans="1:9" x14ac:dyDescent="0.3">
      <c r="A441">
        <v>1</v>
      </c>
      <c r="B441" t="s">
        <v>451</v>
      </c>
      <c r="C441">
        <v>1</v>
      </c>
      <c r="D441">
        <v>0.39</v>
      </c>
      <c r="E441">
        <v>30</v>
      </c>
      <c r="F441">
        <v>41.65</v>
      </c>
      <c r="G441">
        <v>38.58</v>
      </c>
      <c r="H441" s="8">
        <v>0.2049</v>
      </c>
      <c r="I441" t="s">
        <v>615</v>
      </c>
    </row>
    <row r="442" spans="1:9" x14ac:dyDescent="0.3">
      <c r="A442">
        <v>1</v>
      </c>
      <c r="B442" t="s">
        <v>452</v>
      </c>
      <c r="C442">
        <v>1</v>
      </c>
      <c r="D442">
        <v>0.54</v>
      </c>
      <c r="E442">
        <v>26</v>
      </c>
      <c r="F442">
        <v>51.94</v>
      </c>
      <c r="G442">
        <v>46.3</v>
      </c>
      <c r="H442" s="8">
        <v>0.1507</v>
      </c>
      <c r="I442" t="s">
        <v>615</v>
      </c>
    </row>
    <row r="443" spans="1:9" x14ac:dyDescent="0.3">
      <c r="A443">
        <v>1</v>
      </c>
      <c r="B443" t="s">
        <v>453</v>
      </c>
      <c r="C443">
        <v>1</v>
      </c>
      <c r="D443">
        <v>-0.87</v>
      </c>
      <c r="E443">
        <v>37</v>
      </c>
      <c r="F443">
        <v>65.31</v>
      </c>
      <c r="G443">
        <v>64.19</v>
      </c>
      <c r="H443" s="8">
        <v>0.1578</v>
      </c>
      <c r="I443" t="s">
        <v>615</v>
      </c>
    </row>
    <row r="444" spans="1:9" x14ac:dyDescent="0.3">
      <c r="A444">
        <v>1</v>
      </c>
      <c r="B444" t="s">
        <v>454</v>
      </c>
      <c r="C444">
        <v>1</v>
      </c>
      <c r="D444">
        <v>-0.05</v>
      </c>
      <c r="E444">
        <v>29</v>
      </c>
      <c r="F444">
        <v>56.33</v>
      </c>
      <c r="G444">
        <v>54.29</v>
      </c>
      <c r="H444" s="8">
        <v>0.14280000000000001</v>
      </c>
      <c r="I444" t="s">
        <v>615</v>
      </c>
    </row>
    <row r="445" spans="1:9" x14ac:dyDescent="0.3">
      <c r="A445">
        <v>1</v>
      </c>
      <c r="B445" t="s">
        <v>455</v>
      </c>
      <c r="C445">
        <v>1</v>
      </c>
      <c r="D445">
        <v>-7.0000000000000007E-2</v>
      </c>
      <c r="E445">
        <v>27</v>
      </c>
      <c r="F445">
        <v>41.31</v>
      </c>
      <c r="G445">
        <v>31.8</v>
      </c>
      <c r="H445" s="8">
        <v>0.2135</v>
      </c>
      <c r="I445" t="s">
        <v>615</v>
      </c>
    </row>
    <row r="446" spans="1:9" x14ac:dyDescent="0.3">
      <c r="A446">
        <v>1</v>
      </c>
      <c r="B446" t="s">
        <v>456</v>
      </c>
      <c r="C446">
        <v>1</v>
      </c>
      <c r="D446">
        <v>0.69</v>
      </c>
      <c r="E446">
        <v>36</v>
      </c>
      <c r="F446">
        <v>68.47</v>
      </c>
      <c r="G446">
        <v>56.05</v>
      </c>
      <c r="H446" s="8">
        <v>0.17549999999999999</v>
      </c>
      <c r="I446" t="s">
        <v>615</v>
      </c>
    </row>
    <row r="447" spans="1:9" x14ac:dyDescent="0.3">
      <c r="A447">
        <v>1</v>
      </c>
      <c r="B447" t="s">
        <v>457</v>
      </c>
      <c r="C447">
        <v>1</v>
      </c>
      <c r="D447">
        <v>-1.1599999999999999</v>
      </c>
      <c r="E447">
        <v>24</v>
      </c>
      <c r="F447">
        <v>34.96</v>
      </c>
      <c r="G447">
        <v>20.63</v>
      </c>
      <c r="H447" s="8">
        <v>0.2787</v>
      </c>
      <c r="I447" t="s">
        <v>615</v>
      </c>
    </row>
    <row r="448" spans="1:9" x14ac:dyDescent="0.3">
      <c r="A448">
        <v>1</v>
      </c>
      <c r="B448" t="s">
        <v>458</v>
      </c>
      <c r="C448">
        <v>1</v>
      </c>
      <c r="D448">
        <v>0.92</v>
      </c>
      <c r="E448">
        <v>25</v>
      </c>
      <c r="F448">
        <v>40.869999999999997</v>
      </c>
      <c r="G448">
        <v>30.48</v>
      </c>
      <c r="H448" s="8">
        <v>0.2445</v>
      </c>
      <c r="I448" t="s">
        <v>615</v>
      </c>
    </row>
    <row r="449" spans="1:9" x14ac:dyDescent="0.3">
      <c r="A449">
        <v>1</v>
      </c>
      <c r="B449" t="s">
        <v>459</v>
      </c>
      <c r="C449">
        <v>1</v>
      </c>
      <c r="D449">
        <v>0.53</v>
      </c>
      <c r="E449">
        <v>30</v>
      </c>
      <c r="F449">
        <v>69.430000000000007</v>
      </c>
      <c r="G449">
        <v>64.84</v>
      </c>
      <c r="H449" s="8">
        <v>0.1249</v>
      </c>
      <c r="I449" t="s">
        <v>615</v>
      </c>
    </row>
    <row r="450" spans="1:9" x14ac:dyDescent="0.3">
      <c r="A450">
        <v>1</v>
      </c>
      <c r="B450" t="s">
        <v>460</v>
      </c>
      <c r="C450">
        <v>1</v>
      </c>
      <c r="D450">
        <v>0.49</v>
      </c>
      <c r="E450">
        <v>36</v>
      </c>
      <c r="F450">
        <v>81.25</v>
      </c>
      <c r="G450">
        <v>78.84</v>
      </c>
      <c r="H450" s="8">
        <v>0.1235</v>
      </c>
      <c r="I450" t="s">
        <v>615</v>
      </c>
    </row>
    <row r="451" spans="1:9" x14ac:dyDescent="0.3">
      <c r="A451">
        <v>1</v>
      </c>
      <c r="B451" t="s">
        <v>461</v>
      </c>
      <c r="C451">
        <v>1</v>
      </c>
      <c r="D451">
        <v>0.45</v>
      </c>
      <c r="E451">
        <v>26</v>
      </c>
      <c r="F451">
        <v>44.17</v>
      </c>
      <c r="G451">
        <v>30.4</v>
      </c>
      <c r="H451" s="8">
        <v>0.23230000000000001</v>
      </c>
      <c r="I451" t="s">
        <v>615</v>
      </c>
    </row>
    <row r="452" spans="1:9" x14ac:dyDescent="0.3">
      <c r="A452">
        <v>1</v>
      </c>
      <c r="B452" t="s">
        <v>462</v>
      </c>
      <c r="C452">
        <v>1</v>
      </c>
      <c r="D452">
        <v>0.28000000000000003</v>
      </c>
      <c r="E452">
        <v>32</v>
      </c>
      <c r="F452">
        <v>54.95</v>
      </c>
      <c r="G452">
        <v>48.67</v>
      </c>
      <c r="H452" s="8">
        <v>0.17760000000000001</v>
      </c>
      <c r="I452" t="s">
        <v>615</v>
      </c>
    </row>
    <row r="453" spans="1:9" x14ac:dyDescent="0.3">
      <c r="A453">
        <v>1</v>
      </c>
      <c r="B453" t="s">
        <v>463</v>
      </c>
      <c r="C453">
        <v>1</v>
      </c>
      <c r="D453">
        <v>-0.94</v>
      </c>
      <c r="E453">
        <v>30</v>
      </c>
      <c r="F453">
        <v>54.47</v>
      </c>
      <c r="G453">
        <v>47.21</v>
      </c>
      <c r="H453" s="8">
        <v>0.17399999999999999</v>
      </c>
      <c r="I453" t="s">
        <v>615</v>
      </c>
    </row>
    <row r="454" spans="1:9" x14ac:dyDescent="0.3">
      <c r="A454">
        <v>1</v>
      </c>
      <c r="B454" t="s">
        <v>464</v>
      </c>
      <c r="C454">
        <v>1</v>
      </c>
      <c r="D454">
        <v>0.57999999999999996</v>
      </c>
      <c r="E454">
        <v>31</v>
      </c>
      <c r="F454">
        <v>52.87</v>
      </c>
      <c r="G454">
        <v>42.89</v>
      </c>
      <c r="H454" s="8">
        <v>0.18390000000000001</v>
      </c>
      <c r="I454" t="s">
        <v>615</v>
      </c>
    </row>
    <row r="455" spans="1:9" x14ac:dyDescent="0.3">
      <c r="A455">
        <v>1</v>
      </c>
      <c r="B455" t="s">
        <v>465</v>
      </c>
      <c r="C455">
        <v>1</v>
      </c>
      <c r="D455">
        <v>-0.2</v>
      </c>
      <c r="E455">
        <v>29</v>
      </c>
      <c r="F455">
        <v>42.96</v>
      </c>
      <c r="G455">
        <v>39.29</v>
      </c>
      <c r="H455" s="8">
        <v>0.19689999999999999</v>
      </c>
      <c r="I455" t="s">
        <v>615</v>
      </c>
    </row>
    <row r="456" spans="1:9" x14ac:dyDescent="0.3">
      <c r="A456">
        <v>1</v>
      </c>
      <c r="B456" t="s">
        <v>466</v>
      </c>
      <c r="C456">
        <v>1</v>
      </c>
      <c r="D456">
        <v>0.08</v>
      </c>
      <c r="E456">
        <v>24</v>
      </c>
      <c r="F456">
        <v>43.41</v>
      </c>
      <c r="G456">
        <v>31.12</v>
      </c>
      <c r="H456" s="8">
        <v>0.24060000000000001</v>
      </c>
      <c r="I456" t="s">
        <v>615</v>
      </c>
    </row>
    <row r="457" spans="1:9" x14ac:dyDescent="0.3">
      <c r="A457">
        <v>1</v>
      </c>
      <c r="B457" t="s">
        <v>467</v>
      </c>
      <c r="C457">
        <v>1</v>
      </c>
      <c r="D457">
        <v>1.01</v>
      </c>
      <c r="E457">
        <v>26</v>
      </c>
      <c r="F457">
        <v>41.6</v>
      </c>
      <c r="G457">
        <v>36.520000000000003</v>
      </c>
      <c r="H457" s="8">
        <v>0.1908</v>
      </c>
      <c r="I457" t="s">
        <v>615</v>
      </c>
    </row>
    <row r="458" spans="1:9" x14ac:dyDescent="0.3">
      <c r="A458">
        <v>1</v>
      </c>
      <c r="B458" t="s">
        <v>468</v>
      </c>
      <c r="C458">
        <v>1</v>
      </c>
      <c r="D458">
        <v>0.68</v>
      </c>
      <c r="E458">
        <v>25</v>
      </c>
      <c r="F458">
        <v>56.14</v>
      </c>
      <c r="G458">
        <v>40.700000000000003</v>
      </c>
      <c r="H458" s="8">
        <v>0.21840000000000001</v>
      </c>
      <c r="I458" t="s">
        <v>615</v>
      </c>
    </row>
    <row r="459" spans="1:9" x14ac:dyDescent="0.3">
      <c r="A459">
        <v>1</v>
      </c>
      <c r="B459" t="s">
        <v>469</v>
      </c>
      <c r="C459">
        <v>1</v>
      </c>
      <c r="D459">
        <v>-0.41</v>
      </c>
      <c r="E459">
        <v>33</v>
      </c>
      <c r="F459">
        <v>72.709999999999994</v>
      </c>
      <c r="G459">
        <v>71.13</v>
      </c>
      <c r="H459" s="8">
        <v>0.12839999999999999</v>
      </c>
      <c r="I459" t="s">
        <v>615</v>
      </c>
    </row>
    <row r="460" spans="1:9" x14ac:dyDescent="0.3">
      <c r="A460">
        <v>1</v>
      </c>
      <c r="B460" t="s">
        <v>470</v>
      </c>
      <c r="C460">
        <v>1</v>
      </c>
      <c r="D460">
        <v>-0.4</v>
      </c>
      <c r="E460">
        <v>35</v>
      </c>
      <c r="F460">
        <v>48.94</v>
      </c>
      <c r="G460">
        <v>44.34</v>
      </c>
      <c r="H460" s="8">
        <v>0.2278</v>
      </c>
      <c r="I460" t="s">
        <v>615</v>
      </c>
    </row>
    <row r="461" spans="1:9" x14ac:dyDescent="0.3">
      <c r="A461">
        <v>1</v>
      </c>
      <c r="B461" t="s">
        <v>471</v>
      </c>
      <c r="C461">
        <v>1</v>
      </c>
      <c r="D461">
        <v>0.23</v>
      </c>
      <c r="E461">
        <v>27</v>
      </c>
      <c r="F461">
        <v>48.2</v>
      </c>
      <c r="G461">
        <v>46.26</v>
      </c>
      <c r="H461" s="8">
        <v>0.186</v>
      </c>
      <c r="I461" t="s">
        <v>615</v>
      </c>
    </row>
    <row r="462" spans="1:9" x14ac:dyDescent="0.3">
      <c r="A462">
        <v>1</v>
      </c>
      <c r="B462" t="s">
        <v>472</v>
      </c>
      <c r="C462">
        <v>1</v>
      </c>
      <c r="D462">
        <v>0.79</v>
      </c>
      <c r="E462">
        <v>30</v>
      </c>
      <c r="F462">
        <v>53.22</v>
      </c>
      <c r="G462">
        <v>11.28</v>
      </c>
      <c r="H462" s="8">
        <v>0.20849999999999999</v>
      </c>
      <c r="I462" t="s">
        <v>615</v>
      </c>
    </row>
    <row r="463" spans="1:9" x14ac:dyDescent="0.3">
      <c r="A463">
        <v>1</v>
      </c>
      <c r="B463" t="s">
        <v>473</v>
      </c>
      <c r="C463">
        <v>1</v>
      </c>
      <c r="D463">
        <v>-0.16</v>
      </c>
      <c r="E463">
        <v>36</v>
      </c>
      <c r="F463">
        <v>67.56</v>
      </c>
      <c r="G463">
        <v>64.12</v>
      </c>
      <c r="H463" s="8">
        <v>0.1515</v>
      </c>
      <c r="I463" t="s">
        <v>615</v>
      </c>
    </row>
    <row r="464" spans="1:9" x14ac:dyDescent="0.3">
      <c r="A464">
        <v>1</v>
      </c>
      <c r="B464" t="s">
        <v>474</v>
      </c>
      <c r="C464">
        <v>1</v>
      </c>
      <c r="D464">
        <v>0.26</v>
      </c>
      <c r="E464">
        <v>27</v>
      </c>
      <c r="F464">
        <v>44</v>
      </c>
      <c r="G464">
        <v>34.950000000000003</v>
      </c>
      <c r="H464" s="8">
        <v>0.22309999999999999</v>
      </c>
      <c r="I464" t="s">
        <v>615</v>
      </c>
    </row>
    <row r="465" spans="1:9" x14ac:dyDescent="0.3">
      <c r="A465">
        <v>1</v>
      </c>
      <c r="B465" t="s">
        <v>475</v>
      </c>
      <c r="C465">
        <v>1</v>
      </c>
      <c r="D465">
        <v>-0.21</v>
      </c>
      <c r="E465">
        <v>27</v>
      </c>
      <c r="F465">
        <v>45.07</v>
      </c>
      <c r="G465">
        <v>42.49</v>
      </c>
      <c r="H465" s="8">
        <v>0.17130000000000001</v>
      </c>
      <c r="I465" t="s">
        <v>615</v>
      </c>
    </row>
    <row r="466" spans="1:9" x14ac:dyDescent="0.3">
      <c r="A466">
        <v>1</v>
      </c>
      <c r="B466" t="s">
        <v>476</v>
      </c>
      <c r="C466">
        <v>1</v>
      </c>
      <c r="D466">
        <v>0.57999999999999996</v>
      </c>
      <c r="E466">
        <v>24</v>
      </c>
      <c r="F466">
        <v>33.51</v>
      </c>
      <c r="G466">
        <v>29.85</v>
      </c>
      <c r="H466" s="8">
        <v>0.31690000000000002</v>
      </c>
      <c r="I466" t="s">
        <v>615</v>
      </c>
    </row>
    <row r="467" spans="1:9" x14ac:dyDescent="0.3">
      <c r="A467">
        <v>1</v>
      </c>
      <c r="B467" t="s">
        <v>477</v>
      </c>
      <c r="C467">
        <v>1</v>
      </c>
      <c r="D467">
        <v>-0.21</v>
      </c>
      <c r="E467">
        <v>26</v>
      </c>
      <c r="F467">
        <v>45.37</v>
      </c>
      <c r="G467">
        <v>26.45</v>
      </c>
      <c r="H467" s="8">
        <v>0.19939999999999999</v>
      </c>
      <c r="I467" t="s">
        <v>615</v>
      </c>
    </row>
    <row r="468" spans="1:9" x14ac:dyDescent="0.3">
      <c r="A468">
        <v>1</v>
      </c>
      <c r="B468" t="s">
        <v>478</v>
      </c>
      <c r="C468">
        <v>1</v>
      </c>
      <c r="D468">
        <v>-0.11</v>
      </c>
      <c r="E468">
        <v>28</v>
      </c>
      <c r="F468">
        <v>41.77</v>
      </c>
      <c r="G468">
        <v>26.47</v>
      </c>
      <c r="H468" s="8">
        <v>0.26219999999999999</v>
      </c>
      <c r="I468" t="s">
        <v>615</v>
      </c>
    </row>
    <row r="469" spans="1:9" x14ac:dyDescent="0.3">
      <c r="A469">
        <v>1</v>
      </c>
      <c r="B469" t="s">
        <v>479</v>
      </c>
      <c r="C469">
        <v>1</v>
      </c>
      <c r="D469">
        <v>1.22</v>
      </c>
      <c r="E469">
        <v>30</v>
      </c>
      <c r="F469">
        <v>42.86</v>
      </c>
      <c r="G469">
        <v>39.83</v>
      </c>
      <c r="H469" s="8">
        <v>0.2056</v>
      </c>
      <c r="I469" t="s">
        <v>615</v>
      </c>
    </row>
    <row r="470" spans="1:9" x14ac:dyDescent="0.3">
      <c r="A470">
        <v>1</v>
      </c>
      <c r="B470" t="s">
        <v>480</v>
      </c>
      <c r="C470">
        <v>1</v>
      </c>
      <c r="D470">
        <v>-1.01</v>
      </c>
      <c r="E470">
        <v>34</v>
      </c>
      <c r="F470">
        <v>44.32</v>
      </c>
      <c r="G470">
        <v>38.409999999999997</v>
      </c>
      <c r="H470" s="8">
        <v>0.25390000000000001</v>
      </c>
      <c r="I470" t="s">
        <v>615</v>
      </c>
    </row>
    <row r="471" spans="1:9" x14ac:dyDescent="0.3">
      <c r="A471">
        <v>1</v>
      </c>
      <c r="B471" t="s">
        <v>481</v>
      </c>
      <c r="C471">
        <v>1</v>
      </c>
      <c r="D471">
        <v>-7.0000000000000007E-2</v>
      </c>
      <c r="E471">
        <v>32</v>
      </c>
      <c r="F471">
        <v>62.63</v>
      </c>
      <c r="G471">
        <v>59.66</v>
      </c>
      <c r="H471" s="8">
        <v>0.14460000000000001</v>
      </c>
      <c r="I471" t="s">
        <v>615</v>
      </c>
    </row>
    <row r="472" spans="1:9" x14ac:dyDescent="0.3">
      <c r="A472">
        <v>1</v>
      </c>
      <c r="B472" t="s">
        <v>482</v>
      </c>
      <c r="C472">
        <v>1</v>
      </c>
      <c r="D472">
        <v>0.72</v>
      </c>
      <c r="E472">
        <v>35</v>
      </c>
      <c r="F472">
        <v>70.97</v>
      </c>
      <c r="G472">
        <v>62.31</v>
      </c>
      <c r="H472" s="8">
        <v>0.1356</v>
      </c>
      <c r="I472" t="s">
        <v>615</v>
      </c>
    </row>
    <row r="473" spans="1:9" x14ac:dyDescent="0.3">
      <c r="A473">
        <v>1</v>
      </c>
      <c r="B473" t="s">
        <v>483</v>
      </c>
      <c r="C473">
        <v>1</v>
      </c>
      <c r="D473">
        <v>0.45</v>
      </c>
      <c r="E473">
        <v>30</v>
      </c>
      <c r="F473">
        <v>46.15</v>
      </c>
      <c r="G473">
        <v>40.090000000000003</v>
      </c>
      <c r="H473" s="8">
        <v>0.19289999999999999</v>
      </c>
      <c r="I473" t="s">
        <v>615</v>
      </c>
    </row>
    <row r="474" spans="1:9" x14ac:dyDescent="0.3">
      <c r="A474">
        <v>1</v>
      </c>
      <c r="B474" t="s">
        <v>484</v>
      </c>
      <c r="C474">
        <v>1</v>
      </c>
      <c r="D474">
        <v>0.3</v>
      </c>
      <c r="E474">
        <v>28</v>
      </c>
      <c r="F474">
        <v>51.22</v>
      </c>
      <c r="G474">
        <v>38.89</v>
      </c>
      <c r="H474" s="8">
        <v>0.18479999999999999</v>
      </c>
      <c r="I474" t="s">
        <v>615</v>
      </c>
    </row>
    <row r="475" spans="1:9" x14ac:dyDescent="0.3">
      <c r="A475">
        <v>1</v>
      </c>
      <c r="B475" t="s">
        <v>485</v>
      </c>
      <c r="C475">
        <v>1</v>
      </c>
      <c r="D475">
        <v>0.18</v>
      </c>
      <c r="E475">
        <v>33</v>
      </c>
      <c r="F475">
        <v>66.66</v>
      </c>
      <c r="G475">
        <v>62.48</v>
      </c>
      <c r="H475" s="8">
        <v>0.14080000000000001</v>
      </c>
      <c r="I475" t="s">
        <v>615</v>
      </c>
    </row>
    <row r="476" spans="1:9" x14ac:dyDescent="0.3">
      <c r="A476">
        <v>1</v>
      </c>
      <c r="B476" t="s">
        <v>486</v>
      </c>
      <c r="C476">
        <v>1</v>
      </c>
      <c r="D476">
        <v>0.24</v>
      </c>
      <c r="E476">
        <v>22</v>
      </c>
      <c r="F476">
        <v>28.79</v>
      </c>
      <c r="G476">
        <v>22.12</v>
      </c>
      <c r="H476" s="8">
        <v>0.26029999999999998</v>
      </c>
      <c r="I476" t="s">
        <v>615</v>
      </c>
    </row>
    <row r="477" spans="1:9" x14ac:dyDescent="0.3">
      <c r="A477">
        <v>1</v>
      </c>
      <c r="B477" t="s">
        <v>487</v>
      </c>
      <c r="C477">
        <v>1</v>
      </c>
      <c r="D477">
        <v>0.98</v>
      </c>
      <c r="E477">
        <v>29</v>
      </c>
      <c r="F477">
        <v>50.28</v>
      </c>
      <c r="G477">
        <v>40.89</v>
      </c>
      <c r="H477" s="8">
        <v>0.19209999999999999</v>
      </c>
      <c r="I477" t="s">
        <v>615</v>
      </c>
    </row>
    <row r="478" spans="1:9" x14ac:dyDescent="0.3">
      <c r="A478">
        <v>1</v>
      </c>
      <c r="B478" t="s">
        <v>488</v>
      </c>
      <c r="C478">
        <v>1</v>
      </c>
      <c r="D478">
        <v>0.78</v>
      </c>
      <c r="E478">
        <v>33</v>
      </c>
      <c r="F478">
        <v>68.03</v>
      </c>
      <c r="G478">
        <v>66.86</v>
      </c>
      <c r="H478" s="8">
        <v>0.1321</v>
      </c>
      <c r="I478" t="s">
        <v>615</v>
      </c>
    </row>
    <row r="479" spans="1:9" x14ac:dyDescent="0.3">
      <c r="A479">
        <v>1</v>
      </c>
      <c r="B479" t="s">
        <v>489</v>
      </c>
      <c r="C479">
        <v>1</v>
      </c>
      <c r="D479">
        <v>0.42</v>
      </c>
      <c r="E479">
        <v>37</v>
      </c>
      <c r="F479">
        <v>85.52</v>
      </c>
      <c r="G479">
        <v>84.56</v>
      </c>
      <c r="H479" s="8">
        <v>0.1173</v>
      </c>
      <c r="I479" t="s">
        <v>615</v>
      </c>
    </row>
    <row r="480" spans="1:9" x14ac:dyDescent="0.3">
      <c r="A480">
        <v>1</v>
      </c>
      <c r="B480" t="s">
        <v>490</v>
      </c>
      <c r="C480">
        <v>1</v>
      </c>
      <c r="D480">
        <v>-0.6</v>
      </c>
      <c r="E480">
        <v>29</v>
      </c>
      <c r="F480">
        <v>57.74</v>
      </c>
      <c r="G480">
        <v>51.43</v>
      </c>
      <c r="H480" s="8">
        <v>0.15759999999999999</v>
      </c>
      <c r="I480" t="s">
        <v>615</v>
      </c>
    </row>
    <row r="481" spans="1:9" x14ac:dyDescent="0.3">
      <c r="A481">
        <v>1</v>
      </c>
      <c r="B481" t="s">
        <v>491</v>
      </c>
      <c r="C481">
        <v>1</v>
      </c>
      <c r="D481">
        <v>0.14000000000000001</v>
      </c>
      <c r="E481">
        <v>30</v>
      </c>
      <c r="F481">
        <v>52.76</v>
      </c>
      <c r="G481">
        <v>50.57</v>
      </c>
      <c r="H481" s="8">
        <v>0.15870000000000001</v>
      </c>
      <c r="I481" t="s">
        <v>615</v>
      </c>
    </row>
    <row r="482" spans="1:9" x14ac:dyDescent="0.3">
      <c r="A482">
        <v>1</v>
      </c>
      <c r="B482" t="s">
        <v>492</v>
      </c>
      <c r="C482">
        <v>1</v>
      </c>
      <c r="D482">
        <v>0.34</v>
      </c>
      <c r="E482">
        <v>28</v>
      </c>
      <c r="F482">
        <v>46.86</v>
      </c>
      <c r="G482">
        <v>43.13</v>
      </c>
      <c r="H482" s="8">
        <v>0.1671</v>
      </c>
      <c r="I482" t="s">
        <v>615</v>
      </c>
    </row>
    <row r="483" spans="1:9" x14ac:dyDescent="0.3">
      <c r="A483">
        <v>1</v>
      </c>
      <c r="B483" t="s">
        <v>493</v>
      </c>
      <c r="C483">
        <v>1</v>
      </c>
      <c r="D483">
        <v>0.18</v>
      </c>
      <c r="E483">
        <v>30</v>
      </c>
      <c r="F483">
        <v>53.87</v>
      </c>
      <c r="G483">
        <v>52.18</v>
      </c>
      <c r="H483" s="8">
        <v>0.15570000000000001</v>
      </c>
      <c r="I483" t="s">
        <v>615</v>
      </c>
    </row>
    <row r="484" spans="1:9" x14ac:dyDescent="0.3">
      <c r="A484">
        <v>1</v>
      </c>
      <c r="B484" t="s">
        <v>494</v>
      </c>
      <c r="C484">
        <v>1</v>
      </c>
      <c r="D484">
        <v>0.27</v>
      </c>
      <c r="E484">
        <v>24</v>
      </c>
      <c r="F484">
        <v>40.25</v>
      </c>
      <c r="G484">
        <v>30.33</v>
      </c>
      <c r="H484" s="8">
        <v>0.21709999999999999</v>
      </c>
      <c r="I484" t="s">
        <v>615</v>
      </c>
    </row>
    <row r="485" spans="1:9" x14ac:dyDescent="0.3">
      <c r="A485">
        <v>1</v>
      </c>
      <c r="B485" t="s">
        <v>495</v>
      </c>
      <c r="C485">
        <v>1</v>
      </c>
      <c r="D485">
        <v>0.47</v>
      </c>
      <c r="E485">
        <v>31</v>
      </c>
      <c r="F485">
        <v>48.66</v>
      </c>
      <c r="G485">
        <v>46.04</v>
      </c>
      <c r="H485" s="8">
        <v>0.17780000000000001</v>
      </c>
      <c r="I485" t="s">
        <v>615</v>
      </c>
    </row>
    <row r="486" spans="1:9" x14ac:dyDescent="0.3">
      <c r="A486">
        <v>1</v>
      </c>
      <c r="B486" t="s">
        <v>496</v>
      </c>
      <c r="C486">
        <v>1</v>
      </c>
      <c r="D486">
        <v>0.73</v>
      </c>
      <c r="E486">
        <v>34</v>
      </c>
      <c r="F486">
        <v>50.78</v>
      </c>
      <c r="G486">
        <v>46.69</v>
      </c>
      <c r="H486" s="8">
        <v>0.18970000000000001</v>
      </c>
      <c r="I486" t="s">
        <v>615</v>
      </c>
    </row>
    <row r="487" spans="1:9" x14ac:dyDescent="0.3">
      <c r="A487">
        <v>1</v>
      </c>
      <c r="B487" t="s">
        <v>497</v>
      </c>
      <c r="C487">
        <v>1</v>
      </c>
      <c r="D487">
        <v>-0.08</v>
      </c>
      <c r="E487">
        <v>36</v>
      </c>
      <c r="F487">
        <v>80.38</v>
      </c>
      <c r="G487">
        <v>79.010000000000005</v>
      </c>
      <c r="H487" s="8">
        <v>0.12520000000000001</v>
      </c>
      <c r="I487" t="s">
        <v>615</v>
      </c>
    </row>
    <row r="488" spans="1:9" x14ac:dyDescent="0.3">
      <c r="A488">
        <v>1</v>
      </c>
      <c r="B488" t="s">
        <v>498</v>
      </c>
      <c r="C488">
        <v>1</v>
      </c>
      <c r="D488">
        <v>0.37</v>
      </c>
      <c r="E488">
        <v>28</v>
      </c>
      <c r="F488">
        <v>52.7</v>
      </c>
      <c r="G488">
        <v>31.48</v>
      </c>
      <c r="H488" s="8">
        <v>0.18129999999999999</v>
      </c>
      <c r="I488" t="s">
        <v>615</v>
      </c>
    </row>
    <row r="489" spans="1:9" x14ac:dyDescent="0.3">
      <c r="A489">
        <v>1</v>
      </c>
      <c r="B489" t="s">
        <v>499</v>
      </c>
      <c r="C489">
        <v>1</v>
      </c>
      <c r="D489">
        <v>-0.01</v>
      </c>
      <c r="E489">
        <v>31</v>
      </c>
      <c r="F489">
        <v>42.18</v>
      </c>
      <c r="G489">
        <v>36.29</v>
      </c>
      <c r="H489" s="8">
        <v>0.2233</v>
      </c>
      <c r="I489" t="s">
        <v>615</v>
      </c>
    </row>
    <row r="490" spans="1:9" x14ac:dyDescent="0.3">
      <c r="A490">
        <v>1</v>
      </c>
      <c r="B490" t="s">
        <v>500</v>
      </c>
      <c r="C490">
        <v>1</v>
      </c>
      <c r="D490">
        <v>0.45</v>
      </c>
      <c r="E490">
        <v>31</v>
      </c>
      <c r="F490">
        <v>41.54</v>
      </c>
      <c r="G490">
        <v>37</v>
      </c>
      <c r="H490" s="8">
        <v>0.22770000000000001</v>
      </c>
      <c r="I490" t="s">
        <v>615</v>
      </c>
    </row>
    <row r="491" spans="1:9" x14ac:dyDescent="0.3">
      <c r="A491">
        <v>1</v>
      </c>
      <c r="B491" t="s">
        <v>501</v>
      </c>
      <c r="C491">
        <v>1</v>
      </c>
      <c r="D491">
        <v>0.8</v>
      </c>
      <c r="E491">
        <v>26</v>
      </c>
      <c r="F491">
        <v>37.08</v>
      </c>
      <c r="G491">
        <v>28.86</v>
      </c>
      <c r="H491" s="8">
        <v>0.24060000000000001</v>
      </c>
      <c r="I491" t="s">
        <v>615</v>
      </c>
    </row>
    <row r="492" spans="1:9" x14ac:dyDescent="0.3">
      <c r="A492">
        <v>1</v>
      </c>
      <c r="B492" t="s">
        <v>502</v>
      </c>
      <c r="C492">
        <v>1</v>
      </c>
      <c r="D492">
        <v>-0.15</v>
      </c>
      <c r="E492">
        <v>30</v>
      </c>
      <c r="F492">
        <v>46.75</v>
      </c>
      <c r="G492">
        <v>44.4</v>
      </c>
      <c r="H492" s="8">
        <v>0.19439999999999999</v>
      </c>
      <c r="I492" t="s">
        <v>615</v>
      </c>
    </row>
    <row r="493" spans="1:9" x14ac:dyDescent="0.3">
      <c r="A493">
        <v>1</v>
      </c>
      <c r="B493" t="s">
        <v>503</v>
      </c>
      <c r="C493">
        <v>1</v>
      </c>
      <c r="D493">
        <v>0.32</v>
      </c>
      <c r="E493">
        <v>25</v>
      </c>
      <c r="F493">
        <v>41.37</v>
      </c>
      <c r="G493">
        <v>36.380000000000003</v>
      </c>
      <c r="H493" s="8">
        <v>0.18479999999999999</v>
      </c>
      <c r="I493" t="s">
        <v>615</v>
      </c>
    </row>
    <row r="494" spans="1:9" x14ac:dyDescent="0.3">
      <c r="A494">
        <v>1</v>
      </c>
      <c r="B494" t="s">
        <v>504</v>
      </c>
      <c r="C494">
        <v>1</v>
      </c>
      <c r="D494">
        <v>-0.66</v>
      </c>
      <c r="E494">
        <v>30</v>
      </c>
      <c r="F494">
        <v>46.5</v>
      </c>
      <c r="G494">
        <v>42.02</v>
      </c>
      <c r="H494" s="8">
        <v>0.20810000000000001</v>
      </c>
      <c r="I494" t="s">
        <v>615</v>
      </c>
    </row>
    <row r="495" spans="1:9" x14ac:dyDescent="0.3">
      <c r="A495">
        <v>1</v>
      </c>
      <c r="B495" t="s">
        <v>505</v>
      </c>
      <c r="C495">
        <v>1</v>
      </c>
      <c r="D495">
        <v>0.53</v>
      </c>
      <c r="E495">
        <v>27</v>
      </c>
      <c r="F495">
        <v>44.41</v>
      </c>
      <c r="G495">
        <v>39.19</v>
      </c>
      <c r="H495" s="8">
        <v>0.18579999999999999</v>
      </c>
      <c r="I495" t="s">
        <v>615</v>
      </c>
    </row>
    <row r="496" spans="1:9" x14ac:dyDescent="0.3">
      <c r="A496">
        <v>1</v>
      </c>
      <c r="B496" t="s">
        <v>506</v>
      </c>
      <c r="C496">
        <v>1</v>
      </c>
      <c r="D496">
        <v>0.27</v>
      </c>
      <c r="E496">
        <v>27</v>
      </c>
      <c r="F496">
        <v>56.37</v>
      </c>
      <c r="G496">
        <v>37.17</v>
      </c>
      <c r="H496" s="8">
        <v>0.1905</v>
      </c>
      <c r="I496" t="s">
        <v>615</v>
      </c>
    </row>
    <row r="497" spans="1:9" x14ac:dyDescent="0.3">
      <c r="A497">
        <v>1</v>
      </c>
      <c r="B497" t="s">
        <v>507</v>
      </c>
      <c r="C497">
        <v>1</v>
      </c>
      <c r="D497">
        <v>0.66</v>
      </c>
      <c r="E497">
        <v>31</v>
      </c>
      <c r="F497">
        <v>66.92</v>
      </c>
      <c r="G497">
        <v>64.59</v>
      </c>
      <c r="H497" s="8">
        <v>0.12889999999999999</v>
      </c>
      <c r="I497" t="s">
        <v>615</v>
      </c>
    </row>
    <row r="498" spans="1:9" x14ac:dyDescent="0.3">
      <c r="A498">
        <v>1</v>
      </c>
      <c r="B498" t="s">
        <v>508</v>
      </c>
      <c r="C498">
        <v>1</v>
      </c>
      <c r="D498">
        <v>0.41</v>
      </c>
      <c r="E498">
        <v>38</v>
      </c>
      <c r="F498">
        <v>78.25</v>
      </c>
      <c r="G498">
        <v>76.42</v>
      </c>
      <c r="H498" s="8">
        <v>0.13339999999999999</v>
      </c>
      <c r="I498" t="s">
        <v>615</v>
      </c>
    </row>
    <row r="499" spans="1:9" x14ac:dyDescent="0.3">
      <c r="A499">
        <v>1</v>
      </c>
      <c r="B499" t="s">
        <v>509</v>
      </c>
      <c r="C499">
        <v>1</v>
      </c>
      <c r="D499">
        <v>1.1299999999999999</v>
      </c>
      <c r="E499">
        <v>32</v>
      </c>
      <c r="F499">
        <v>55.53</v>
      </c>
      <c r="G499">
        <v>45.71</v>
      </c>
      <c r="H499" s="8">
        <v>0.2341</v>
      </c>
      <c r="I499" t="s">
        <v>615</v>
      </c>
    </row>
    <row r="500" spans="1:9" x14ac:dyDescent="0.3">
      <c r="A500">
        <v>1</v>
      </c>
      <c r="B500" t="s">
        <v>510</v>
      </c>
      <c r="C500">
        <v>1</v>
      </c>
      <c r="D500">
        <v>-0.26</v>
      </c>
      <c r="E500">
        <v>30</v>
      </c>
      <c r="F500">
        <v>39.03</v>
      </c>
      <c r="G500">
        <v>32.21</v>
      </c>
      <c r="H500" s="8">
        <v>0.25430000000000003</v>
      </c>
      <c r="I500" t="s">
        <v>615</v>
      </c>
    </row>
    <row r="501" spans="1:9" x14ac:dyDescent="0.3">
      <c r="A501">
        <v>1</v>
      </c>
      <c r="B501" t="s">
        <v>511</v>
      </c>
      <c r="C501">
        <v>1</v>
      </c>
      <c r="D501">
        <v>0.8</v>
      </c>
      <c r="E501">
        <v>27</v>
      </c>
      <c r="F501">
        <v>42.56</v>
      </c>
      <c r="G501">
        <v>37.15</v>
      </c>
      <c r="H501" s="8">
        <v>0.21060000000000001</v>
      </c>
      <c r="I501" t="s">
        <v>615</v>
      </c>
    </row>
    <row r="502" spans="1:9" x14ac:dyDescent="0.3">
      <c r="A502">
        <v>1</v>
      </c>
      <c r="B502" t="s">
        <v>512</v>
      </c>
      <c r="C502">
        <v>1</v>
      </c>
      <c r="D502">
        <v>-0.2</v>
      </c>
      <c r="E502">
        <v>30</v>
      </c>
      <c r="F502">
        <v>47.72</v>
      </c>
      <c r="G502">
        <v>36.409999999999997</v>
      </c>
      <c r="H502" s="8">
        <v>0.21290000000000001</v>
      </c>
      <c r="I502" t="s">
        <v>615</v>
      </c>
    </row>
    <row r="503" spans="1:9" x14ac:dyDescent="0.3">
      <c r="A503">
        <v>1</v>
      </c>
      <c r="B503" t="s">
        <v>513</v>
      </c>
      <c r="C503">
        <v>1</v>
      </c>
      <c r="D503">
        <v>-0.09</v>
      </c>
      <c r="E503">
        <v>31</v>
      </c>
      <c r="F503">
        <v>58.67</v>
      </c>
      <c r="G503">
        <v>53.61</v>
      </c>
      <c r="H503" s="8">
        <v>0.16139999999999999</v>
      </c>
      <c r="I503" t="s">
        <v>615</v>
      </c>
    </row>
    <row r="504" spans="1:9" x14ac:dyDescent="0.3">
      <c r="A504">
        <v>1</v>
      </c>
      <c r="B504" t="s">
        <v>514</v>
      </c>
      <c r="C504">
        <v>1</v>
      </c>
      <c r="D504">
        <v>-0.02</v>
      </c>
      <c r="E504">
        <v>29</v>
      </c>
      <c r="F504">
        <v>48.96</v>
      </c>
      <c r="G504">
        <v>40.31</v>
      </c>
      <c r="H504" s="8">
        <v>0.18759999999999999</v>
      </c>
      <c r="I504" t="s">
        <v>615</v>
      </c>
    </row>
    <row r="505" spans="1:9" x14ac:dyDescent="0.3">
      <c r="A505">
        <v>1</v>
      </c>
      <c r="B505" t="s">
        <v>515</v>
      </c>
      <c r="C505">
        <v>1</v>
      </c>
      <c r="D505">
        <v>0.21</v>
      </c>
      <c r="E505">
        <v>26</v>
      </c>
      <c r="F505">
        <v>43.07</v>
      </c>
      <c r="G505">
        <v>34.130000000000003</v>
      </c>
      <c r="H505" s="8">
        <v>0.21529999999999999</v>
      </c>
      <c r="I505" t="s">
        <v>615</v>
      </c>
    </row>
    <row r="506" spans="1:9" x14ac:dyDescent="0.3">
      <c r="A506">
        <v>1</v>
      </c>
      <c r="B506" t="s">
        <v>516</v>
      </c>
      <c r="C506">
        <v>1</v>
      </c>
      <c r="D506">
        <v>0.28999999999999998</v>
      </c>
      <c r="E506">
        <v>28</v>
      </c>
      <c r="F506">
        <v>53.67</v>
      </c>
      <c r="G506">
        <v>46.08</v>
      </c>
      <c r="H506" s="8">
        <v>0.1643</v>
      </c>
      <c r="I506" t="s">
        <v>615</v>
      </c>
    </row>
    <row r="507" spans="1:9" x14ac:dyDescent="0.3">
      <c r="A507">
        <v>1</v>
      </c>
      <c r="B507" t="s">
        <v>517</v>
      </c>
      <c r="C507">
        <v>1</v>
      </c>
      <c r="D507">
        <v>-0.92</v>
      </c>
      <c r="E507">
        <v>35</v>
      </c>
      <c r="F507">
        <v>46.83</v>
      </c>
      <c r="G507">
        <v>44.12</v>
      </c>
      <c r="H507" s="8">
        <v>0.2097</v>
      </c>
      <c r="I507" t="s">
        <v>615</v>
      </c>
    </row>
    <row r="508" spans="1:9" x14ac:dyDescent="0.3">
      <c r="A508">
        <v>1</v>
      </c>
      <c r="B508" t="s">
        <v>518</v>
      </c>
      <c r="C508">
        <v>1</v>
      </c>
      <c r="D508">
        <v>-0.53</v>
      </c>
      <c r="E508">
        <v>31</v>
      </c>
      <c r="F508">
        <v>69.09</v>
      </c>
      <c r="G508">
        <v>65.61</v>
      </c>
      <c r="H508" s="8">
        <v>0.12659999999999999</v>
      </c>
      <c r="I508" t="s">
        <v>615</v>
      </c>
    </row>
    <row r="509" spans="1:9" x14ac:dyDescent="0.3">
      <c r="A509">
        <v>1</v>
      </c>
      <c r="B509" t="s">
        <v>519</v>
      </c>
      <c r="C509">
        <v>1</v>
      </c>
      <c r="D509">
        <v>-0.11</v>
      </c>
      <c r="E509">
        <v>28</v>
      </c>
      <c r="F509">
        <v>38.36</v>
      </c>
      <c r="G509">
        <v>30.55</v>
      </c>
      <c r="H509" s="8">
        <v>0.26190000000000002</v>
      </c>
      <c r="I509" t="s">
        <v>615</v>
      </c>
    </row>
    <row r="510" spans="1:9" x14ac:dyDescent="0.3">
      <c r="A510">
        <v>1</v>
      </c>
      <c r="B510" t="s">
        <v>520</v>
      </c>
      <c r="C510">
        <v>1</v>
      </c>
      <c r="D510">
        <v>0.55000000000000004</v>
      </c>
      <c r="E510">
        <v>30</v>
      </c>
      <c r="F510">
        <v>42.1</v>
      </c>
      <c r="G510">
        <v>38.17</v>
      </c>
      <c r="H510" s="8">
        <v>0.21049999999999999</v>
      </c>
      <c r="I510" t="s">
        <v>615</v>
      </c>
    </row>
    <row r="511" spans="1:9" x14ac:dyDescent="0.3">
      <c r="A511">
        <v>1</v>
      </c>
      <c r="B511" t="s">
        <v>521</v>
      </c>
      <c r="C511">
        <v>1</v>
      </c>
      <c r="D511">
        <v>0.02</v>
      </c>
      <c r="E511">
        <v>31</v>
      </c>
      <c r="F511">
        <v>66.31</v>
      </c>
      <c r="G511">
        <v>63.7</v>
      </c>
      <c r="H511" s="8">
        <v>0.12839999999999999</v>
      </c>
      <c r="I511" t="s">
        <v>615</v>
      </c>
    </row>
    <row r="512" spans="1:9" x14ac:dyDescent="0.3">
      <c r="A512">
        <v>1</v>
      </c>
      <c r="B512" t="s">
        <v>522</v>
      </c>
      <c r="C512">
        <v>1</v>
      </c>
      <c r="D512">
        <v>-0.32</v>
      </c>
      <c r="E512">
        <v>19</v>
      </c>
      <c r="F512">
        <v>29.59</v>
      </c>
      <c r="G512">
        <v>17.920000000000002</v>
      </c>
      <c r="H512" s="8">
        <v>0.31369999999999998</v>
      </c>
      <c r="I512" t="s">
        <v>615</v>
      </c>
    </row>
    <row r="513" spans="1:9" x14ac:dyDescent="0.3">
      <c r="A513">
        <v>1</v>
      </c>
      <c r="B513" t="s">
        <v>523</v>
      </c>
      <c r="C513">
        <v>1</v>
      </c>
      <c r="D513">
        <v>0.68</v>
      </c>
      <c r="E513">
        <v>26</v>
      </c>
      <c r="F513">
        <v>40.35</v>
      </c>
      <c r="G513">
        <v>30.53</v>
      </c>
      <c r="H513" s="8">
        <v>0.24410000000000001</v>
      </c>
      <c r="I513" t="s">
        <v>615</v>
      </c>
    </row>
    <row r="514" spans="1:9" x14ac:dyDescent="0.3">
      <c r="A514">
        <v>1</v>
      </c>
      <c r="B514" t="s">
        <v>524</v>
      </c>
      <c r="C514">
        <v>1</v>
      </c>
      <c r="D514">
        <v>0.39</v>
      </c>
      <c r="E514">
        <v>27</v>
      </c>
      <c r="F514">
        <v>39.82</v>
      </c>
      <c r="G514">
        <v>29.98</v>
      </c>
      <c r="H514" s="8">
        <v>0.23960000000000001</v>
      </c>
      <c r="I514" t="s">
        <v>615</v>
      </c>
    </row>
    <row r="515" spans="1:9" x14ac:dyDescent="0.3">
      <c r="A515">
        <v>1</v>
      </c>
      <c r="B515" t="s">
        <v>525</v>
      </c>
      <c r="C515">
        <v>1</v>
      </c>
      <c r="D515">
        <v>0.37</v>
      </c>
      <c r="E515">
        <v>34</v>
      </c>
      <c r="F515">
        <v>63.35</v>
      </c>
      <c r="G515">
        <v>58.08</v>
      </c>
      <c r="H515" s="8">
        <v>0.1583</v>
      </c>
      <c r="I515" t="s">
        <v>615</v>
      </c>
    </row>
    <row r="516" spans="1:9" x14ac:dyDescent="0.3">
      <c r="A516">
        <v>1</v>
      </c>
      <c r="B516" t="s">
        <v>526</v>
      </c>
      <c r="C516">
        <v>1</v>
      </c>
      <c r="D516">
        <v>1.0900000000000001</v>
      </c>
      <c r="E516">
        <v>24</v>
      </c>
      <c r="F516">
        <v>41.11</v>
      </c>
      <c r="G516">
        <v>28.35</v>
      </c>
      <c r="H516" s="8">
        <v>0.18360000000000001</v>
      </c>
      <c r="I516" t="s">
        <v>615</v>
      </c>
    </row>
    <row r="517" spans="1:9" x14ac:dyDescent="0.3">
      <c r="A517">
        <v>1</v>
      </c>
      <c r="B517" t="s">
        <v>527</v>
      </c>
      <c r="C517">
        <v>1</v>
      </c>
      <c r="D517">
        <v>0.25</v>
      </c>
      <c r="E517">
        <v>26</v>
      </c>
      <c r="F517">
        <v>43.62</v>
      </c>
      <c r="G517">
        <v>30.81</v>
      </c>
      <c r="H517" s="8">
        <v>0.21840000000000001</v>
      </c>
      <c r="I517" t="s">
        <v>615</v>
      </c>
    </row>
    <row r="518" spans="1:9" x14ac:dyDescent="0.3">
      <c r="A518">
        <v>1</v>
      </c>
      <c r="B518" t="s">
        <v>528</v>
      </c>
      <c r="C518">
        <v>1</v>
      </c>
      <c r="D518">
        <v>-0.12</v>
      </c>
      <c r="E518">
        <v>28</v>
      </c>
      <c r="F518">
        <v>48.11</v>
      </c>
      <c r="G518">
        <v>38.4</v>
      </c>
      <c r="H518" s="8">
        <v>0.20730000000000001</v>
      </c>
      <c r="I518" t="s">
        <v>615</v>
      </c>
    </row>
    <row r="519" spans="1:9" x14ac:dyDescent="0.3">
      <c r="A519">
        <v>1</v>
      </c>
      <c r="B519" t="s">
        <v>529</v>
      </c>
      <c r="C519">
        <v>1</v>
      </c>
      <c r="D519">
        <v>0.59</v>
      </c>
      <c r="E519">
        <v>27</v>
      </c>
      <c r="F519">
        <v>48.24</v>
      </c>
      <c r="G519">
        <v>40.64</v>
      </c>
      <c r="H519" s="8">
        <v>0.1782</v>
      </c>
      <c r="I519" t="s">
        <v>615</v>
      </c>
    </row>
    <row r="520" spans="1:9" x14ac:dyDescent="0.3">
      <c r="A520">
        <v>1</v>
      </c>
      <c r="B520" t="s">
        <v>530</v>
      </c>
      <c r="C520">
        <v>1</v>
      </c>
      <c r="D520">
        <v>-0.09</v>
      </c>
      <c r="E520">
        <v>23</v>
      </c>
      <c r="F520">
        <v>36.590000000000003</v>
      </c>
      <c r="G520">
        <v>31.29</v>
      </c>
      <c r="H520" s="8">
        <v>0.20130000000000001</v>
      </c>
      <c r="I520" t="s">
        <v>615</v>
      </c>
    </row>
    <row r="521" spans="1:9" x14ac:dyDescent="0.3">
      <c r="A521">
        <v>1</v>
      </c>
      <c r="B521" t="s">
        <v>531</v>
      </c>
      <c r="C521">
        <v>1</v>
      </c>
      <c r="D521">
        <v>0.92</v>
      </c>
      <c r="E521">
        <v>28</v>
      </c>
      <c r="F521">
        <v>47.02</v>
      </c>
      <c r="G521">
        <v>41.76</v>
      </c>
      <c r="H521" s="8">
        <v>0.18210000000000001</v>
      </c>
      <c r="I521" t="s">
        <v>615</v>
      </c>
    </row>
    <row r="522" spans="1:9" x14ac:dyDescent="0.3">
      <c r="A522">
        <v>1</v>
      </c>
      <c r="B522" t="s">
        <v>532</v>
      </c>
      <c r="C522">
        <v>1</v>
      </c>
      <c r="D522">
        <v>0.9</v>
      </c>
      <c r="E522">
        <v>23</v>
      </c>
      <c r="F522">
        <v>43.82</v>
      </c>
      <c r="G522">
        <v>23.14</v>
      </c>
      <c r="H522" s="8">
        <v>0.2394</v>
      </c>
      <c r="I522" t="s">
        <v>615</v>
      </c>
    </row>
    <row r="523" spans="1:9" x14ac:dyDescent="0.3">
      <c r="A523">
        <v>1</v>
      </c>
      <c r="B523" t="s">
        <v>533</v>
      </c>
      <c r="C523">
        <v>1</v>
      </c>
      <c r="D523">
        <v>0.26</v>
      </c>
      <c r="E523">
        <v>29</v>
      </c>
      <c r="F523">
        <v>49.23</v>
      </c>
      <c r="G523">
        <v>40.36</v>
      </c>
      <c r="H523" s="8">
        <v>0.21160000000000001</v>
      </c>
      <c r="I523" t="s">
        <v>615</v>
      </c>
    </row>
    <row r="524" spans="1:9" x14ac:dyDescent="0.3">
      <c r="A524">
        <v>1</v>
      </c>
      <c r="B524" t="s">
        <v>534</v>
      </c>
      <c r="C524">
        <v>1</v>
      </c>
      <c r="D524">
        <v>0.14000000000000001</v>
      </c>
      <c r="E524">
        <v>28</v>
      </c>
      <c r="F524">
        <v>48.81</v>
      </c>
      <c r="G524">
        <v>27.65</v>
      </c>
      <c r="H524" s="8">
        <v>0.25530000000000003</v>
      </c>
      <c r="I524" t="s">
        <v>615</v>
      </c>
    </row>
    <row r="525" spans="1:9" x14ac:dyDescent="0.3">
      <c r="A525">
        <v>1</v>
      </c>
      <c r="B525" t="s">
        <v>535</v>
      </c>
      <c r="C525">
        <v>1</v>
      </c>
      <c r="D525">
        <v>-0.11</v>
      </c>
      <c r="E525">
        <v>29</v>
      </c>
      <c r="F525">
        <v>48.57</v>
      </c>
      <c r="G525">
        <v>37.74</v>
      </c>
      <c r="H525" s="8">
        <v>0.20660000000000001</v>
      </c>
      <c r="I525" t="s">
        <v>615</v>
      </c>
    </row>
    <row r="526" spans="1:9" x14ac:dyDescent="0.3">
      <c r="A526">
        <v>1</v>
      </c>
      <c r="B526" t="s">
        <v>536</v>
      </c>
      <c r="C526">
        <v>1</v>
      </c>
      <c r="D526">
        <v>-0.66</v>
      </c>
      <c r="E526">
        <v>32</v>
      </c>
      <c r="F526">
        <v>74.37</v>
      </c>
      <c r="G526">
        <v>56.85</v>
      </c>
      <c r="H526" s="8">
        <v>0.13700000000000001</v>
      </c>
      <c r="I526" t="s">
        <v>615</v>
      </c>
    </row>
    <row r="527" spans="1:9" x14ac:dyDescent="0.3">
      <c r="A527">
        <v>1</v>
      </c>
      <c r="B527" t="s">
        <v>537</v>
      </c>
      <c r="C527">
        <v>1</v>
      </c>
      <c r="D527">
        <v>0.98</v>
      </c>
      <c r="E527">
        <v>27</v>
      </c>
      <c r="F527">
        <v>39.42</v>
      </c>
      <c r="G527">
        <v>33.299999999999997</v>
      </c>
      <c r="H527" s="8">
        <v>0.2099</v>
      </c>
      <c r="I527" t="s">
        <v>615</v>
      </c>
    </row>
    <row r="528" spans="1:9" x14ac:dyDescent="0.3">
      <c r="A528">
        <v>1</v>
      </c>
      <c r="B528" t="s">
        <v>538</v>
      </c>
      <c r="C528">
        <v>1</v>
      </c>
      <c r="D528">
        <v>0.45</v>
      </c>
      <c r="E528">
        <v>30</v>
      </c>
      <c r="F528">
        <v>43.62</v>
      </c>
      <c r="G528">
        <v>40.67</v>
      </c>
      <c r="H528" s="8">
        <v>0.19470000000000001</v>
      </c>
      <c r="I528" t="s">
        <v>615</v>
      </c>
    </row>
    <row r="529" spans="1:9" x14ac:dyDescent="0.3">
      <c r="A529">
        <v>1</v>
      </c>
      <c r="B529" t="s">
        <v>539</v>
      </c>
      <c r="C529">
        <v>1</v>
      </c>
      <c r="D529">
        <v>-0.1</v>
      </c>
      <c r="E529">
        <v>30</v>
      </c>
      <c r="F529">
        <v>49.81</v>
      </c>
      <c r="G529">
        <v>46.99</v>
      </c>
      <c r="H529" s="8">
        <v>0.19650000000000001</v>
      </c>
      <c r="I529" t="s">
        <v>615</v>
      </c>
    </row>
    <row r="530" spans="1:9" x14ac:dyDescent="0.3">
      <c r="A530">
        <v>1</v>
      </c>
      <c r="B530" t="s">
        <v>540</v>
      </c>
      <c r="C530">
        <v>1</v>
      </c>
      <c r="D530">
        <v>0.79</v>
      </c>
      <c r="E530">
        <v>28</v>
      </c>
      <c r="F530">
        <v>42.44</v>
      </c>
      <c r="G530">
        <v>30.97</v>
      </c>
      <c r="H530" s="8">
        <v>0.22969999999999999</v>
      </c>
      <c r="I530" t="s">
        <v>615</v>
      </c>
    </row>
    <row r="531" spans="1:9" x14ac:dyDescent="0.3">
      <c r="A531">
        <v>1</v>
      </c>
      <c r="B531" t="s">
        <v>541</v>
      </c>
      <c r="C531">
        <v>1</v>
      </c>
      <c r="D531">
        <v>0.28000000000000003</v>
      </c>
      <c r="E531">
        <v>22</v>
      </c>
      <c r="F531">
        <v>37.04</v>
      </c>
      <c r="G531">
        <v>27.38</v>
      </c>
      <c r="H531" s="8">
        <v>0.22459999999999999</v>
      </c>
      <c r="I531" t="s">
        <v>615</v>
      </c>
    </row>
    <row r="532" spans="1:9" x14ac:dyDescent="0.3">
      <c r="A532">
        <v>1</v>
      </c>
      <c r="B532" t="s">
        <v>542</v>
      </c>
      <c r="C532">
        <v>1</v>
      </c>
      <c r="D532">
        <v>1</v>
      </c>
      <c r="E532">
        <v>36</v>
      </c>
      <c r="F532">
        <v>63.52</v>
      </c>
      <c r="G532">
        <v>52.8</v>
      </c>
      <c r="H532" s="8">
        <v>0.17549999999999999</v>
      </c>
      <c r="I532" t="s">
        <v>615</v>
      </c>
    </row>
    <row r="533" spans="1:9" x14ac:dyDescent="0.3">
      <c r="A533">
        <v>1</v>
      </c>
      <c r="B533" t="s">
        <v>543</v>
      </c>
      <c r="C533">
        <v>1</v>
      </c>
      <c r="D533">
        <v>0.04</v>
      </c>
      <c r="E533">
        <v>24</v>
      </c>
      <c r="F533">
        <v>31.83</v>
      </c>
      <c r="G533">
        <v>21.56</v>
      </c>
      <c r="H533" s="8">
        <v>0.3085</v>
      </c>
      <c r="I533" t="s">
        <v>615</v>
      </c>
    </row>
    <row r="534" spans="1:9" x14ac:dyDescent="0.3">
      <c r="A534">
        <v>1</v>
      </c>
      <c r="B534" t="s">
        <v>544</v>
      </c>
      <c r="C534">
        <v>1</v>
      </c>
      <c r="D534">
        <v>0.17</v>
      </c>
      <c r="E534">
        <v>34</v>
      </c>
      <c r="F534">
        <v>66.099999999999994</v>
      </c>
      <c r="G534">
        <v>63.01</v>
      </c>
      <c r="H534" s="8">
        <v>0.14749999999999999</v>
      </c>
      <c r="I534" t="s">
        <v>615</v>
      </c>
    </row>
    <row r="535" spans="1:9" x14ac:dyDescent="0.3">
      <c r="A535">
        <v>1</v>
      </c>
      <c r="B535" t="s">
        <v>545</v>
      </c>
      <c r="C535">
        <v>1</v>
      </c>
      <c r="D535">
        <v>0.45</v>
      </c>
      <c r="E535">
        <v>27</v>
      </c>
      <c r="F535">
        <v>36.07</v>
      </c>
      <c r="G535">
        <v>24.03</v>
      </c>
      <c r="H535" s="8">
        <v>0.2843</v>
      </c>
      <c r="I535" t="s">
        <v>615</v>
      </c>
    </row>
    <row r="536" spans="1:9" x14ac:dyDescent="0.3">
      <c r="A536">
        <v>1</v>
      </c>
      <c r="B536" t="s">
        <v>546</v>
      </c>
      <c r="C536">
        <v>1</v>
      </c>
      <c r="D536">
        <v>0.76</v>
      </c>
      <c r="E536">
        <v>28</v>
      </c>
      <c r="F536">
        <v>50.96</v>
      </c>
      <c r="G536">
        <v>49.05</v>
      </c>
      <c r="H536" s="8">
        <v>0.15290000000000001</v>
      </c>
      <c r="I536" t="s">
        <v>615</v>
      </c>
    </row>
    <row r="537" spans="1:9" x14ac:dyDescent="0.3">
      <c r="A537">
        <v>1</v>
      </c>
      <c r="B537" t="s">
        <v>547</v>
      </c>
      <c r="C537">
        <v>1</v>
      </c>
      <c r="D537">
        <v>0.24</v>
      </c>
      <c r="E537">
        <v>37</v>
      </c>
      <c r="F537">
        <v>70.64</v>
      </c>
      <c r="G537">
        <v>67.489999999999995</v>
      </c>
      <c r="H537" s="8">
        <v>0.1477</v>
      </c>
      <c r="I537" t="s">
        <v>615</v>
      </c>
    </row>
    <row r="538" spans="1:9" x14ac:dyDescent="0.3">
      <c r="A538">
        <v>1</v>
      </c>
      <c r="B538" t="s">
        <v>548</v>
      </c>
      <c r="C538">
        <v>1</v>
      </c>
      <c r="D538">
        <v>0.01</v>
      </c>
      <c r="E538">
        <v>34</v>
      </c>
      <c r="F538">
        <v>62.67</v>
      </c>
      <c r="G538">
        <v>58.89</v>
      </c>
      <c r="H538" s="8">
        <v>0.155</v>
      </c>
      <c r="I538" t="s">
        <v>615</v>
      </c>
    </row>
    <row r="539" spans="1:9" x14ac:dyDescent="0.3">
      <c r="A539">
        <v>1</v>
      </c>
      <c r="B539" t="s">
        <v>549</v>
      </c>
      <c r="C539">
        <v>1</v>
      </c>
      <c r="D539">
        <v>-0.34</v>
      </c>
      <c r="E539">
        <v>32</v>
      </c>
      <c r="F539">
        <v>56.22</v>
      </c>
      <c r="G539">
        <v>49.72</v>
      </c>
      <c r="H539" s="8">
        <v>0.1777</v>
      </c>
      <c r="I539" t="s">
        <v>615</v>
      </c>
    </row>
    <row r="540" spans="1:9" x14ac:dyDescent="0.3">
      <c r="A540">
        <v>1</v>
      </c>
      <c r="B540" t="s">
        <v>550</v>
      </c>
      <c r="C540">
        <v>1</v>
      </c>
      <c r="D540">
        <v>0.51</v>
      </c>
      <c r="E540">
        <v>25</v>
      </c>
      <c r="F540">
        <v>49.06</v>
      </c>
      <c r="G540">
        <v>32.909999999999997</v>
      </c>
      <c r="H540" s="8">
        <v>0.20949999999999999</v>
      </c>
      <c r="I540" t="s">
        <v>615</v>
      </c>
    </row>
    <row r="541" spans="1:9" x14ac:dyDescent="0.3">
      <c r="A541">
        <v>1</v>
      </c>
      <c r="B541" t="s">
        <v>551</v>
      </c>
      <c r="C541">
        <v>1</v>
      </c>
      <c r="D541">
        <v>1.1200000000000001</v>
      </c>
      <c r="E541">
        <v>27</v>
      </c>
      <c r="F541">
        <v>40.700000000000003</v>
      </c>
      <c r="G541">
        <v>30.42</v>
      </c>
      <c r="H541" s="8">
        <v>0.21329999999999999</v>
      </c>
      <c r="I541" t="s">
        <v>615</v>
      </c>
    </row>
    <row r="542" spans="1:9" x14ac:dyDescent="0.3">
      <c r="A542">
        <v>1</v>
      </c>
      <c r="B542" t="s">
        <v>552</v>
      </c>
      <c r="C542">
        <v>1</v>
      </c>
      <c r="D542">
        <v>-0.14000000000000001</v>
      </c>
      <c r="E542">
        <v>38</v>
      </c>
      <c r="F542">
        <v>67.06</v>
      </c>
      <c r="G542">
        <v>65.760000000000005</v>
      </c>
      <c r="H542" s="8">
        <v>0.1542</v>
      </c>
      <c r="I542" t="s">
        <v>615</v>
      </c>
    </row>
    <row r="543" spans="1:9" x14ac:dyDescent="0.3">
      <c r="A543">
        <v>1</v>
      </c>
      <c r="B543" t="s">
        <v>553</v>
      </c>
      <c r="C543">
        <v>1</v>
      </c>
      <c r="D543">
        <v>0.54</v>
      </c>
      <c r="E543">
        <v>35</v>
      </c>
      <c r="F543">
        <v>60.85</v>
      </c>
      <c r="G543">
        <v>50.78</v>
      </c>
      <c r="H543" s="8">
        <v>0.1827</v>
      </c>
      <c r="I543" t="s">
        <v>615</v>
      </c>
    </row>
    <row r="544" spans="1:9" x14ac:dyDescent="0.3">
      <c r="A544">
        <v>1</v>
      </c>
      <c r="B544" t="s">
        <v>554</v>
      </c>
      <c r="C544">
        <v>1</v>
      </c>
      <c r="D544">
        <v>-0.24</v>
      </c>
      <c r="E544">
        <v>33</v>
      </c>
      <c r="F544">
        <v>55.93</v>
      </c>
      <c r="G544">
        <v>49.22</v>
      </c>
      <c r="H544" s="8">
        <v>0.1847</v>
      </c>
      <c r="I544" t="s">
        <v>615</v>
      </c>
    </row>
    <row r="545" spans="1:9" x14ac:dyDescent="0.3">
      <c r="A545">
        <v>1</v>
      </c>
      <c r="B545" t="s">
        <v>555</v>
      </c>
      <c r="C545">
        <v>1</v>
      </c>
      <c r="D545">
        <v>-0.11</v>
      </c>
      <c r="E545">
        <v>25</v>
      </c>
      <c r="F545">
        <v>44.82</v>
      </c>
      <c r="G545">
        <v>33.869999999999997</v>
      </c>
      <c r="H545" s="8">
        <v>0.251</v>
      </c>
      <c r="I545" t="s">
        <v>615</v>
      </c>
    </row>
    <row r="546" spans="1:9" x14ac:dyDescent="0.3">
      <c r="A546">
        <v>1</v>
      </c>
      <c r="B546" t="s">
        <v>556</v>
      </c>
      <c r="C546">
        <v>1</v>
      </c>
      <c r="D546">
        <v>-0.48</v>
      </c>
      <c r="E546">
        <v>33</v>
      </c>
      <c r="F546">
        <v>70.099999999999994</v>
      </c>
      <c r="G546">
        <v>67.45</v>
      </c>
      <c r="H546" s="8">
        <v>0.1346</v>
      </c>
      <c r="I546" t="s">
        <v>615</v>
      </c>
    </row>
    <row r="547" spans="1:9" x14ac:dyDescent="0.3">
      <c r="A547">
        <v>1</v>
      </c>
      <c r="B547" t="s">
        <v>557</v>
      </c>
      <c r="C547">
        <v>1</v>
      </c>
      <c r="D547">
        <v>0.48</v>
      </c>
      <c r="E547">
        <v>25</v>
      </c>
      <c r="F547">
        <v>34.18</v>
      </c>
      <c r="G547">
        <v>26.77</v>
      </c>
      <c r="H547" s="8">
        <v>0.27729999999999999</v>
      </c>
      <c r="I547" t="s">
        <v>615</v>
      </c>
    </row>
    <row r="548" spans="1:9" x14ac:dyDescent="0.3">
      <c r="A548">
        <v>1</v>
      </c>
      <c r="B548" t="s">
        <v>558</v>
      </c>
      <c r="C548">
        <v>1</v>
      </c>
      <c r="D548">
        <v>0.39</v>
      </c>
      <c r="E548">
        <v>32</v>
      </c>
      <c r="F548">
        <v>47.24</v>
      </c>
      <c r="G548">
        <v>44.59</v>
      </c>
      <c r="H548" s="8">
        <v>0.18290000000000001</v>
      </c>
      <c r="I548" t="s">
        <v>615</v>
      </c>
    </row>
    <row r="549" spans="1:9" x14ac:dyDescent="0.3">
      <c r="A549">
        <v>1</v>
      </c>
      <c r="B549" t="s">
        <v>559</v>
      </c>
      <c r="C549">
        <v>1</v>
      </c>
      <c r="D549">
        <v>1.17</v>
      </c>
      <c r="E549">
        <v>26</v>
      </c>
      <c r="F549">
        <v>39.03</v>
      </c>
      <c r="G549">
        <v>32.01</v>
      </c>
      <c r="H549" s="8">
        <v>0.20150000000000001</v>
      </c>
      <c r="I549" t="s">
        <v>615</v>
      </c>
    </row>
    <row r="550" spans="1:9" x14ac:dyDescent="0.3">
      <c r="A550">
        <v>1</v>
      </c>
      <c r="B550" t="s">
        <v>560</v>
      </c>
      <c r="C550">
        <v>1</v>
      </c>
      <c r="D550">
        <v>0.3</v>
      </c>
      <c r="E550">
        <v>30</v>
      </c>
      <c r="F550">
        <v>63.07</v>
      </c>
      <c r="G550">
        <v>59.55</v>
      </c>
      <c r="H550" s="8">
        <v>0.1348</v>
      </c>
      <c r="I550" t="s">
        <v>615</v>
      </c>
    </row>
    <row r="551" spans="1:9" x14ac:dyDescent="0.3">
      <c r="A551">
        <v>1</v>
      </c>
      <c r="B551" t="s">
        <v>561</v>
      </c>
      <c r="C551">
        <v>1</v>
      </c>
      <c r="D551">
        <v>-0.13</v>
      </c>
      <c r="E551">
        <v>29</v>
      </c>
      <c r="F551">
        <v>48.88</v>
      </c>
      <c r="G551">
        <v>46.41</v>
      </c>
      <c r="H551" s="8">
        <v>0.16689999999999999</v>
      </c>
      <c r="I551" t="s">
        <v>615</v>
      </c>
    </row>
    <row r="552" spans="1:9" x14ac:dyDescent="0.3">
      <c r="A552">
        <v>1</v>
      </c>
      <c r="B552" t="s">
        <v>562</v>
      </c>
      <c r="C552">
        <v>1</v>
      </c>
      <c r="D552">
        <v>0.31</v>
      </c>
      <c r="E552">
        <v>32</v>
      </c>
      <c r="F552">
        <v>70.569999999999993</v>
      </c>
      <c r="G552">
        <v>66.209999999999994</v>
      </c>
      <c r="H552" s="8">
        <v>0.13139999999999999</v>
      </c>
      <c r="I552" t="s">
        <v>615</v>
      </c>
    </row>
    <row r="553" spans="1:9" x14ac:dyDescent="0.3">
      <c r="A553">
        <v>1</v>
      </c>
      <c r="B553" t="s">
        <v>563</v>
      </c>
      <c r="C553">
        <v>1</v>
      </c>
      <c r="D553">
        <v>-0.38</v>
      </c>
      <c r="E553">
        <v>25</v>
      </c>
      <c r="F553">
        <v>31.01</v>
      </c>
      <c r="G553">
        <v>24.28</v>
      </c>
      <c r="H553" s="8">
        <v>0.28839999999999999</v>
      </c>
      <c r="I553" t="s">
        <v>615</v>
      </c>
    </row>
    <row r="554" spans="1:9" x14ac:dyDescent="0.3">
      <c r="A554">
        <v>1</v>
      </c>
      <c r="B554" t="s">
        <v>564</v>
      </c>
      <c r="C554">
        <v>1</v>
      </c>
      <c r="D554">
        <v>0.68</v>
      </c>
      <c r="E554">
        <v>28</v>
      </c>
      <c r="F554">
        <v>42.29</v>
      </c>
      <c r="G554">
        <v>35.82</v>
      </c>
      <c r="H554" s="8">
        <v>0.2137</v>
      </c>
      <c r="I554" t="s">
        <v>615</v>
      </c>
    </row>
    <row r="555" spans="1:9" x14ac:dyDescent="0.3">
      <c r="A555">
        <v>1</v>
      </c>
      <c r="B555" t="s">
        <v>565</v>
      </c>
      <c r="C555">
        <v>1</v>
      </c>
      <c r="D555">
        <v>-0.15</v>
      </c>
      <c r="E555">
        <v>27</v>
      </c>
      <c r="F555">
        <v>47.56</v>
      </c>
      <c r="G555">
        <v>45.72</v>
      </c>
      <c r="H555" s="8">
        <v>0.15959999999999999</v>
      </c>
      <c r="I555" t="s">
        <v>615</v>
      </c>
    </row>
    <row r="556" spans="1:9" x14ac:dyDescent="0.3">
      <c r="A556">
        <v>1</v>
      </c>
      <c r="B556" t="s">
        <v>566</v>
      </c>
      <c r="C556">
        <v>1</v>
      </c>
      <c r="D556">
        <v>-0.48</v>
      </c>
      <c r="E556">
        <v>28</v>
      </c>
      <c r="F556">
        <v>42.59</v>
      </c>
      <c r="G556">
        <v>37.950000000000003</v>
      </c>
      <c r="H556" s="8">
        <v>0.19939999999999999</v>
      </c>
      <c r="I556" t="s">
        <v>615</v>
      </c>
    </row>
    <row r="557" spans="1:9" x14ac:dyDescent="0.3">
      <c r="A557">
        <v>1</v>
      </c>
      <c r="B557" t="s">
        <v>567</v>
      </c>
      <c r="C557">
        <v>1</v>
      </c>
      <c r="D557">
        <v>0.92</v>
      </c>
      <c r="E557">
        <v>27</v>
      </c>
      <c r="F557">
        <v>46.3</v>
      </c>
      <c r="G557">
        <v>40.08</v>
      </c>
      <c r="H557" s="8">
        <v>0.17849999999999999</v>
      </c>
      <c r="I557" t="s">
        <v>615</v>
      </c>
    </row>
    <row r="558" spans="1:9" x14ac:dyDescent="0.3">
      <c r="A558">
        <v>1</v>
      </c>
      <c r="B558" t="s">
        <v>568</v>
      </c>
      <c r="C558">
        <v>1</v>
      </c>
      <c r="D558">
        <v>0.27</v>
      </c>
      <c r="E558">
        <v>23</v>
      </c>
      <c r="F558">
        <v>34.07</v>
      </c>
      <c r="G558">
        <v>27.8</v>
      </c>
      <c r="H558" s="8">
        <v>0.21210000000000001</v>
      </c>
      <c r="I558" t="s">
        <v>615</v>
      </c>
    </row>
    <row r="559" spans="1:9" x14ac:dyDescent="0.3">
      <c r="A559">
        <v>1</v>
      </c>
      <c r="B559" t="s">
        <v>569</v>
      </c>
      <c r="C559">
        <v>1</v>
      </c>
      <c r="D559">
        <v>0.92</v>
      </c>
      <c r="E559">
        <v>29</v>
      </c>
      <c r="F559">
        <v>60.8</v>
      </c>
      <c r="G559">
        <v>51.19</v>
      </c>
      <c r="H559" s="8">
        <v>0.15620000000000001</v>
      </c>
      <c r="I559" t="s">
        <v>615</v>
      </c>
    </row>
    <row r="560" spans="1:9" x14ac:dyDescent="0.3">
      <c r="A560">
        <v>1</v>
      </c>
      <c r="B560" t="s">
        <v>570</v>
      </c>
      <c r="C560">
        <v>1</v>
      </c>
      <c r="D560">
        <v>-0.33</v>
      </c>
      <c r="E560">
        <v>34</v>
      </c>
      <c r="F560">
        <v>72.05</v>
      </c>
      <c r="G560">
        <v>67.12</v>
      </c>
      <c r="H560" s="8">
        <v>0.13780000000000001</v>
      </c>
      <c r="I560" t="s">
        <v>615</v>
      </c>
    </row>
    <row r="561" spans="1:9" x14ac:dyDescent="0.3">
      <c r="A561">
        <v>1</v>
      </c>
      <c r="B561" t="s">
        <v>571</v>
      </c>
      <c r="C561">
        <v>1</v>
      </c>
      <c r="D561">
        <v>1.3</v>
      </c>
      <c r="E561">
        <v>31</v>
      </c>
      <c r="F561">
        <v>50.27</v>
      </c>
      <c r="G561">
        <v>47.95</v>
      </c>
      <c r="H561" s="8">
        <v>0.1694</v>
      </c>
      <c r="I561" t="s">
        <v>615</v>
      </c>
    </row>
    <row r="562" spans="1:9" x14ac:dyDescent="0.3">
      <c r="A562">
        <v>1</v>
      </c>
      <c r="B562" t="s">
        <v>572</v>
      </c>
      <c r="C562">
        <v>1</v>
      </c>
      <c r="D562">
        <v>0.04</v>
      </c>
      <c r="E562">
        <v>30</v>
      </c>
      <c r="F562">
        <v>48.7</v>
      </c>
      <c r="G562">
        <v>42.13</v>
      </c>
      <c r="H562" s="8">
        <v>0.18959999999999999</v>
      </c>
      <c r="I562" t="s">
        <v>615</v>
      </c>
    </row>
    <row r="563" spans="1:9" x14ac:dyDescent="0.3">
      <c r="A563">
        <v>1</v>
      </c>
      <c r="B563" t="s">
        <v>573</v>
      </c>
      <c r="C563">
        <v>1</v>
      </c>
      <c r="D563">
        <v>0.15</v>
      </c>
      <c r="E563">
        <v>26</v>
      </c>
      <c r="F563">
        <v>43.65</v>
      </c>
      <c r="G563">
        <v>31.89</v>
      </c>
      <c r="H563" s="8">
        <v>0.19839999999999999</v>
      </c>
      <c r="I563" t="s">
        <v>615</v>
      </c>
    </row>
    <row r="564" spans="1:9" x14ac:dyDescent="0.3">
      <c r="A564">
        <v>1</v>
      </c>
      <c r="B564" t="s">
        <v>574</v>
      </c>
      <c r="C564">
        <v>1</v>
      </c>
      <c r="D564">
        <v>0.76</v>
      </c>
      <c r="E564">
        <v>28</v>
      </c>
      <c r="F564">
        <v>46.2</v>
      </c>
      <c r="G564">
        <v>42.61</v>
      </c>
      <c r="H564" s="8">
        <v>0.17749999999999999</v>
      </c>
      <c r="I564" t="s">
        <v>615</v>
      </c>
    </row>
    <row r="565" spans="1:9" x14ac:dyDescent="0.3">
      <c r="A565">
        <v>1</v>
      </c>
      <c r="B565" t="s">
        <v>575</v>
      </c>
      <c r="C565">
        <v>1</v>
      </c>
      <c r="D565">
        <v>-1.26</v>
      </c>
      <c r="E565">
        <v>32</v>
      </c>
      <c r="F565">
        <v>53.2</v>
      </c>
      <c r="G565">
        <v>51.69</v>
      </c>
      <c r="H565" s="8">
        <v>0.17230000000000001</v>
      </c>
      <c r="I565" t="s">
        <v>615</v>
      </c>
    </row>
    <row r="566" spans="1:9" x14ac:dyDescent="0.3">
      <c r="A566">
        <v>1</v>
      </c>
      <c r="B566" t="s">
        <v>576</v>
      </c>
      <c r="C566">
        <v>1</v>
      </c>
      <c r="D566">
        <v>0.44</v>
      </c>
      <c r="E566">
        <v>22</v>
      </c>
      <c r="F566">
        <v>35.69</v>
      </c>
      <c r="G566">
        <v>23.55</v>
      </c>
      <c r="H566" s="8">
        <v>0.24970000000000001</v>
      </c>
      <c r="I566" t="s">
        <v>615</v>
      </c>
    </row>
    <row r="567" spans="1:9" x14ac:dyDescent="0.3">
      <c r="A567">
        <v>1</v>
      </c>
      <c r="B567" t="s">
        <v>577</v>
      </c>
      <c r="C567">
        <v>1</v>
      </c>
      <c r="D567">
        <v>1.51</v>
      </c>
      <c r="E567">
        <v>35</v>
      </c>
      <c r="F567">
        <v>44.98</v>
      </c>
      <c r="G567">
        <v>44.32</v>
      </c>
      <c r="H567" s="8">
        <v>0.2039</v>
      </c>
      <c r="I567" t="s">
        <v>615</v>
      </c>
    </row>
    <row r="568" spans="1:9" x14ac:dyDescent="0.3">
      <c r="A568">
        <v>1</v>
      </c>
      <c r="B568" t="s">
        <v>578</v>
      </c>
      <c r="C568">
        <v>1</v>
      </c>
      <c r="D568">
        <v>-0.26</v>
      </c>
      <c r="E568">
        <v>32</v>
      </c>
      <c r="F568">
        <v>60.88</v>
      </c>
      <c r="G568">
        <v>57.34</v>
      </c>
      <c r="H568" s="8">
        <v>0.15479999999999999</v>
      </c>
      <c r="I568" t="s">
        <v>615</v>
      </c>
    </row>
    <row r="569" spans="1:9" x14ac:dyDescent="0.3">
      <c r="A569">
        <v>1</v>
      </c>
      <c r="B569" t="s">
        <v>579</v>
      </c>
      <c r="C569">
        <v>1</v>
      </c>
      <c r="D569">
        <v>-0.38</v>
      </c>
      <c r="E569">
        <v>28</v>
      </c>
      <c r="F569">
        <v>50.16</v>
      </c>
      <c r="G569">
        <v>37.28</v>
      </c>
      <c r="H569" s="8">
        <v>0.18820000000000001</v>
      </c>
      <c r="I569" t="s">
        <v>615</v>
      </c>
    </row>
    <row r="570" spans="1:9" x14ac:dyDescent="0.3">
      <c r="A570">
        <v>1</v>
      </c>
      <c r="B570" t="s">
        <v>580</v>
      </c>
      <c r="C570">
        <v>1</v>
      </c>
      <c r="D570">
        <v>-0.15</v>
      </c>
      <c r="E570">
        <v>22</v>
      </c>
      <c r="F570">
        <v>43.13</v>
      </c>
      <c r="G570">
        <v>23.68</v>
      </c>
      <c r="H570" s="8">
        <v>0.31040000000000001</v>
      </c>
      <c r="I570" t="s">
        <v>615</v>
      </c>
    </row>
    <row r="571" spans="1:9" x14ac:dyDescent="0.3">
      <c r="A571">
        <v>1</v>
      </c>
      <c r="B571" t="s">
        <v>581</v>
      </c>
      <c r="C571">
        <v>1</v>
      </c>
      <c r="D571">
        <v>1.32</v>
      </c>
      <c r="E571">
        <v>25</v>
      </c>
      <c r="F571">
        <v>52.49</v>
      </c>
      <c r="G571">
        <v>47.21</v>
      </c>
      <c r="H571" s="8">
        <v>0.14080000000000001</v>
      </c>
      <c r="I571" t="s">
        <v>615</v>
      </c>
    </row>
    <row r="572" spans="1:9" x14ac:dyDescent="0.3">
      <c r="A572">
        <v>1</v>
      </c>
      <c r="B572" t="s">
        <v>582</v>
      </c>
      <c r="C572">
        <v>1</v>
      </c>
      <c r="D572">
        <v>-0.38</v>
      </c>
      <c r="E572">
        <v>35</v>
      </c>
      <c r="F572">
        <v>75.09</v>
      </c>
      <c r="G572">
        <v>71.64</v>
      </c>
      <c r="H572" s="8">
        <v>0.12920000000000001</v>
      </c>
      <c r="I572" t="s">
        <v>615</v>
      </c>
    </row>
    <row r="573" spans="1:9" x14ac:dyDescent="0.3">
      <c r="A573">
        <v>1</v>
      </c>
      <c r="B573" t="s">
        <v>583</v>
      </c>
      <c r="C573">
        <v>1</v>
      </c>
      <c r="D573">
        <v>0.46</v>
      </c>
      <c r="E573">
        <v>28</v>
      </c>
      <c r="F573">
        <v>38.97</v>
      </c>
      <c r="G573">
        <v>28.2</v>
      </c>
      <c r="H573" s="8">
        <v>0.23930000000000001</v>
      </c>
      <c r="I573" t="s">
        <v>615</v>
      </c>
    </row>
    <row r="574" spans="1:9" x14ac:dyDescent="0.3">
      <c r="A574">
        <v>1</v>
      </c>
      <c r="B574" t="s">
        <v>584</v>
      </c>
      <c r="C574">
        <v>1</v>
      </c>
      <c r="D574">
        <v>0.71</v>
      </c>
      <c r="E574">
        <v>29</v>
      </c>
      <c r="F574">
        <v>43.68</v>
      </c>
      <c r="G574">
        <v>35.369999999999997</v>
      </c>
      <c r="H574" s="8">
        <v>0.214</v>
      </c>
      <c r="I574" t="s">
        <v>615</v>
      </c>
    </row>
    <row r="575" spans="1:9" x14ac:dyDescent="0.3">
      <c r="A575">
        <v>1</v>
      </c>
      <c r="B575" t="s">
        <v>585</v>
      </c>
      <c r="C575">
        <v>1</v>
      </c>
      <c r="D575">
        <v>0.52</v>
      </c>
      <c r="E575">
        <v>34</v>
      </c>
      <c r="F575">
        <v>50.81</v>
      </c>
      <c r="G575">
        <v>44.16</v>
      </c>
      <c r="H575" s="8">
        <v>0.20449999999999999</v>
      </c>
      <c r="I575" t="s">
        <v>615</v>
      </c>
    </row>
    <row r="576" spans="1:9" x14ac:dyDescent="0.3">
      <c r="A576">
        <v>1</v>
      </c>
      <c r="B576" t="s">
        <v>586</v>
      </c>
      <c r="C576">
        <v>1</v>
      </c>
      <c r="D576">
        <v>0.15</v>
      </c>
      <c r="E576">
        <v>27</v>
      </c>
      <c r="F576">
        <v>38.51</v>
      </c>
      <c r="G576">
        <v>35.06</v>
      </c>
      <c r="H576" s="8">
        <v>0.22339999999999999</v>
      </c>
      <c r="I576" t="s">
        <v>615</v>
      </c>
    </row>
    <row r="577" spans="1:9" x14ac:dyDescent="0.3">
      <c r="A577">
        <v>1</v>
      </c>
      <c r="B577" t="s">
        <v>587</v>
      </c>
      <c r="C577">
        <v>1</v>
      </c>
      <c r="D577">
        <v>0.57999999999999996</v>
      </c>
      <c r="E577">
        <v>28</v>
      </c>
      <c r="F577">
        <v>38.21</v>
      </c>
      <c r="G577">
        <v>34.24</v>
      </c>
      <c r="H577" s="8">
        <v>0.2072</v>
      </c>
      <c r="I577" t="s">
        <v>615</v>
      </c>
    </row>
    <row r="578" spans="1:9" x14ac:dyDescent="0.3">
      <c r="A578">
        <v>1</v>
      </c>
      <c r="B578" t="s">
        <v>588</v>
      </c>
      <c r="C578">
        <v>1</v>
      </c>
      <c r="D578">
        <v>-0.08</v>
      </c>
      <c r="E578">
        <v>25</v>
      </c>
      <c r="F578">
        <v>39.85</v>
      </c>
      <c r="G578">
        <v>31.29</v>
      </c>
      <c r="H578" s="8">
        <v>0.24829999999999999</v>
      </c>
      <c r="I578" t="s">
        <v>615</v>
      </c>
    </row>
    <row r="579" spans="1:9" x14ac:dyDescent="0.3">
      <c r="A579">
        <v>1</v>
      </c>
      <c r="B579" t="s">
        <v>589</v>
      </c>
      <c r="C579">
        <v>1</v>
      </c>
      <c r="D579">
        <v>-0.24</v>
      </c>
      <c r="E579">
        <v>30</v>
      </c>
      <c r="F579">
        <v>52.91</v>
      </c>
      <c r="G579">
        <v>46.71</v>
      </c>
      <c r="H579" s="8">
        <v>0.17849999999999999</v>
      </c>
      <c r="I579" t="s">
        <v>615</v>
      </c>
    </row>
    <row r="580" spans="1:9" x14ac:dyDescent="0.3">
      <c r="A580">
        <v>1</v>
      </c>
      <c r="B580" t="s">
        <v>590</v>
      </c>
      <c r="C580">
        <v>1</v>
      </c>
      <c r="D580">
        <v>0.12</v>
      </c>
      <c r="E580">
        <v>25</v>
      </c>
      <c r="F580">
        <v>35.130000000000003</v>
      </c>
      <c r="G580">
        <v>31.17</v>
      </c>
      <c r="H580" s="8">
        <v>0.21759999999999999</v>
      </c>
      <c r="I580" t="s">
        <v>615</v>
      </c>
    </row>
    <row r="581" spans="1:9" x14ac:dyDescent="0.3">
      <c r="A581">
        <v>1</v>
      </c>
      <c r="B581" t="s">
        <v>591</v>
      </c>
      <c r="C581">
        <v>1</v>
      </c>
      <c r="D581">
        <v>0.63</v>
      </c>
      <c r="E581">
        <v>31</v>
      </c>
      <c r="F581">
        <v>47.88</v>
      </c>
      <c r="G581">
        <v>40.22</v>
      </c>
      <c r="H581" s="8">
        <v>0.2109</v>
      </c>
      <c r="I581" t="s">
        <v>615</v>
      </c>
    </row>
    <row r="582" spans="1:9" x14ac:dyDescent="0.3">
      <c r="A582">
        <v>1</v>
      </c>
      <c r="B582" t="s">
        <v>592</v>
      </c>
      <c r="C582">
        <v>1</v>
      </c>
      <c r="D582">
        <v>0.89</v>
      </c>
      <c r="E582">
        <v>32</v>
      </c>
      <c r="F582">
        <v>62.3</v>
      </c>
      <c r="G582">
        <v>61.43</v>
      </c>
      <c r="H582" s="8">
        <v>0.1411</v>
      </c>
      <c r="I582" t="s">
        <v>615</v>
      </c>
    </row>
    <row r="583" spans="1:9" x14ac:dyDescent="0.3">
      <c r="A583">
        <v>1</v>
      </c>
      <c r="B583" t="s">
        <v>593</v>
      </c>
      <c r="C583">
        <v>1</v>
      </c>
      <c r="D583">
        <v>-0.31</v>
      </c>
      <c r="E583">
        <v>34</v>
      </c>
      <c r="F583">
        <v>68.739999999999995</v>
      </c>
      <c r="G583">
        <v>58.24</v>
      </c>
      <c r="H583" s="8">
        <v>0.152</v>
      </c>
      <c r="I583" t="s">
        <v>615</v>
      </c>
    </row>
    <row r="584" spans="1:9" x14ac:dyDescent="0.3">
      <c r="A584">
        <v>1</v>
      </c>
      <c r="B584" t="s">
        <v>594</v>
      </c>
      <c r="C584">
        <v>1</v>
      </c>
      <c r="D584">
        <v>-0.15</v>
      </c>
      <c r="E584">
        <v>29</v>
      </c>
      <c r="F584">
        <v>48.22</v>
      </c>
      <c r="G584">
        <v>44.82</v>
      </c>
      <c r="H584" s="8">
        <v>0.17829999999999999</v>
      </c>
      <c r="I584" t="s">
        <v>615</v>
      </c>
    </row>
    <row r="585" spans="1:9" x14ac:dyDescent="0.3">
      <c r="A585">
        <v>1</v>
      </c>
      <c r="B585" t="s">
        <v>595</v>
      </c>
      <c r="C585">
        <v>1</v>
      </c>
      <c r="D585">
        <v>1.04</v>
      </c>
      <c r="E585">
        <v>25</v>
      </c>
      <c r="F585">
        <v>44.01</v>
      </c>
      <c r="G585">
        <v>38.72</v>
      </c>
      <c r="H585" s="8">
        <v>0.17369999999999999</v>
      </c>
      <c r="I585" t="s">
        <v>615</v>
      </c>
    </row>
    <row r="586" spans="1:9" x14ac:dyDescent="0.3">
      <c r="A586">
        <v>1</v>
      </c>
      <c r="B586" t="s">
        <v>596</v>
      </c>
      <c r="C586">
        <v>1</v>
      </c>
      <c r="D586">
        <v>-0.23</v>
      </c>
      <c r="E586">
        <v>30</v>
      </c>
      <c r="F586">
        <v>67.61</v>
      </c>
      <c r="G586">
        <v>65.790000000000006</v>
      </c>
      <c r="H586" s="8">
        <v>0.12239999999999999</v>
      </c>
      <c r="I586" t="s">
        <v>615</v>
      </c>
    </row>
    <row r="587" spans="1:9" x14ac:dyDescent="0.3">
      <c r="A587">
        <v>1</v>
      </c>
      <c r="B587" t="s">
        <v>597</v>
      </c>
      <c r="C587">
        <v>1</v>
      </c>
      <c r="D587">
        <v>-0.02</v>
      </c>
      <c r="E587">
        <v>32</v>
      </c>
      <c r="F587">
        <v>60.24</v>
      </c>
      <c r="G587">
        <v>54.13</v>
      </c>
      <c r="H587" s="8">
        <v>0.16250000000000001</v>
      </c>
      <c r="I587" t="s">
        <v>615</v>
      </c>
    </row>
    <row r="588" spans="1:9" x14ac:dyDescent="0.3">
      <c r="A588">
        <v>1</v>
      </c>
      <c r="B588" t="s">
        <v>598</v>
      </c>
      <c r="C588">
        <v>1</v>
      </c>
      <c r="D588">
        <v>1.05</v>
      </c>
      <c r="E588">
        <v>29</v>
      </c>
      <c r="F588">
        <v>59.61</v>
      </c>
      <c r="G588">
        <v>42.25</v>
      </c>
      <c r="H588" s="8">
        <v>0.18060000000000001</v>
      </c>
      <c r="I588" t="s">
        <v>615</v>
      </c>
    </row>
    <row r="589" spans="1:9" x14ac:dyDescent="0.3">
      <c r="A589">
        <v>1</v>
      </c>
      <c r="B589" t="s">
        <v>599</v>
      </c>
      <c r="C589">
        <v>1</v>
      </c>
      <c r="D589">
        <v>0.24</v>
      </c>
      <c r="E589">
        <v>31</v>
      </c>
      <c r="F589">
        <v>58.12</v>
      </c>
      <c r="G589">
        <v>49.98</v>
      </c>
      <c r="H589" s="8">
        <v>0.1578</v>
      </c>
      <c r="I589" t="s">
        <v>615</v>
      </c>
    </row>
    <row r="590" spans="1:9" x14ac:dyDescent="0.3">
      <c r="A590">
        <v>1</v>
      </c>
      <c r="B590" t="s">
        <v>600</v>
      </c>
      <c r="C590">
        <v>1</v>
      </c>
      <c r="D590">
        <v>0.13</v>
      </c>
      <c r="E590">
        <v>35</v>
      </c>
      <c r="F590">
        <v>73.58</v>
      </c>
      <c r="G590">
        <v>72.75</v>
      </c>
      <c r="H590" s="8">
        <v>0.13</v>
      </c>
      <c r="I590" t="s">
        <v>615</v>
      </c>
    </row>
    <row r="591" spans="1:9" x14ac:dyDescent="0.3">
      <c r="A591">
        <v>1</v>
      </c>
      <c r="B591" t="s">
        <v>601</v>
      </c>
      <c r="C591">
        <v>1</v>
      </c>
      <c r="D591">
        <v>-0.98</v>
      </c>
      <c r="E591">
        <v>28</v>
      </c>
      <c r="F591">
        <v>49.72</v>
      </c>
      <c r="G591">
        <v>30.2</v>
      </c>
      <c r="H591" s="8">
        <v>0.24460000000000001</v>
      </c>
      <c r="I591" t="s">
        <v>615</v>
      </c>
    </row>
    <row r="592" spans="1:9" x14ac:dyDescent="0.3">
      <c r="A592">
        <v>1</v>
      </c>
      <c r="B592" t="s">
        <v>602</v>
      </c>
      <c r="C592">
        <v>1</v>
      </c>
      <c r="D592">
        <v>0.94</v>
      </c>
      <c r="E592">
        <v>33</v>
      </c>
      <c r="F592">
        <v>60.5</v>
      </c>
      <c r="G592">
        <v>47.91</v>
      </c>
      <c r="H592" s="8">
        <v>0.1734</v>
      </c>
      <c r="I592" t="s">
        <v>615</v>
      </c>
    </row>
    <row r="593" spans="1:9" x14ac:dyDescent="0.3">
      <c r="A593">
        <v>1</v>
      </c>
      <c r="B593" t="s">
        <v>603</v>
      </c>
      <c r="C593">
        <v>1</v>
      </c>
      <c r="D593">
        <v>-0.88</v>
      </c>
      <c r="E593">
        <v>31</v>
      </c>
      <c r="F593">
        <v>63.67</v>
      </c>
      <c r="G593">
        <v>48.86</v>
      </c>
      <c r="H593" s="8">
        <v>0.17180000000000001</v>
      </c>
      <c r="I593" t="s">
        <v>615</v>
      </c>
    </row>
    <row r="594" spans="1:9" x14ac:dyDescent="0.3">
      <c r="A594">
        <v>1</v>
      </c>
      <c r="B594" t="s">
        <v>604</v>
      </c>
      <c r="C594">
        <v>1</v>
      </c>
      <c r="D594">
        <v>0.48</v>
      </c>
      <c r="E594">
        <v>26</v>
      </c>
      <c r="F594">
        <v>36.47</v>
      </c>
      <c r="G594">
        <v>29.27</v>
      </c>
      <c r="H594" s="8">
        <v>0.29570000000000002</v>
      </c>
      <c r="I594" t="s">
        <v>615</v>
      </c>
    </row>
    <row r="595" spans="1:9" x14ac:dyDescent="0.3">
      <c r="A595">
        <v>1</v>
      </c>
      <c r="B595" t="s">
        <v>605</v>
      </c>
      <c r="C595">
        <v>1</v>
      </c>
      <c r="D595">
        <v>0.14000000000000001</v>
      </c>
      <c r="E595">
        <v>31</v>
      </c>
      <c r="F595">
        <v>51.73</v>
      </c>
      <c r="G595">
        <v>45.05</v>
      </c>
      <c r="H595" s="8">
        <v>0.18340000000000001</v>
      </c>
      <c r="I595" t="s">
        <v>615</v>
      </c>
    </row>
    <row r="596" spans="1:9" x14ac:dyDescent="0.3">
      <c r="A596">
        <v>1</v>
      </c>
      <c r="B596" t="s">
        <v>606</v>
      </c>
      <c r="C596">
        <v>1</v>
      </c>
      <c r="D596">
        <v>0.64</v>
      </c>
      <c r="E596">
        <v>30</v>
      </c>
      <c r="F596">
        <v>49.75</v>
      </c>
      <c r="G596">
        <v>44.33</v>
      </c>
      <c r="H596" s="8">
        <v>0.17949999999999999</v>
      </c>
      <c r="I596" t="s">
        <v>615</v>
      </c>
    </row>
    <row r="597" spans="1:9" x14ac:dyDescent="0.3">
      <c r="A597">
        <v>1</v>
      </c>
      <c r="B597" t="s">
        <v>607</v>
      </c>
      <c r="C597">
        <v>1</v>
      </c>
      <c r="D597">
        <v>-0.44</v>
      </c>
      <c r="E597">
        <v>29</v>
      </c>
      <c r="F597">
        <v>55.12</v>
      </c>
      <c r="G597">
        <v>49.25</v>
      </c>
      <c r="H597" s="8">
        <v>0.15390000000000001</v>
      </c>
      <c r="I597" t="s">
        <v>615</v>
      </c>
    </row>
    <row r="598" spans="1:9" x14ac:dyDescent="0.3">
      <c r="A598">
        <v>1</v>
      </c>
      <c r="B598" t="s">
        <v>608</v>
      </c>
      <c r="C598">
        <v>1</v>
      </c>
      <c r="D598">
        <v>0.56999999999999995</v>
      </c>
      <c r="E598">
        <v>24</v>
      </c>
      <c r="F598">
        <v>65.05</v>
      </c>
      <c r="G598">
        <v>58.61</v>
      </c>
      <c r="H598" s="8">
        <v>0.1125</v>
      </c>
      <c r="I598" t="s">
        <v>615</v>
      </c>
    </row>
    <row r="599" spans="1:9" x14ac:dyDescent="0.3">
      <c r="A599">
        <v>1</v>
      </c>
      <c r="B599" t="s">
        <v>609</v>
      </c>
      <c r="C599">
        <v>1</v>
      </c>
      <c r="D599">
        <v>-1.34</v>
      </c>
      <c r="E599">
        <v>32</v>
      </c>
      <c r="F599">
        <v>62.92</v>
      </c>
      <c r="G599">
        <v>56.79</v>
      </c>
      <c r="H599" s="8">
        <v>0.15340000000000001</v>
      </c>
      <c r="I599" t="s">
        <v>615</v>
      </c>
    </row>
    <row r="600" spans="1:9" x14ac:dyDescent="0.3">
      <c r="A600">
        <v>1</v>
      </c>
      <c r="B600" t="s">
        <v>610</v>
      </c>
      <c r="C600">
        <v>1</v>
      </c>
      <c r="D600">
        <v>0.98</v>
      </c>
      <c r="E600">
        <v>29</v>
      </c>
      <c r="F600">
        <v>43.62</v>
      </c>
      <c r="G600">
        <v>41.57</v>
      </c>
      <c r="H600" s="8">
        <v>0.18410000000000001</v>
      </c>
      <c r="I600" t="s">
        <v>615</v>
      </c>
    </row>
    <row r="601" spans="1:9" x14ac:dyDescent="0.3">
      <c r="A601">
        <v>1</v>
      </c>
      <c r="B601" t="s">
        <v>611</v>
      </c>
      <c r="C601">
        <v>1</v>
      </c>
      <c r="D601">
        <v>-0.99</v>
      </c>
      <c r="E601">
        <v>34</v>
      </c>
      <c r="F601">
        <v>64.3</v>
      </c>
      <c r="G601">
        <v>62</v>
      </c>
      <c r="H601" s="8">
        <v>0.14940000000000001</v>
      </c>
      <c r="I601" t="s">
        <v>615</v>
      </c>
    </row>
    <row r="602" spans="1:9" x14ac:dyDescent="0.3">
      <c r="A602">
        <v>1</v>
      </c>
      <c r="B602" t="s">
        <v>612</v>
      </c>
      <c r="C602">
        <v>1</v>
      </c>
      <c r="D602">
        <v>0.71</v>
      </c>
      <c r="E602">
        <v>26</v>
      </c>
      <c r="F602">
        <v>37.19</v>
      </c>
      <c r="G602">
        <v>31.67</v>
      </c>
      <c r="H602" s="8">
        <v>0.22040000000000001</v>
      </c>
      <c r="I602" t="s">
        <v>615</v>
      </c>
    </row>
  </sheetData>
  <conditionalFormatting sqref="E1:E1048576">
    <cfRule type="cellIs" dxfId="14" priority="1" operator="greaterThan">
      <formula>40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6E14-DDC4-4F98-BFC4-13F35FF03CEF}">
  <dimension ref="A1:AM1202"/>
  <sheetViews>
    <sheetView topLeftCell="A98" zoomScale="80" zoomScaleNormal="80" workbookViewId="0">
      <selection activeCell="N119" sqref="N119:AG246"/>
    </sheetView>
  </sheetViews>
  <sheetFormatPr defaultRowHeight="14" x14ac:dyDescent="0.3"/>
  <cols>
    <col min="19" max="19" width="12" bestFit="1" customWidth="1"/>
    <col min="20" max="20" width="16.58203125" bestFit="1" customWidth="1"/>
  </cols>
  <sheetData>
    <row r="1" spans="1:18" x14ac:dyDescent="0.3">
      <c r="A1" t="s">
        <v>4</v>
      </c>
    </row>
    <row r="2" spans="1:18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614</v>
      </c>
    </row>
    <row r="3" spans="1:18" x14ac:dyDescent="0.3">
      <c r="A3">
        <v>1</v>
      </c>
      <c r="B3" t="s">
        <v>676</v>
      </c>
      <c r="C3">
        <v>1</v>
      </c>
      <c r="D3">
        <v>-0.05</v>
      </c>
      <c r="E3">
        <v>11</v>
      </c>
      <c r="F3">
        <v>116.88</v>
      </c>
      <c r="G3">
        <v>116.62</v>
      </c>
      <c r="H3" s="8">
        <v>5.1400000000000001E-2</v>
      </c>
      <c r="I3" t="s">
        <v>615</v>
      </c>
    </row>
    <row r="4" spans="1:18" x14ac:dyDescent="0.3">
      <c r="A4">
        <v>1</v>
      </c>
      <c r="B4" t="s">
        <v>677</v>
      </c>
      <c r="C4">
        <v>1</v>
      </c>
      <c r="D4">
        <v>-0.15</v>
      </c>
      <c r="E4">
        <v>19</v>
      </c>
      <c r="F4">
        <v>110.02</v>
      </c>
      <c r="G4">
        <v>109.08</v>
      </c>
      <c r="H4" s="8">
        <v>8.8400000000000006E-2</v>
      </c>
      <c r="I4" t="s">
        <v>615</v>
      </c>
    </row>
    <row r="5" spans="1:18" x14ac:dyDescent="0.3">
      <c r="A5">
        <v>1</v>
      </c>
      <c r="B5" t="s">
        <v>678</v>
      </c>
      <c r="C5">
        <v>1</v>
      </c>
      <c r="D5">
        <v>-2.25</v>
      </c>
      <c r="E5">
        <v>15</v>
      </c>
      <c r="F5">
        <v>70.67</v>
      </c>
      <c r="G5">
        <v>52.62</v>
      </c>
      <c r="H5" s="8">
        <v>0.1643</v>
      </c>
      <c r="I5" t="s">
        <v>615</v>
      </c>
      <c r="R5">
        <f>AVERAGE(F3:F123)</f>
        <v>36.754462809917356</v>
      </c>
    </row>
    <row r="6" spans="1:18" x14ac:dyDescent="0.3">
      <c r="A6">
        <v>1</v>
      </c>
      <c r="B6" t="s">
        <v>679</v>
      </c>
      <c r="C6">
        <v>1</v>
      </c>
      <c r="D6">
        <v>2.4500000000000002</v>
      </c>
      <c r="E6">
        <v>2</v>
      </c>
      <c r="F6">
        <v>6.95</v>
      </c>
      <c r="G6">
        <v>6.26</v>
      </c>
      <c r="H6" s="8">
        <v>0.78759999999999997</v>
      </c>
      <c r="I6" t="s">
        <v>615</v>
      </c>
    </row>
    <row r="7" spans="1:18" x14ac:dyDescent="0.3">
      <c r="A7">
        <v>1</v>
      </c>
      <c r="B7" t="s">
        <v>680</v>
      </c>
      <c r="C7">
        <v>1</v>
      </c>
      <c r="D7">
        <v>0.44</v>
      </c>
      <c r="E7">
        <v>9</v>
      </c>
      <c r="F7">
        <v>21.34</v>
      </c>
      <c r="G7">
        <v>18.03</v>
      </c>
      <c r="H7" s="8">
        <v>0.34610000000000002</v>
      </c>
      <c r="I7" t="s">
        <v>615</v>
      </c>
    </row>
    <row r="8" spans="1:18" x14ac:dyDescent="0.3">
      <c r="A8">
        <v>1</v>
      </c>
      <c r="B8" t="s">
        <v>681</v>
      </c>
      <c r="C8">
        <v>1</v>
      </c>
      <c r="D8">
        <v>0.56000000000000005</v>
      </c>
      <c r="E8">
        <v>13</v>
      </c>
      <c r="F8">
        <v>38.549999999999997</v>
      </c>
      <c r="G8">
        <v>37.909999999999997</v>
      </c>
      <c r="H8" s="8">
        <v>0.19739999999999999</v>
      </c>
      <c r="I8" t="s">
        <v>615</v>
      </c>
    </row>
    <row r="9" spans="1:18" x14ac:dyDescent="0.3">
      <c r="A9">
        <v>1</v>
      </c>
      <c r="B9" t="s">
        <v>682</v>
      </c>
      <c r="C9">
        <v>1</v>
      </c>
      <c r="D9">
        <v>0.42</v>
      </c>
      <c r="E9">
        <v>12</v>
      </c>
      <c r="F9">
        <v>42.11</v>
      </c>
      <c r="G9">
        <v>26.83</v>
      </c>
      <c r="H9" s="8">
        <v>0.25569999999999998</v>
      </c>
      <c r="I9" t="s">
        <v>615</v>
      </c>
    </row>
    <row r="10" spans="1:18" x14ac:dyDescent="0.3">
      <c r="A10">
        <v>1</v>
      </c>
      <c r="B10" t="s">
        <v>683</v>
      </c>
      <c r="C10">
        <v>1</v>
      </c>
      <c r="D10">
        <v>1.27</v>
      </c>
      <c r="E10">
        <v>14</v>
      </c>
      <c r="F10">
        <v>42</v>
      </c>
      <c r="G10">
        <v>35.090000000000003</v>
      </c>
      <c r="H10" s="8">
        <v>0.20300000000000001</v>
      </c>
      <c r="I10" t="s">
        <v>615</v>
      </c>
    </row>
    <row r="11" spans="1:18" x14ac:dyDescent="0.3">
      <c r="A11">
        <v>1</v>
      </c>
      <c r="B11" t="s">
        <v>684</v>
      </c>
      <c r="C11">
        <v>1</v>
      </c>
      <c r="D11">
        <v>0.2</v>
      </c>
      <c r="E11">
        <v>12</v>
      </c>
      <c r="F11">
        <v>33.549999999999997</v>
      </c>
      <c r="G11">
        <v>28.43</v>
      </c>
      <c r="H11" s="8">
        <v>0.2213</v>
      </c>
      <c r="I11" t="s">
        <v>615</v>
      </c>
    </row>
    <row r="12" spans="1:18" x14ac:dyDescent="0.3">
      <c r="A12">
        <v>1</v>
      </c>
      <c r="B12" t="s">
        <v>685</v>
      </c>
      <c r="C12">
        <v>1</v>
      </c>
      <c r="D12">
        <v>0.75</v>
      </c>
      <c r="E12">
        <v>11</v>
      </c>
      <c r="F12">
        <v>41.16</v>
      </c>
      <c r="G12">
        <v>16.75</v>
      </c>
      <c r="H12" s="8">
        <v>0.2681</v>
      </c>
      <c r="I12" t="s">
        <v>615</v>
      </c>
    </row>
    <row r="13" spans="1:18" x14ac:dyDescent="0.3">
      <c r="A13">
        <v>1</v>
      </c>
      <c r="B13" t="s">
        <v>686</v>
      </c>
      <c r="C13">
        <v>1</v>
      </c>
      <c r="D13">
        <v>0.4</v>
      </c>
      <c r="E13">
        <v>8</v>
      </c>
      <c r="F13">
        <v>19.559999999999999</v>
      </c>
      <c r="G13">
        <v>14.55</v>
      </c>
      <c r="H13" s="8">
        <v>0.38929999999999998</v>
      </c>
      <c r="I13" t="s">
        <v>615</v>
      </c>
    </row>
    <row r="14" spans="1:18" x14ac:dyDescent="0.3">
      <c r="A14">
        <v>1</v>
      </c>
      <c r="B14" t="s">
        <v>687</v>
      </c>
      <c r="C14">
        <v>1</v>
      </c>
      <c r="D14">
        <v>1.1599999999999999</v>
      </c>
      <c r="E14">
        <v>14</v>
      </c>
      <c r="F14">
        <v>43.83</v>
      </c>
      <c r="G14">
        <v>38.08</v>
      </c>
      <c r="H14" s="8">
        <v>0.19320000000000001</v>
      </c>
      <c r="I14" t="s">
        <v>615</v>
      </c>
    </row>
    <row r="15" spans="1:18" x14ac:dyDescent="0.3">
      <c r="A15">
        <v>1</v>
      </c>
      <c r="B15" t="s">
        <v>688</v>
      </c>
      <c r="C15">
        <v>1</v>
      </c>
      <c r="D15">
        <v>-0.43</v>
      </c>
      <c r="E15">
        <v>11</v>
      </c>
      <c r="F15">
        <v>29.63</v>
      </c>
      <c r="G15">
        <v>22.34</v>
      </c>
      <c r="H15" s="8">
        <v>0.28210000000000002</v>
      </c>
      <c r="I15" t="s">
        <v>615</v>
      </c>
    </row>
    <row r="16" spans="1:18" x14ac:dyDescent="0.3">
      <c r="A16">
        <v>1</v>
      </c>
      <c r="B16" t="s">
        <v>689</v>
      </c>
      <c r="C16">
        <v>1</v>
      </c>
      <c r="D16">
        <v>0.8</v>
      </c>
      <c r="E16">
        <v>13</v>
      </c>
      <c r="F16">
        <v>49.84</v>
      </c>
      <c r="G16">
        <v>30.03</v>
      </c>
      <c r="H16" s="8">
        <v>0.28149999999999997</v>
      </c>
      <c r="I16" t="s">
        <v>615</v>
      </c>
    </row>
    <row r="17" spans="1:9" x14ac:dyDescent="0.3">
      <c r="A17">
        <v>1</v>
      </c>
      <c r="B17" t="s">
        <v>690</v>
      </c>
      <c r="C17">
        <v>1</v>
      </c>
      <c r="D17">
        <v>1.55</v>
      </c>
      <c r="E17">
        <v>14</v>
      </c>
      <c r="F17">
        <v>45.54</v>
      </c>
      <c r="G17">
        <v>37.18</v>
      </c>
      <c r="H17" s="8">
        <v>0.1968</v>
      </c>
      <c r="I17" t="s">
        <v>615</v>
      </c>
    </row>
    <row r="18" spans="1:9" x14ac:dyDescent="0.3">
      <c r="A18">
        <v>1</v>
      </c>
      <c r="B18" t="s">
        <v>691</v>
      </c>
      <c r="C18">
        <v>1</v>
      </c>
      <c r="D18">
        <v>0.7</v>
      </c>
      <c r="E18">
        <v>10</v>
      </c>
      <c r="F18">
        <v>27.72</v>
      </c>
      <c r="G18">
        <v>20.77</v>
      </c>
      <c r="H18" s="8">
        <v>0.25469999999999998</v>
      </c>
      <c r="I18" t="s">
        <v>615</v>
      </c>
    </row>
    <row r="19" spans="1:9" x14ac:dyDescent="0.3">
      <c r="A19">
        <v>1</v>
      </c>
      <c r="B19" t="s">
        <v>692</v>
      </c>
      <c r="C19">
        <v>1</v>
      </c>
      <c r="D19">
        <v>-0.55000000000000004</v>
      </c>
      <c r="E19">
        <v>14</v>
      </c>
      <c r="F19">
        <v>43.44</v>
      </c>
      <c r="G19">
        <v>38.049999999999997</v>
      </c>
      <c r="H19" s="8">
        <v>0.19939999999999999</v>
      </c>
      <c r="I19" t="s">
        <v>615</v>
      </c>
    </row>
    <row r="20" spans="1:9" x14ac:dyDescent="0.3">
      <c r="A20">
        <v>1</v>
      </c>
      <c r="B20" t="s">
        <v>693</v>
      </c>
      <c r="C20">
        <v>1</v>
      </c>
      <c r="D20">
        <v>0.6</v>
      </c>
      <c r="E20">
        <v>15</v>
      </c>
      <c r="F20">
        <v>37.380000000000003</v>
      </c>
      <c r="G20">
        <v>31.54</v>
      </c>
      <c r="H20" s="8">
        <v>0.24660000000000001</v>
      </c>
      <c r="I20" t="s">
        <v>615</v>
      </c>
    </row>
    <row r="21" spans="1:9" x14ac:dyDescent="0.3">
      <c r="A21">
        <v>1</v>
      </c>
      <c r="B21" t="s">
        <v>694</v>
      </c>
      <c r="C21">
        <v>1</v>
      </c>
      <c r="D21">
        <v>1.1299999999999999</v>
      </c>
      <c r="E21">
        <v>12</v>
      </c>
      <c r="F21">
        <v>33.28</v>
      </c>
      <c r="G21">
        <v>26.73</v>
      </c>
      <c r="H21" s="8">
        <v>0.2382</v>
      </c>
      <c r="I21" t="s">
        <v>615</v>
      </c>
    </row>
    <row r="22" spans="1:9" x14ac:dyDescent="0.3">
      <c r="A22">
        <v>1</v>
      </c>
      <c r="B22" t="s">
        <v>695</v>
      </c>
      <c r="C22">
        <v>1</v>
      </c>
      <c r="D22">
        <v>-0.01</v>
      </c>
      <c r="E22">
        <v>12</v>
      </c>
      <c r="F22">
        <v>34.01</v>
      </c>
      <c r="G22">
        <v>21.43</v>
      </c>
      <c r="H22" s="8">
        <v>0.26869999999999999</v>
      </c>
      <c r="I22" t="s">
        <v>615</v>
      </c>
    </row>
    <row r="23" spans="1:9" x14ac:dyDescent="0.3">
      <c r="A23">
        <v>1</v>
      </c>
      <c r="B23" t="s">
        <v>696</v>
      </c>
      <c r="C23">
        <v>1</v>
      </c>
      <c r="D23">
        <v>0.9</v>
      </c>
      <c r="E23">
        <v>13</v>
      </c>
      <c r="F23">
        <v>36.89</v>
      </c>
      <c r="G23">
        <v>33.950000000000003</v>
      </c>
      <c r="H23" s="8">
        <v>0.20630000000000001</v>
      </c>
      <c r="I23" t="s">
        <v>615</v>
      </c>
    </row>
    <row r="24" spans="1:9" x14ac:dyDescent="0.3">
      <c r="A24">
        <v>1</v>
      </c>
      <c r="B24" t="s">
        <v>697</v>
      </c>
      <c r="C24">
        <v>1</v>
      </c>
      <c r="D24">
        <v>0.23</v>
      </c>
      <c r="E24">
        <v>12</v>
      </c>
      <c r="F24">
        <v>37.880000000000003</v>
      </c>
      <c r="G24">
        <v>23.09</v>
      </c>
      <c r="H24" s="8">
        <v>0.34370000000000001</v>
      </c>
      <c r="I24" t="s">
        <v>615</v>
      </c>
    </row>
    <row r="25" spans="1:9" x14ac:dyDescent="0.3">
      <c r="A25">
        <v>1</v>
      </c>
      <c r="B25" t="s">
        <v>698</v>
      </c>
      <c r="C25">
        <v>1</v>
      </c>
      <c r="D25">
        <v>1.6</v>
      </c>
      <c r="E25">
        <v>11</v>
      </c>
      <c r="F25">
        <v>38.53</v>
      </c>
      <c r="G25">
        <v>27.38</v>
      </c>
      <c r="H25" s="8">
        <v>0.23619999999999999</v>
      </c>
      <c r="I25" t="s">
        <v>615</v>
      </c>
    </row>
    <row r="26" spans="1:9" x14ac:dyDescent="0.3">
      <c r="A26">
        <v>1</v>
      </c>
      <c r="B26" t="s">
        <v>699</v>
      </c>
      <c r="C26">
        <v>1</v>
      </c>
      <c r="D26">
        <v>1.29</v>
      </c>
      <c r="E26">
        <v>12</v>
      </c>
      <c r="F26">
        <v>29.13</v>
      </c>
      <c r="G26">
        <v>22.82</v>
      </c>
      <c r="H26" s="8">
        <v>0.2397</v>
      </c>
      <c r="I26" t="s">
        <v>615</v>
      </c>
    </row>
    <row r="27" spans="1:9" x14ac:dyDescent="0.3">
      <c r="A27">
        <v>1</v>
      </c>
      <c r="B27" t="s">
        <v>700</v>
      </c>
      <c r="C27">
        <v>1</v>
      </c>
      <c r="D27">
        <v>0.63</v>
      </c>
      <c r="E27">
        <v>11</v>
      </c>
      <c r="F27">
        <v>35.53</v>
      </c>
      <c r="G27">
        <v>26.1</v>
      </c>
      <c r="H27" s="8">
        <v>0.27250000000000002</v>
      </c>
      <c r="I27" t="s">
        <v>615</v>
      </c>
    </row>
    <row r="28" spans="1:9" x14ac:dyDescent="0.3">
      <c r="A28">
        <v>1</v>
      </c>
      <c r="B28" t="s">
        <v>701</v>
      </c>
      <c r="C28">
        <v>1</v>
      </c>
      <c r="D28">
        <v>1.59</v>
      </c>
      <c r="E28">
        <v>16</v>
      </c>
      <c r="F28">
        <v>49.77</v>
      </c>
      <c r="G28">
        <v>45.96</v>
      </c>
      <c r="H28" s="8">
        <v>0.1762</v>
      </c>
      <c r="I28" t="s">
        <v>615</v>
      </c>
    </row>
    <row r="29" spans="1:9" x14ac:dyDescent="0.3">
      <c r="A29">
        <v>1</v>
      </c>
      <c r="B29" t="s">
        <v>702</v>
      </c>
      <c r="C29">
        <v>1</v>
      </c>
      <c r="D29">
        <v>0.63</v>
      </c>
      <c r="E29">
        <v>22</v>
      </c>
      <c r="F29">
        <v>67.099999999999994</v>
      </c>
      <c r="G29">
        <v>66.16</v>
      </c>
      <c r="H29" s="8">
        <v>0.1817</v>
      </c>
      <c r="I29" t="s">
        <v>615</v>
      </c>
    </row>
    <row r="30" spans="1:9" x14ac:dyDescent="0.3">
      <c r="A30">
        <v>1</v>
      </c>
      <c r="B30" t="s">
        <v>703</v>
      </c>
      <c r="C30">
        <v>1</v>
      </c>
      <c r="D30">
        <v>1.02</v>
      </c>
      <c r="E30">
        <v>19</v>
      </c>
      <c r="F30">
        <v>60.93</v>
      </c>
      <c r="G30">
        <v>57.45</v>
      </c>
      <c r="H30" s="8">
        <v>0.1701</v>
      </c>
      <c r="I30" t="s">
        <v>615</v>
      </c>
    </row>
    <row r="31" spans="1:9" x14ac:dyDescent="0.3">
      <c r="A31">
        <v>1</v>
      </c>
      <c r="B31" t="s">
        <v>704</v>
      </c>
      <c r="C31">
        <v>1</v>
      </c>
      <c r="D31">
        <v>0.52</v>
      </c>
      <c r="E31">
        <v>10</v>
      </c>
      <c r="F31">
        <v>26.63</v>
      </c>
      <c r="G31">
        <v>9.1199999999999992</v>
      </c>
      <c r="H31" s="8">
        <v>0.32940000000000003</v>
      </c>
      <c r="I31" t="s">
        <v>615</v>
      </c>
    </row>
    <row r="32" spans="1:9" x14ac:dyDescent="0.3">
      <c r="A32">
        <v>1</v>
      </c>
      <c r="B32" t="s">
        <v>705</v>
      </c>
      <c r="C32">
        <v>1</v>
      </c>
      <c r="D32">
        <v>0.34</v>
      </c>
      <c r="E32">
        <v>10</v>
      </c>
      <c r="F32">
        <v>24.36</v>
      </c>
      <c r="G32">
        <v>15.41</v>
      </c>
      <c r="H32" s="8">
        <v>0.3075</v>
      </c>
      <c r="I32" t="s">
        <v>615</v>
      </c>
    </row>
    <row r="33" spans="1:9" x14ac:dyDescent="0.3">
      <c r="A33">
        <v>1</v>
      </c>
      <c r="B33" t="s">
        <v>706</v>
      </c>
      <c r="C33">
        <v>1</v>
      </c>
      <c r="D33">
        <v>0.22</v>
      </c>
      <c r="E33">
        <v>9</v>
      </c>
      <c r="F33">
        <v>30.05</v>
      </c>
      <c r="G33">
        <v>14.38</v>
      </c>
      <c r="H33" s="8">
        <v>0.2828</v>
      </c>
      <c r="I33" t="s">
        <v>615</v>
      </c>
    </row>
    <row r="34" spans="1:9" x14ac:dyDescent="0.3">
      <c r="A34">
        <v>1</v>
      </c>
      <c r="B34" t="s">
        <v>707</v>
      </c>
      <c r="C34">
        <v>1</v>
      </c>
      <c r="D34">
        <v>0.77</v>
      </c>
      <c r="E34">
        <v>12</v>
      </c>
      <c r="F34">
        <v>33</v>
      </c>
      <c r="G34">
        <v>28.23</v>
      </c>
      <c r="H34" s="8">
        <v>0.249</v>
      </c>
      <c r="I34" t="s">
        <v>615</v>
      </c>
    </row>
    <row r="35" spans="1:9" x14ac:dyDescent="0.3">
      <c r="A35">
        <v>1</v>
      </c>
      <c r="B35" t="s">
        <v>708</v>
      </c>
      <c r="C35">
        <v>1</v>
      </c>
      <c r="D35">
        <v>-0.06</v>
      </c>
      <c r="E35">
        <v>13</v>
      </c>
      <c r="F35">
        <v>30.7</v>
      </c>
      <c r="G35">
        <v>25.66</v>
      </c>
      <c r="H35" s="8">
        <v>0.26429999999999998</v>
      </c>
      <c r="I35" t="s">
        <v>615</v>
      </c>
    </row>
    <row r="36" spans="1:9" x14ac:dyDescent="0.3">
      <c r="A36">
        <v>1</v>
      </c>
      <c r="B36" t="s">
        <v>709</v>
      </c>
      <c r="C36">
        <v>1</v>
      </c>
      <c r="D36">
        <v>-0.24</v>
      </c>
      <c r="E36">
        <v>13</v>
      </c>
      <c r="F36">
        <v>45.53</v>
      </c>
      <c r="G36">
        <v>32.6</v>
      </c>
      <c r="H36" s="8">
        <v>0.26840000000000003</v>
      </c>
      <c r="I36" t="s">
        <v>615</v>
      </c>
    </row>
    <row r="37" spans="1:9" x14ac:dyDescent="0.3">
      <c r="A37">
        <v>1</v>
      </c>
      <c r="B37" t="s">
        <v>710</v>
      </c>
      <c r="C37">
        <v>1</v>
      </c>
      <c r="D37">
        <v>0.74</v>
      </c>
      <c r="E37">
        <v>12</v>
      </c>
      <c r="F37">
        <v>32.92</v>
      </c>
      <c r="G37">
        <v>26.37</v>
      </c>
      <c r="H37" s="8">
        <v>0.2354</v>
      </c>
      <c r="I37" t="s">
        <v>615</v>
      </c>
    </row>
    <row r="38" spans="1:9" x14ac:dyDescent="0.3">
      <c r="A38">
        <v>1</v>
      </c>
      <c r="B38" t="s">
        <v>711</v>
      </c>
      <c r="C38">
        <v>1</v>
      </c>
      <c r="D38">
        <v>0.43</v>
      </c>
      <c r="E38">
        <v>14</v>
      </c>
      <c r="F38">
        <v>46.46</v>
      </c>
      <c r="G38">
        <v>39.369999999999997</v>
      </c>
      <c r="H38" s="8">
        <v>0.18160000000000001</v>
      </c>
      <c r="I38" t="s">
        <v>615</v>
      </c>
    </row>
    <row r="39" spans="1:9" x14ac:dyDescent="0.3">
      <c r="A39">
        <v>1</v>
      </c>
      <c r="B39" t="s">
        <v>712</v>
      </c>
      <c r="C39">
        <v>1</v>
      </c>
      <c r="D39">
        <v>0.79</v>
      </c>
      <c r="E39">
        <v>11</v>
      </c>
      <c r="F39">
        <v>25.79</v>
      </c>
      <c r="G39">
        <v>21.42</v>
      </c>
      <c r="H39" s="8">
        <v>0.27160000000000001</v>
      </c>
      <c r="I39" t="s">
        <v>615</v>
      </c>
    </row>
    <row r="40" spans="1:9" x14ac:dyDescent="0.3">
      <c r="A40">
        <v>1</v>
      </c>
      <c r="B40" t="s">
        <v>713</v>
      </c>
      <c r="C40">
        <v>1</v>
      </c>
      <c r="D40">
        <v>1.28</v>
      </c>
      <c r="E40">
        <v>11</v>
      </c>
      <c r="F40">
        <v>30.65</v>
      </c>
      <c r="G40">
        <v>21.99</v>
      </c>
      <c r="H40" s="8">
        <v>0.26629999999999998</v>
      </c>
      <c r="I40" t="s">
        <v>615</v>
      </c>
    </row>
    <row r="41" spans="1:9" x14ac:dyDescent="0.3">
      <c r="A41">
        <v>1</v>
      </c>
      <c r="B41" t="s">
        <v>714</v>
      </c>
      <c r="C41">
        <v>1</v>
      </c>
      <c r="D41">
        <v>-0.06</v>
      </c>
      <c r="E41">
        <v>11</v>
      </c>
      <c r="F41">
        <v>44.29</v>
      </c>
      <c r="G41">
        <v>34.619999999999997</v>
      </c>
      <c r="H41" s="8">
        <v>0.1615</v>
      </c>
      <c r="I41" t="s">
        <v>615</v>
      </c>
    </row>
    <row r="42" spans="1:9" x14ac:dyDescent="0.3">
      <c r="A42">
        <v>1</v>
      </c>
      <c r="B42" t="s">
        <v>715</v>
      </c>
      <c r="C42">
        <v>1</v>
      </c>
      <c r="D42">
        <v>1.31</v>
      </c>
      <c r="E42">
        <v>13</v>
      </c>
      <c r="F42">
        <v>33.08</v>
      </c>
      <c r="G42">
        <v>30.77</v>
      </c>
      <c r="H42" s="8">
        <v>0.21659999999999999</v>
      </c>
      <c r="I42" t="s">
        <v>615</v>
      </c>
    </row>
    <row r="43" spans="1:9" x14ac:dyDescent="0.3">
      <c r="A43">
        <v>1</v>
      </c>
      <c r="B43" t="s">
        <v>716</v>
      </c>
      <c r="C43">
        <v>1</v>
      </c>
      <c r="D43">
        <v>1.28</v>
      </c>
      <c r="E43">
        <v>9</v>
      </c>
      <c r="F43">
        <v>39.24</v>
      </c>
      <c r="G43">
        <v>14.44</v>
      </c>
      <c r="H43" s="8">
        <v>0.27100000000000002</v>
      </c>
      <c r="I43" t="s">
        <v>615</v>
      </c>
    </row>
    <row r="44" spans="1:9" x14ac:dyDescent="0.3">
      <c r="A44">
        <v>1</v>
      </c>
      <c r="B44" t="s">
        <v>717</v>
      </c>
      <c r="C44">
        <v>1</v>
      </c>
      <c r="D44">
        <v>1.1100000000000001</v>
      </c>
      <c r="E44">
        <v>13</v>
      </c>
      <c r="F44">
        <v>39.1</v>
      </c>
      <c r="G44">
        <v>35.71</v>
      </c>
      <c r="H44" s="8">
        <v>0.18360000000000001</v>
      </c>
      <c r="I44" t="s">
        <v>615</v>
      </c>
    </row>
    <row r="45" spans="1:9" x14ac:dyDescent="0.3">
      <c r="A45">
        <v>1</v>
      </c>
      <c r="B45" t="s">
        <v>718</v>
      </c>
      <c r="C45">
        <v>1</v>
      </c>
      <c r="D45">
        <v>0.89</v>
      </c>
      <c r="E45">
        <v>9</v>
      </c>
      <c r="F45">
        <v>20.74</v>
      </c>
      <c r="G45">
        <v>18.13</v>
      </c>
      <c r="H45" s="8">
        <v>0.26219999999999999</v>
      </c>
      <c r="I45" t="s">
        <v>615</v>
      </c>
    </row>
    <row r="46" spans="1:9" x14ac:dyDescent="0.3">
      <c r="A46">
        <v>1</v>
      </c>
      <c r="B46" t="s">
        <v>719</v>
      </c>
      <c r="C46">
        <v>1</v>
      </c>
      <c r="D46">
        <v>-0.28999999999999998</v>
      </c>
      <c r="E46">
        <v>9</v>
      </c>
      <c r="F46">
        <v>28.4</v>
      </c>
      <c r="G46">
        <v>20.45</v>
      </c>
      <c r="H46" s="8">
        <v>0.4204</v>
      </c>
      <c r="I46" t="s">
        <v>615</v>
      </c>
    </row>
    <row r="47" spans="1:9" x14ac:dyDescent="0.3">
      <c r="A47">
        <v>1</v>
      </c>
      <c r="B47" t="s">
        <v>720</v>
      </c>
      <c r="C47">
        <v>1</v>
      </c>
      <c r="D47">
        <v>0.89</v>
      </c>
      <c r="E47">
        <v>9</v>
      </c>
      <c r="F47">
        <v>23.3</v>
      </c>
      <c r="G47">
        <v>17.55</v>
      </c>
      <c r="H47" s="8">
        <v>0.30399999999999999</v>
      </c>
      <c r="I47" t="s">
        <v>615</v>
      </c>
    </row>
    <row r="48" spans="1:9" x14ac:dyDescent="0.3">
      <c r="A48">
        <v>1</v>
      </c>
      <c r="B48" t="s">
        <v>721</v>
      </c>
      <c r="C48">
        <v>1</v>
      </c>
      <c r="D48">
        <v>0.38</v>
      </c>
      <c r="E48">
        <v>11</v>
      </c>
      <c r="F48">
        <v>32.4</v>
      </c>
      <c r="G48">
        <v>22.54</v>
      </c>
      <c r="H48" s="8">
        <v>0.26300000000000001</v>
      </c>
      <c r="I48" t="s">
        <v>615</v>
      </c>
    </row>
    <row r="49" spans="1:9" x14ac:dyDescent="0.3">
      <c r="A49">
        <v>1</v>
      </c>
      <c r="B49" t="s">
        <v>722</v>
      </c>
      <c r="C49">
        <v>1</v>
      </c>
      <c r="D49">
        <v>0.48</v>
      </c>
      <c r="E49">
        <v>12</v>
      </c>
      <c r="F49">
        <v>32.340000000000003</v>
      </c>
      <c r="G49">
        <v>27.42</v>
      </c>
      <c r="H49" s="8">
        <v>0.24840000000000001</v>
      </c>
      <c r="I49" t="s">
        <v>615</v>
      </c>
    </row>
    <row r="50" spans="1:9" x14ac:dyDescent="0.3">
      <c r="A50">
        <v>1</v>
      </c>
      <c r="B50" t="s">
        <v>723</v>
      </c>
      <c r="C50">
        <v>1</v>
      </c>
      <c r="D50">
        <v>7.0000000000000007E-2</v>
      </c>
      <c r="E50">
        <v>13</v>
      </c>
      <c r="F50">
        <v>26.73</v>
      </c>
      <c r="G50">
        <v>26.05</v>
      </c>
      <c r="H50" s="8">
        <v>0.27129999999999999</v>
      </c>
      <c r="I50" t="s">
        <v>615</v>
      </c>
    </row>
    <row r="51" spans="1:9" x14ac:dyDescent="0.3">
      <c r="A51">
        <v>1</v>
      </c>
      <c r="B51" t="s">
        <v>724</v>
      </c>
      <c r="C51">
        <v>1</v>
      </c>
      <c r="D51">
        <v>1.06</v>
      </c>
      <c r="E51">
        <v>18</v>
      </c>
      <c r="F51">
        <v>60.14</v>
      </c>
      <c r="G51">
        <v>53.37</v>
      </c>
      <c r="H51" s="8">
        <v>0.1779</v>
      </c>
      <c r="I51" t="s">
        <v>615</v>
      </c>
    </row>
    <row r="52" spans="1:9" x14ac:dyDescent="0.3">
      <c r="A52">
        <v>1</v>
      </c>
      <c r="B52" t="s">
        <v>725</v>
      </c>
      <c r="C52">
        <v>1</v>
      </c>
      <c r="D52">
        <v>0.19</v>
      </c>
      <c r="E52">
        <v>12</v>
      </c>
      <c r="F52">
        <v>21.87</v>
      </c>
      <c r="G52">
        <v>20.420000000000002</v>
      </c>
      <c r="H52" s="8">
        <v>0.317</v>
      </c>
      <c r="I52" t="s">
        <v>615</v>
      </c>
    </row>
    <row r="53" spans="1:9" x14ac:dyDescent="0.3">
      <c r="A53">
        <v>1</v>
      </c>
      <c r="B53" t="s">
        <v>726</v>
      </c>
      <c r="C53">
        <v>1</v>
      </c>
      <c r="D53">
        <v>1.07</v>
      </c>
      <c r="E53">
        <v>13</v>
      </c>
      <c r="F53">
        <v>29.76</v>
      </c>
      <c r="G53">
        <v>28.23</v>
      </c>
      <c r="H53" s="8">
        <v>0.25169999999999998</v>
      </c>
      <c r="I53" t="s">
        <v>615</v>
      </c>
    </row>
    <row r="54" spans="1:9" x14ac:dyDescent="0.3">
      <c r="A54">
        <v>1</v>
      </c>
      <c r="B54" t="s">
        <v>727</v>
      </c>
      <c r="C54">
        <v>1</v>
      </c>
      <c r="D54">
        <v>0.79</v>
      </c>
      <c r="E54">
        <v>14</v>
      </c>
      <c r="F54">
        <v>54.28</v>
      </c>
      <c r="G54">
        <v>31.53</v>
      </c>
      <c r="H54" s="8">
        <v>0.34620000000000001</v>
      </c>
      <c r="I54" t="s">
        <v>615</v>
      </c>
    </row>
    <row r="55" spans="1:9" x14ac:dyDescent="0.3">
      <c r="A55">
        <v>1</v>
      </c>
      <c r="B55" t="s">
        <v>728</v>
      </c>
      <c r="C55">
        <v>1</v>
      </c>
      <c r="D55">
        <v>1.35</v>
      </c>
      <c r="E55">
        <v>8</v>
      </c>
      <c r="F55">
        <v>20.84</v>
      </c>
      <c r="G55">
        <v>14.27</v>
      </c>
      <c r="H55" s="8">
        <v>0.3412</v>
      </c>
      <c r="I55" t="s">
        <v>615</v>
      </c>
    </row>
    <row r="56" spans="1:9" x14ac:dyDescent="0.3">
      <c r="A56">
        <v>1</v>
      </c>
      <c r="B56" t="s">
        <v>729</v>
      </c>
      <c r="C56">
        <v>1</v>
      </c>
      <c r="D56">
        <v>1.77</v>
      </c>
      <c r="E56">
        <v>14</v>
      </c>
      <c r="F56">
        <v>48.25</v>
      </c>
      <c r="G56">
        <v>37.979999999999997</v>
      </c>
      <c r="H56" s="8">
        <v>0.1804</v>
      </c>
      <c r="I56" t="s">
        <v>615</v>
      </c>
    </row>
    <row r="57" spans="1:9" x14ac:dyDescent="0.3">
      <c r="A57">
        <v>1</v>
      </c>
      <c r="B57" t="s">
        <v>730</v>
      </c>
      <c r="C57">
        <v>1</v>
      </c>
      <c r="D57">
        <v>1.38</v>
      </c>
      <c r="E57">
        <v>15</v>
      </c>
      <c r="F57">
        <v>41.95</v>
      </c>
      <c r="G57">
        <v>32.270000000000003</v>
      </c>
      <c r="H57" s="8">
        <v>0.24329999999999999</v>
      </c>
      <c r="I57" t="s">
        <v>615</v>
      </c>
    </row>
    <row r="58" spans="1:9" x14ac:dyDescent="0.3">
      <c r="A58">
        <v>1</v>
      </c>
      <c r="B58" t="s">
        <v>731</v>
      </c>
      <c r="C58">
        <v>1</v>
      </c>
      <c r="D58">
        <v>-1.26</v>
      </c>
      <c r="E58">
        <v>13</v>
      </c>
      <c r="F58">
        <v>48.71</v>
      </c>
      <c r="G58">
        <v>30.52</v>
      </c>
      <c r="H58" s="8">
        <v>0.21959999999999999</v>
      </c>
      <c r="I58" t="s">
        <v>615</v>
      </c>
    </row>
    <row r="59" spans="1:9" x14ac:dyDescent="0.3">
      <c r="A59">
        <v>1</v>
      </c>
      <c r="B59" t="s">
        <v>732</v>
      </c>
      <c r="C59">
        <v>1</v>
      </c>
      <c r="D59">
        <v>1.5</v>
      </c>
      <c r="E59">
        <v>14</v>
      </c>
      <c r="F59">
        <v>39.69</v>
      </c>
      <c r="G59">
        <v>29</v>
      </c>
      <c r="H59" s="8">
        <v>0.20269999999999999</v>
      </c>
      <c r="I59" t="s">
        <v>615</v>
      </c>
    </row>
    <row r="60" spans="1:9" x14ac:dyDescent="0.3">
      <c r="A60">
        <v>1</v>
      </c>
      <c r="B60" t="s">
        <v>733</v>
      </c>
      <c r="C60">
        <v>1</v>
      </c>
      <c r="D60">
        <v>0.57999999999999996</v>
      </c>
      <c r="E60">
        <v>8</v>
      </c>
      <c r="F60">
        <v>17.420000000000002</v>
      </c>
      <c r="G60">
        <v>15.53</v>
      </c>
      <c r="H60" s="8">
        <v>0.31809999999999999</v>
      </c>
      <c r="I60" t="s">
        <v>615</v>
      </c>
    </row>
    <row r="61" spans="1:9" x14ac:dyDescent="0.3">
      <c r="A61">
        <v>1</v>
      </c>
      <c r="B61" t="s">
        <v>734</v>
      </c>
      <c r="C61">
        <v>1</v>
      </c>
      <c r="D61">
        <v>0.99</v>
      </c>
      <c r="E61">
        <v>12</v>
      </c>
      <c r="F61">
        <v>33.22</v>
      </c>
      <c r="G61">
        <v>32.28</v>
      </c>
      <c r="H61" s="8">
        <v>0.2</v>
      </c>
      <c r="I61" t="s">
        <v>615</v>
      </c>
    </row>
    <row r="62" spans="1:9" x14ac:dyDescent="0.3">
      <c r="A62">
        <v>1</v>
      </c>
      <c r="B62" t="s">
        <v>735</v>
      </c>
      <c r="C62">
        <v>1</v>
      </c>
      <c r="D62">
        <v>0.84</v>
      </c>
      <c r="E62">
        <v>12</v>
      </c>
      <c r="F62">
        <v>41.55</v>
      </c>
      <c r="G62">
        <v>30.35</v>
      </c>
      <c r="H62" s="8">
        <v>0.17680000000000001</v>
      </c>
      <c r="I62" t="s">
        <v>615</v>
      </c>
    </row>
    <row r="63" spans="1:9" x14ac:dyDescent="0.3">
      <c r="A63">
        <v>1</v>
      </c>
      <c r="B63" t="s">
        <v>736</v>
      </c>
      <c r="C63">
        <v>1</v>
      </c>
      <c r="D63">
        <v>0.46</v>
      </c>
      <c r="E63">
        <v>11</v>
      </c>
      <c r="F63">
        <v>33.32</v>
      </c>
      <c r="G63">
        <v>26.81</v>
      </c>
      <c r="H63" s="8">
        <v>0.41589999999999999</v>
      </c>
      <c r="I63" t="s">
        <v>615</v>
      </c>
    </row>
    <row r="64" spans="1:9" x14ac:dyDescent="0.3">
      <c r="A64">
        <v>1</v>
      </c>
      <c r="B64" t="s">
        <v>737</v>
      </c>
      <c r="C64">
        <v>1</v>
      </c>
      <c r="D64">
        <v>0.47</v>
      </c>
      <c r="E64">
        <v>13</v>
      </c>
      <c r="F64">
        <v>35.61</v>
      </c>
      <c r="G64">
        <v>28.4</v>
      </c>
      <c r="H64" s="8">
        <v>0.23780000000000001</v>
      </c>
      <c r="I64" t="s">
        <v>615</v>
      </c>
    </row>
    <row r="65" spans="1:9" x14ac:dyDescent="0.3">
      <c r="A65">
        <v>1</v>
      </c>
      <c r="B65" t="s">
        <v>738</v>
      </c>
      <c r="C65">
        <v>1</v>
      </c>
      <c r="D65">
        <v>-0.73</v>
      </c>
      <c r="E65">
        <v>13</v>
      </c>
      <c r="F65">
        <v>41.36</v>
      </c>
      <c r="G65">
        <v>34.799999999999997</v>
      </c>
      <c r="H65" s="8">
        <v>0.21310000000000001</v>
      </c>
      <c r="I65" t="s">
        <v>615</v>
      </c>
    </row>
    <row r="66" spans="1:9" x14ac:dyDescent="0.3">
      <c r="A66">
        <v>1</v>
      </c>
      <c r="B66" t="s">
        <v>739</v>
      </c>
      <c r="C66">
        <v>1</v>
      </c>
      <c r="D66">
        <v>1.75</v>
      </c>
      <c r="E66">
        <v>10</v>
      </c>
      <c r="F66">
        <v>26.47</v>
      </c>
      <c r="G66">
        <v>19.149999999999999</v>
      </c>
      <c r="H66" s="8">
        <v>0.28460000000000002</v>
      </c>
      <c r="I66" t="s">
        <v>615</v>
      </c>
    </row>
    <row r="67" spans="1:9" x14ac:dyDescent="0.3">
      <c r="A67">
        <v>1</v>
      </c>
      <c r="B67" t="s">
        <v>740</v>
      </c>
      <c r="C67">
        <v>1</v>
      </c>
      <c r="D67">
        <v>0.04</v>
      </c>
      <c r="E67">
        <v>12</v>
      </c>
      <c r="F67">
        <v>29.25</v>
      </c>
      <c r="G67">
        <v>25.83</v>
      </c>
      <c r="H67" s="8">
        <v>0.25309999999999999</v>
      </c>
      <c r="I67" t="s">
        <v>615</v>
      </c>
    </row>
    <row r="68" spans="1:9" x14ac:dyDescent="0.3">
      <c r="A68">
        <v>1</v>
      </c>
      <c r="B68" t="s">
        <v>741</v>
      </c>
      <c r="C68">
        <v>1</v>
      </c>
      <c r="D68">
        <v>-0.06</v>
      </c>
      <c r="E68">
        <v>12</v>
      </c>
      <c r="F68">
        <v>39.78</v>
      </c>
      <c r="G68">
        <v>25.24</v>
      </c>
      <c r="H68" s="8">
        <v>0.26540000000000002</v>
      </c>
      <c r="I68" t="s">
        <v>615</v>
      </c>
    </row>
    <row r="69" spans="1:9" x14ac:dyDescent="0.3">
      <c r="A69">
        <v>1</v>
      </c>
      <c r="B69" t="s">
        <v>742</v>
      </c>
      <c r="C69">
        <v>1</v>
      </c>
      <c r="D69">
        <v>0.95</v>
      </c>
      <c r="E69">
        <v>11</v>
      </c>
      <c r="F69">
        <v>30.28</v>
      </c>
      <c r="G69">
        <v>28.42</v>
      </c>
      <c r="H69" s="8">
        <v>0.23910000000000001</v>
      </c>
      <c r="I69" t="s">
        <v>615</v>
      </c>
    </row>
    <row r="70" spans="1:9" x14ac:dyDescent="0.3">
      <c r="A70">
        <v>1</v>
      </c>
      <c r="B70" t="s">
        <v>743</v>
      </c>
      <c r="C70">
        <v>1</v>
      </c>
      <c r="D70">
        <v>-0.17</v>
      </c>
      <c r="E70">
        <v>12</v>
      </c>
      <c r="F70">
        <v>34.83</v>
      </c>
      <c r="G70">
        <v>4.62</v>
      </c>
      <c r="H70" s="8">
        <v>0.31459999999999999</v>
      </c>
      <c r="I70" t="s">
        <v>615</v>
      </c>
    </row>
    <row r="71" spans="1:9" x14ac:dyDescent="0.3">
      <c r="A71">
        <v>1</v>
      </c>
      <c r="B71" t="s">
        <v>744</v>
      </c>
      <c r="C71">
        <v>1</v>
      </c>
      <c r="D71">
        <v>0.61</v>
      </c>
      <c r="E71">
        <v>11</v>
      </c>
      <c r="F71">
        <v>30.54</v>
      </c>
      <c r="G71">
        <v>27.84</v>
      </c>
      <c r="H71" s="8">
        <v>0.2215</v>
      </c>
      <c r="I71" t="s">
        <v>615</v>
      </c>
    </row>
    <row r="72" spans="1:9" x14ac:dyDescent="0.3">
      <c r="A72">
        <v>1</v>
      </c>
      <c r="B72" t="s">
        <v>745</v>
      </c>
      <c r="C72">
        <v>1</v>
      </c>
      <c r="D72">
        <v>1.49</v>
      </c>
      <c r="E72">
        <v>15</v>
      </c>
      <c r="F72">
        <v>47.98</v>
      </c>
      <c r="G72">
        <v>45.88</v>
      </c>
      <c r="H72" s="8">
        <v>0.17330000000000001</v>
      </c>
      <c r="I72" t="s">
        <v>615</v>
      </c>
    </row>
    <row r="73" spans="1:9" x14ac:dyDescent="0.3">
      <c r="A73">
        <v>1</v>
      </c>
      <c r="B73" t="s">
        <v>746</v>
      </c>
      <c r="C73">
        <v>1</v>
      </c>
      <c r="D73">
        <v>0.7</v>
      </c>
      <c r="E73">
        <v>13</v>
      </c>
      <c r="F73">
        <v>47.45</v>
      </c>
      <c r="G73">
        <v>25.95</v>
      </c>
      <c r="H73" s="8">
        <v>0.27029999999999998</v>
      </c>
      <c r="I73" t="s">
        <v>615</v>
      </c>
    </row>
    <row r="74" spans="1:9" x14ac:dyDescent="0.3">
      <c r="A74">
        <v>1</v>
      </c>
      <c r="B74" t="s">
        <v>747</v>
      </c>
      <c r="C74">
        <v>1</v>
      </c>
      <c r="D74">
        <v>0.24</v>
      </c>
      <c r="E74">
        <v>12</v>
      </c>
      <c r="F74">
        <v>38.32</v>
      </c>
      <c r="G74">
        <v>30.32</v>
      </c>
      <c r="H74" s="8">
        <v>0.18790000000000001</v>
      </c>
      <c r="I74" t="s">
        <v>615</v>
      </c>
    </row>
    <row r="75" spans="1:9" x14ac:dyDescent="0.3">
      <c r="A75">
        <v>1</v>
      </c>
      <c r="B75" t="s">
        <v>748</v>
      </c>
      <c r="C75">
        <v>1</v>
      </c>
      <c r="D75">
        <v>-0.15</v>
      </c>
      <c r="E75">
        <v>8</v>
      </c>
      <c r="F75">
        <v>18.75</v>
      </c>
      <c r="G75">
        <v>16.02</v>
      </c>
      <c r="H75" s="8">
        <v>0.36320000000000002</v>
      </c>
      <c r="I75" t="s">
        <v>615</v>
      </c>
    </row>
    <row r="76" spans="1:9" x14ac:dyDescent="0.3">
      <c r="A76">
        <v>1</v>
      </c>
      <c r="B76" t="s">
        <v>749</v>
      </c>
      <c r="C76">
        <v>1</v>
      </c>
      <c r="D76">
        <v>0.54</v>
      </c>
      <c r="E76">
        <v>11</v>
      </c>
      <c r="F76">
        <v>30.44</v>
      </c>
      <c r="G76">
        <v>28.36</v>
      </c>
      <c r="H76" s="8">
        <v>0.2147</v>
      </c>
      <c r="I76" t="s">
        <v>615</v>
      </c>
    </row>
    <row r="77" spans="1:9" x14ac:dyDescent="0.3">
      <c r="A77">
        <v>1</v>
      </c>
      <c r="B77" t="s">
        <v>750</v>
      </c>
      <c r="C77">
        <v>1</v>
      </c>
      <c r="D77">
        <v>-0.15</v>
      </c>
      <c r="E77">
        <v>15</v>
      </c>
      <c r="F77">
        <v>23.74</v>
      </c>
      <c r="G77">
        <v>23.61</v>
      </c>
      <c r="H77" s="8">
        <v>0.33310000000000001</v>
      </c>
      <c r="I77" t="s">
        <v>615</v>
      </c>
    </row>
    <row r="78" spans="1:9" x14ac:dyDescent="0.3">
      <c r="A78">
        <v>1</v>
      </c>
      <c r="B78" t="s">
        <v>751</v>
      </c>
      <c r="C78">
        <v>1</v>
      </c>
      <c r="D78">
        <v>0.31</v>
      </c>
      <c r="E78">
        <v>15</v>
      </c>
      <c r="F78">
        <v>39.76</v>
      </c>
      <c r="G78">
        <v>36.479999999999997</v>
      </c>
      <c r="H78" s="8">
        <v>0.21640000000000001</v>
      </c>
      <c r="I78" t="s">
        <v>615</v>
      </c>
    </row>
    <row r="79" spans="1:9" x14ac:dyDescent="0.3">
      <c r="A79">
        <v>1</v>
      </c>
      <c r="B79" t="s">
        <v>752</v>
      </c>
      <c r="C79">
        <v>1</v>
      </c>
      <c r="D79">
        <v>0.42</v>
      </c>
      <c r="E79">
        <v>9</v>
      </c>
      <c r="F79">
        <v>24.04</v>
      </c>
      <c r="G79">
        <v>21.61</v>
      </c>
      <c r="H79" s="8">
        <v>0.22670000000000001</v>
      </c>
      <c r="I79" t="s">
        <v>615</v>
      </c>
    </row>
    <row r="80" spans="1:9" x14ac:dyDescent="0.3">
      <c r="A80">
        <v>1</v>
      </c>
      <c r="B80" t="s">
        <v>753</v>
      </c>
      <c r="C80">
        <v>1</v>
      </c>
      <c r="D80">
        <v>1.04</v>
      </c>
      <c r="E80">
        <v>12</v>
      </c>
      <c r="F80">
        <v>34.909999999999997</v>
      </c>
      <c r="G80">
        <v>24.3</v>
      </c>
      <c r="H80" s="8">
        <v>0.27900000000000003</v>
      </c>
      <c r="I80" t="s">
        <v>615</v>
      </c>
    </row>
    <row r="81" spans="1:9" x14ac:dyDescent="0.3">
      <c r="A81">
        <v>1</v>
      </c>
      <c r="B81" t="s">
        <v>754</v>
      </c>
      <c r="C81">
        <v>1</v>
      </c>
      <c r="D81">
        <v>0.87</v>
      </c>
      <c r="E81">
        <v>11</v>
      </c>
      <c r="F81">
        <v>29.06</v>
      </c>
      <c r="G81">
        <v>21.52</v>
      </c>
      <c r="H81" s="8">
        <v>0.28410000000000002</v>
      </c>
      <c r="I81" t="s">
        <v>615</v>
      </c>
    </row>
    <row r="82" spans="1:9" x14ac:dyDescent="0.3">
      <c r="A82">
        <v>1</v>
      </c>
      <c r="B82" t="s">
        <v>755</v>
      </c>
      <c r="C82">
        <v>1</v>
      </c>
      <c r="D82">
        <v>0.11</v>
      </c>
      <c r="E82">
        <v>12</v>
      </c>
      <c r="F82">
        <v>34.36</v>
      </c>
      <c r="G82">
        <v>22.77</v>
      </c>
      <c r="H82" s="8">
        <v>0.23100000000000001</v>
      </c>
      <c r="I82" t="s">
        <v>615</v>
      </c>
    </row>
    <row r="83" spans="1:9" x14ac:dyDescent="0.3">
      <c r="A83">
        <v>1</v>
      </c>
      <c r="B83" t="s">
        <v>756</v>
      </c>
      <c r="C83">
        <v>1</v>
      </c>
      <c r="D83">
        <v>1.34</v>
      </c>
      <c r="E83">
        <v>11</v>
      </c>
      <c r="F83">
        <v>28.24</v>
      </c>
      <c r="G83">
        <v>18.02</v>
      </c>
      <c r="H83" s="8">
        <v>0.2702</v>
      </c>
      <c r="I83" t="s">
        <v>615</v>
      </c>
    </row>
    <row r="84" spans="1:9" x14ac:dyDescent="0.3">
      <c r="A84">
        <v>1</v>
      </c>
      <c r="B84" t="s">
        <v>757</v>
      </c>
      <c r="C84">
        <v>1</v>
      </c>
      <c r="D84">
        <v>0.69</v>
      </c>
      <c r="E84">
        <v>8</v>
      </c>
      <c r="F84">
        <v>20.78</v>
      </c>
      <c r="G84">
        <v>18.05</v>
      </c>
      <c r="H84" s="8">
        <v>0.44729999999999998</v>
      </c>
      <c r="I84" t="s">
        <v>615</v>
      </c>
    </row>
    <row r="85" spans="1:9" x14ac:dyDescent="0.3">
      <c r="A85">
        <v>1</v>
      </c>
      <c r="B85" t="s">
        <v>758</v>
      </c>
      <c r="C85">
        <v>1</v>
      </c>
      <c r="D85">
        <v>0.98</v>
      </c>
      <c r="E85">
        <v>11</v>
      </c>
      <c r="F85">
        <v>28.77</v>
      </c>
      <c r="G85">
        <v>26.05</v>
      </c>
      <c r="H85" s="8">
        <v>0.23619999999999999</v>
      </c>
      <c r="I85" t="s">
        <v>615</v>
      </c>
    </row>
    <row r="86" spans="1:9" x14ac:dyDescent="0.3">
      <c r="A86">
        <v>1</v>
      </c>
      <c r="B86" t="s">
        <v>759</v>
      </c>
      <c r="C86">
        <v>1</v>
      </c>
      <c r="D86">
        <v>0.96</v>
      </c>
      <c r="E86">
        <v>12</v>
      </c>
      <c r="F86">
        <v>32.119999999999997</v>
      </c>
      <c r="G86">
        <v>23.02</v>
      </c>
      <c r="H86" s="8">
        <v>0.25979999999999998</v>
      </c>
      <c r="I86" t="s">
        <v>615</v>
      </c>
    </row>
    <row r="87" spans="1:9" x14ac:dyDescent="0.3">
      <c r="A87">
        <v>1</v>
      </c>
      <c r="B87" t="s">
        <v>760</v>
      </c>
      <c r="C87">
        <v>1</v>
      </c>
      <c r="D87">
        <v>0.28999999999999998</v>
      </c>
      <c r="E87">
        <v>14</v>
      </c>
      <c r="F87">
        <v>39.840000000000003</v>
      </c>
      <c r="G87">
        <v>39.06</v>
      </c>
      <c r="H87" s="8">
        <v>0.19239999999999999</v>
      </c>
      <c r="I87" t="s">
        <v>615</v>
      </c>
    </row>
    <row r="88" spans="1:9" x14ac:dyDescent="0.3">
      <c r="A88">
        <v>1</v>
      </c>
      <c r="B88" t="s">
        <v>761</v>
      </c>
      <c r="C88">
        <v>1</v>
      </c>
      <c r="D88">
        <v>0.77</v>
      </c>
      <c r="E88">
        <v>11</v>
      </c>
      <c r="F88">
        <v>43.19</v>
      </c>
      <c r="G88">
        <v>23.96</v>
      </c>
      <c r="H88" s="8">
        <v>0.31680000000000003</v>
      </c>
      <c r="I88" t="s">
        <v>615</v>
      </c>
    </row>
    <row r="89" spans="1:9" x14ac:dyDescent="0.3">
      <c r="A89">
        <v>1</v>
      </c>
      <c r="B89" t="s">
        <v>762</v>
      </c>
      <c r="C89">
        <v>1</v>
      </c>
      <c r="D89">
        <v>-0.38</v>
      </c>
      <c r="E89">
        <v>13</v>
      </c>
      <c r="F89">
        <v>37.46</v>
      </c>
      <c r="G89">
        <v>26.69</v>
      </c>
      <c r="H89" s="8">
        <v>0.32269999999999999</v>
      </c>
      <c r="I89" t="s">
        <v>615</v>
      </c>
    </row>
    <row r="90" spans="1:9" x14ac:dyDescent="0.3">
      <c r="A90">
        <v>1</v>
      </c>
      <c r="B90" t="s">
        <v>763</v>
      </c>
      <c r="C90">
        <v>1</v>
      </c>
      <c r="D90">
        <v>0.08</v>
      </c>
      <c r="E90">
        <v>10</v>
      </c>
      <c r="F90">
        <v>26.64</v>
      </c>
      <c r="G90">
        <v>22.56</v>
      </c>
      <c r="H90" s="8">
        <v>0.24160000000000001</v>
      </c>
      <c r="I90" t="s">
        <v>615</v>
      </c>
    </row>
    <row r="91" spans="1:9" x14ac:dyDescent="0.3">
      <c r="A91">
        <v>1</v>
      </c>
      <c r="B91" t="s">
        <v>764</v>
      </c>
      <c r="C91">
        <v>1</v>
      </c>
      <c r="D91">
        <v>0.93</v>
      </c>
      <c r="E91">
        <v>12</v>
      </c>
      <c r="F91">
        <v>26.17</v>
      </c>
      <c r="G91">
        <v>24.03</v>
      </c>
      <c r="H91" s="8">
        <v>0.2472</v>
      </c>
      <c r="I91" t="s">
        <v>615</v>
      </c>
    </row>
    <row r="92" spans="1:9" x14ac:dyDescent="0.3">
      <c r="A92">
        <v>1</v>
      </c>
      <c r="B92" t="s">
        <v>765</v>
      </c>
      <c r="C92">
        <v>1</v>
      </c>
      <c r="D92">
        <v>0.87</v>
      </c>
      <c r="E92">
        <v>12</v>
      </c>
      <c r="F92">
        <v>27.5</v>
      </c>
      <c r="G92">
        <v>18.86</v>
      </c>
      <c r="H92" s="8">
        <v>0.33090000000000003</v>
      </c>
      <c r="I92" t="s">
        <v>615</v>
      </c>
    </row>
    <row r="93" spans="1:9" x14ac:dyDescent="0.3">
      <c r="A93">
        <v>1</v>
      </c>
      <c r="B93" t="s">
        <v>766</v>
      </c>
      <c r="C93">
        <v>1</v>
      </c>
      <c r="D93">
        <v>0.54</v>
      </c>
      <c r="E93">
        <v>11</v>
      </c>
      <c r="F93">
        <v>36.130000000000003</v>
      </c>
      <c r="G93">
        <v>31.47</v>
      </c>
      <c r="H93" s="8">
        <v>0.21299999999999999</v>
      </c>
      <c r="I93" t="s">
        <v>615</v>
      </c>
    </row>
    <row r="94" spans="1:9" x14ac:dyDescent="0.3">
      <c r="A94">
        <v>1</v>
      </c>
      <c r="B94" t="s">
        <v>767</v>
      </c>
      <c r="C94">
        <v>1</v>
      </c>
      <c r="D94">
        <v>0.31</v>
      </c>
      <c r="E94">
        <v>9</v>
      </c>
      <c r="F94">
        <v>20.260000000000002</v>
      </c>
      <c r="G94">
        <v>12.41</v>
      </c>
      <c r="H94" s="8">
        <v>0.37669999999999998</v>
      </c>
      <c r="I94" t="s">
        <v>615</v>
      </c>
    </row>
    <row r="95" spans="1:9" x14ac:dyDescent="0.3">
      <c r="A95">
        <v>1</v>
      </c>
      <c r="B95" t="s">
        <v>768</v>
      </c>
      <c r="C95">
        <v>1</v>
      </c>
      <c r="D95">
        <v>1.08</v>
      </c>
      <c r="E95">
        <v>14</v>
      </c>
      <c r="F95">
        <v>47.93</v>
      </c>
      <c r="G95">
        <v>38.14</v>
      </c>
      <c r="H95" s="8">
        <v>0.19919999999999999</v>
      </c>
      <c r="I95" t="s">
        <v>615</v>
      </c>
    </row>
    <row r="96" spans="1:9" x14ac:dyDescent="0.3">
      <c r="A96">
        <v>1</v>
      </c>
      <c r="B96" t="s">
        <v>769</v>
      </c>
      <c r="C96">
        <v>1</v>
      </c>
      <c r="D96">
        <v>0.33</v>
      </c>
      <c r="E96">
        <v>9</v>
      </c>
      <c r="F96">
        <v>18.95</v>
      </c>
      <c r="G96">
        <v>15.67</v>
      </c>
      <c r="H96" s="8">
        <v>0.35370000000000001</v>
      </c>
      <c r="I96" t="s">
        <v>615</v>
      </c>
    </row>
    <row r="97" spans="1:9" x14ac:dyDescent="0.3">
      <c r="A97">
        <v>1</v>
      </c>
      <c r="B97" t="s">
        <v>770</v>
      </c>
      <c r="C97">
        <v>1</v>
      </c>
      <c r="D97">
        <v>0.82</v>
      </c>
      <c r="E97">
        <v>15</v>
      </c>
      <c r="F97">
        <v>41.85</v>
      </c>
      <c r="G97">
        <v>33.65</v>
      </c>
      <c r="H97" s="8">
        <v>0.21709999999999999</v>
      </c>
      <c r="I97" t="s">
        <v>615</v>
      </c>
    </row>
    <row r="98" spans="1:9" x14ac:dyDescent="0.3">
      <c r="A98">
        <v>1</v>
      </c>
      <c r="B98" t="s">
        <v>771</v>
      </c>
      <c r="C98">
        <v>1</v>
      </c>
      <c r="D98">
        <v>0.89</v>
      </c>
      <c r="E98">
        <v>9</v>
      </c>
      <c r="F98">
        <v>22.05</v>
      </c>
      <c r="G98">
        <v>16.440000000000001</v>
      </c>
      <c r="H98" s="8">
        <v>0.35399999999999998</v>
      </c>
      <c r="I98" t="s">
        <v>615</v>
      </c>
    </row>
    <row r="99" spans="1:9" x14ac:dyDescent="0.3">
      <c r="A99">
        <v>1</v>
      </c>
      <c r="B99" t="s">
        <v>772</v>
      </c>
      <c r="C99">
        <v>1</v>
      </c>
      <c r="D99">
        <v>1.29</v>
      </c>
      <c r="E99">
        <v>10</v>
      </c>
      <c r="F99">
        <v>40.35</v>
      </c>
      <c r="G99">
        <v>16.88</v>
      </c>
      <c r="H99" s="8">
        <v>0.39650000000000002</v>
      </c>
      <c r="I99" t="s">
        <v>615</v>
      </c>
    </row>
    <row r="100" spans="1:9" x14ac:dyDescent="0.3">
      <c r="A100">
        <v>1</v>
      </c>
      <c r="B100" t="s">
        <v>773</v>
      </c>
      <c r="C100">
        <v>1</v>
      </c>
      <c r="D100">
        <v>-0.17</v>
      </c>
      <c r="E100">
        <v>10</v>
      </c>
      <c r="F100">
        <v>26.15</v>
      </c>
      <c r="G100">
        <v>20.99</v>
      </c>
      <c r="H100" s="8">
        <v>0.30599999999999999</v>
      </c>
      <c r="I100" t="s">
        <v>615</v>
      </c>
    </row>
    <row r="101" spans="1:9" x14ac:dyDescent="0.3">
      <c r="A101">
        <v>1</v>
      </c>
      <c r="B101" t="s">
        <v>774</v>
      </c>
      <c r="C101">
        <v>1</v>
      </c>
      <c r="D101">
        <v>1.49</v>
      </c>
      <c r="E101">
        <v>15</v>
      </c>
      <c r="F101">
        <v>51.34</v>
      </c>
      <c r="G101">
        <v>42.61</v>
      </c>
      <c r="H101" s="8">
        <v>0.18629999999999999</v>
      </c>
      <c r="I101" t="s">
        <v>615</v>
      </c>
    </row>
    <row r="102" spans="1:9" x14ac:dyDescent="0.3">
      <c r="A102">
        <v>1</v>
      </c>
      <c r="B102" t="s">
        <v>775</v>
      </c>
      <c r="C102">
        <v>1</v>
      </c>
      <c r="D102">
        <v>0.13</v>
      </c>
      <c r="E102">
        <v>12</v>
      </c>
      <c r="F102">
        <v>38.81</v>
      </c>
      <c r="G102">
        <v>33.94</v>
      </c>
      <c r="H102" s="8">
        <v>0.18590000000000001</v>
      </c>
      <c r="I102" t="s">
        <v>615</v>
      </c>
    </row>
    <row r="103" spans="1:9" x14ac:dyDescent="0.3">
      <c r="A103">
        <v>1</v>
      </c>
      <c r="B103" t="s">
        <v>776</v>
      </c>
      <c r="C103">
        <v>1</v>
      </c>
      <c r="D103">
        <v>0.25</v>
      </c>
      <c r="E103">
        <v>11</v>
      </c>
      <c r="F103">
        <v>32.78</v>
      </c>
      <c r="G103">
        <v>25.56</v>
      </c>
      <c r="H103" s="8">
        <v>0.3105</v>
      </c>
      <c r="I103" t="s">
        <v>615</v>
      </c>
    </row>
    <row r="104" spans="1:9" x14ac:dyDescent="0.3">
      <c r="A104">
        <v>1</v>
      </c>
      <c r="B104" t="s">
        <v>777</v>
      </c>
      <c r="C104">
        <v>1</v>
      </c>
      <c r="D104">
        <v>1.36</v>
      </c>
      <c r="E104">
        <v>13</v>
      </c>
      <c r="F104">
        <v>32.08</v>
      </c>
      <c r="G104">
        <v>28.52</v>
      </c>
      <c r="H104" s="8">
        <v>0.224</v>
      </c>
      <c r="I104" t="s">
        <v>615</v>
      </c>
    </row>
    <row r="105" spans="1:9" x14ac:dyDescent="0.3">
      <c r="A105">
        <v>1</v>
      </c>
      <c r="B105" t="s">
        <v>778</v>
      </c>
      <c r="C105">
        <v>1</v>
      </c>
      <c r="D105">
        <v>-0.28999999999999998</v>
      </c>
      <c r="E105">
        <v>15</v>
      </c>
      <c r="F105">
        <v>54.91</v>
      </c>
      <c r="G105">
        <v>53.85</v>
      </c>
      <c r="H105" s="8">
        <v>0.15310000000000001</v>
      </c>
      <c r="I105" t="s">
        <v>615</v>
      </c>
    </row>
    <row r="106" spans="1:9" x14ac:dyDescent="0.3">
      <c r="A106">
        <v>1</v>
      </c>
      <c r="B106" t="s">
        <v>779</v>
      </c>
      <c r="C106">
        <v>1</v>
      </c>
      <c r="D106">
        <v>0.82</v>
      </c>
      <c r="E106">
        <v>14</v>
      </c>
      <c r="F106">
        <v>45.57</v>
      </c>
      <c r="G106">
        <v>41.3</v>
      </c>
      <c r="H106" s="8">
        <v>0.1842</v>
      </c>
      <c r="I106" t="s">
        <v>615</v>
      </c>
    </row>
    <row r="107" spans="1:9" x14ac:dyDescent="0.3">
      <c r="A107">
        <v>1</v>
      </c>
      <c r="B107" t="s">
        <v>780</v>
      </c>
      <c r="C107">
        <v>1</v>
      </c>
      <c r="D107">
        <v>0.42</v>
      </c>
      <c r="E107">
        <v>13</v>
      </c>
      <c r="F107">
        <v>47.82</v>
      </c>
      <c r="G107">
        <v>31.7</v>
      </c>
      <c r="H107" s="8">
        <v>0.22020000000000001</v>
      </c>
      <c r="I107" t="s">
        <v>615</v>
      </c>
    </row>
    <row r="108" spans="1:9" x14ac:dyDescent="0.3">
      <c r="A108">
        <v>1</v>
      </c>
      <c r="B108" t="s">
        <v>781</v>
      </c>
      <c r="C108">
        <v>1</v>
      </c>
      <c r="D108">
        <v>0.76</v>
      </c>
      <c r="E108">
        <v>17</v>
      </c>
      <c r="F108">
        <v>53.52</v>
      </c>
      <c r="G108">
        <v>49.06</v>
      </c>
      <c r="H108" s="8">
        <v>0.18360000000000001</v>
      </c>
      <c r="I108" t="s">
        <v>615</v>
      </c>
    </row>
    <row r="109" spans="1:9" x14ac:dyDescent="0.3">
      <c r="A109">
        <v>1</v>
      </c>
      <c r="B109" t="s">
        <v>782</v>
      </c>
      <c r="C109">
        <v>1</v>
      </c>
      <c r="D109">
        <v>0.98</v>
      </c>
      <c r="E109">
        <v>13</v>
      </c>
      <c r="F109">
        <v>43.56</v>
      </c>
      <c r="G109">
        <v>40.33</v>
      </c>
      <c r="H109" s="8">
        <v>0.16769999999999999</v>
      </c>
      <c r="I109" t="s">
        <v>615</v>
      </c>
    </row>
    <row r="110" spans="1:9" x14ac:dyDescent="0.3">
      <c r="A110">
        <v>1</v>
      </c>
      <c r="B110" t="s">
        <v>783</v>
      </c>
      <c r="C110">
        <v>1</v>
      </c>
      <c r="D110">
        <v>1.58</v>
      </c>
      <c r="E110">
        <v>13</v>
      </c>
      <c r="F110">
        <v>45.47</v>
      </c>
      <c r="G110">
        <v>38.54</v>
      </c>
      <c r="H110" s="8">
        <v>0.1686</v>
      </c>
      <c r="I110" t="s">
        <v>615</v>
      </c>
    </row>
    <row r="111" spans="1:9" x14ac:dyDescent="0.3">
      <c r="A111">
        <v>1</v>
      </c>
      <c r="B111" t="s">
        <v>784</v>
      </c>
      <c r="C111">
        <v>1</v>
      </c>
      <c r="D111">
        <v>0.5</v>
      </c>
      <c r="E111">
        <v>12</v>
      </c>
      <c r="F111">
        <v>39.17</v>
      </c>
      <c r="G111">
        <v>28.67</v>
      </c>
      <c r="H111" s="8">
        <v>0.20730000000000001</v>
      </c>
      <c r="I111" t="s">
        <v>615</v>
      </c>
    </row>
    <row r="112" spans="1:9" x14ac:dyDescent="0.3">
      <c r="A112">
        <v>1</v>
      </c>
      <c r="B112" t="s">
        <v>785</v>
      </c>
      <c r="C112">
        <v>1</v>
      </c>
      <c r="D112">
        <v>0.09</v>
      </c>
      <c r="E112">
        <v>12</v>
      </c>
      <c r="F112">
        <v>33.479999999999997</v>
      </c>
      <c r="G112">
        <v>22.36</v>
      </c>
      <c r="H112" s="8">
        <v>0.2969</v>
      </c>
      <c r="I112" t="s">
        <v>615</v>
      </c>
    </row>
    <row r="113" spans="1:32" x14ac:dyDescent="0.3">
      <c r="A113">
        <v>1</v>
      </c>
      <c r="B113" t="s">
        <v>786</v>
      </c>
      <c r="C113">
        <v>1</v>
      </c>
      <c r="D113">
        <v>1.1100000000000001</v>
      </c>
      <c r="E113">
        <v>13</v>
      </c>
      <c r="F113">
        <v>37.659999999999997</v>
      </c>
      <c r="G113">
        <v>32.729999999999997</v>
      </c>
      <c r="H113" s="8">
        <v>0.19650000000000001</v>
      </c>
      <c r="I113" t="s">
        <v>615</v>
      </c>
    </row>
    <row r="114" spans="1:32" x14ac:dyDescent="0.3">
      <c r="A114">
        <v>1</v>
      </c>
      <c r="B114" t="s">
        <v>787</v>
      </c>
      <c r="C114">
        <v>1</v>
      </c>
      <c r="D114">
        <v>0.41</v>
      </c>
      <c r="E114">
        <v>15</v>
      </c>
      <c r="F114">
        <v>28.47</v>
      </c>
      <c r="G114">
        <v>28.4</v>
      </c>
      <c r="H114" s="8">
        <v>0.28089999999999998</v>
      </c>
      <c r="I114" t="s">
        <v>615</v>
      </c>
    </row>
    <row r="115" spans="1:32" x14ac:dyDescent="0.3">
      <c r="A115">
        <v>1</v>
      </c>
      <c r="B115" t="s">
        <v>788</v>
      </c>
      <c r="C115">
        <v>1</v>
      </c>
      <c r="D115">
        <v>0.63</v>
      </c>
      <c r="E115">
        <v>14</v>
      </c>
      <c r="F115">
        <v>29.9</v>
      </c>
      <c r="G115">
        <v>28.07</v>
      </c>
      <c r="H115" s="8">
        <v>0.27800000000000002</v>
      </c>
      <c r="I115" t="s">
        <v>615</v>
      </c>
    </row>
    <row r="116" spans="1:32" x14ac:dyDescent="0.3">
      <c r="A116">
        <v>1</v>
      </c>
      <c r="B116" t="s">
        <v>789</v>
      </c>
      <c r="C116">
        <v>1</v>
      </c>
      <c r="D116">
        <v>0.01</v>
      </c>
      <c r="E116">
        <v>14</v>
      </c>
      <c r="F116">
        <v>53.17</v>
      </c>
      <c r="G116">
        <v>51.03</v>
      </c>
      <c r="H116" s="8">
        <v>0.153</v>
      </c>
      <c r="I116" t="s">
        <v>615</v>
      </c>
    </row>
    <row r="117" spans="1:32" x14ac:dyDescent="0.3">
      <c r="A117">
        <v>1</v>
      </c>
      <c r="B117" t="s">
        <v>790</v>
      </c>
      <c r="C117">
        <v>1</v>
      </c>
      <c r="D117">
        <v>-0.21</v>
      </c>
      <c r="E117">
        <v>11</v>
      </c>
      <c r="F117">
        <v>26.13</v>
      </c>
      <c r="G117">
        <v>18.739999999999998</v>
      </c>
      <c r="H117" s="8">
        <v>0.32240000000000002</v>
      </c>
      <c r="I117" t="s">
        <v>615</v>
      </c>
    </row>
    <row r="118" spans="1:32" x14ac:dyDescent="0.3">
      <c r="A118">
        <v>1</v>
      </c>
      <c r="B118" t="s">
        <v>791</v>
      </c>
      <c r="C118">
        <v>1</v>
      </c>
      <c r="D118">
        <v>-0.21</v>
      </c>
      <c r="E118">
        <v>9</v>
      </c>
      <c r="F118">
        <v>23.41</v>
      </c>
      <c r="G118">
        <v>13.14</v>
      </c>
      <c r="H118" s="8">
        <v>0.28839999999999999</v>
      </c>
      <c r="I118" t="s">
        <v>615</v>
      </c>
    </row>
    <row r="119" spans="1:32" x14ac:dyDescent="0.3">
      <c r="A119">
        <v>1</v>
      </c>
      <c r="B119" t="s">
        <v>792</v>
      </c>
      <c r="C119">
        <v>1</v>
      </c>
      <c r="D119">
        <v>1.65</v>
      </c>
      <c r="E119">
        <v>12</v>
      </c>
      <c r="F119">
        <v>32.51</v>
      </c>
      <c r="G119">
        <v>28.71</v>
      </c>
      <c r="H119" s="8">
        <v>0.21</v>
      </c>
      <c r="I119" t="s">
        <v>615</v>
      </c>
      <c r="O119">
        <f>AVERAGE(F623:F748)</f>
        <v>41.277460317460339</v>
      </c>
      <c r="R119" t="str" cm="1">
        <f t="array" ref="R119:R244">TRIM(B623:B748)</f>
        <v>18600-18630</v>
      </c>
      <c r="S119" t="s">
        <v>1919</v>
      </c>
      <c r="T119" t="str">
        <f>_xlfn.CONCAT("=(",S119,")/2")</f>
        <v>=(18600+18630)/2</v>
      </c>
      <c r="AF119">
        <f>(18600+18630)/2</f>
        <v>18615</v>
      </c>
    </row>
    <row r="120" spans="1:32" x14ac:dyDescent="0.3">
      <c r="A120">
        <v>1</v>
      </c>
      <c r="B120" t="s">
        <v>793</v>
      </c>
      <c r="C120">
        <v>1</v>
      </c>
      <c r="D120">
        <v>0.78</v>
      </c>
      <c r="E120">
        <v>11</v>
      </c>
      <c r="F120">
        <v>43.12</v>
      </c>
      <c r="G120">
        <v>22.88</v>
      </c>
      <c r="H120" s="8">
        <v>0.30180000000000001</v>
      </c>
      <c r="I120" t="s">
        <v>615</v>
      </c>
      <c r="R120" t="str">
        <v>18630-18660</v>
      </c>
      <c r="S120" t="s">
        <v>1920</v>
      </c>
      <c r="T120" t="str">
        <f t="shared" ref="T120:T183" si="0">_xlfn.CONCAT("=(",S120,")/2")</f>
        <v>=(18630+18660)/2</v>
      </c>
      <c r="AF120">
        <f>(18630+18660)/2</f>
        <v>18645</v>
      </c>
    </row>
    <row r="121" spans="1:32" x14ac:dyDescent="0.3">
      <c r="A121">
        <v>1</v>
      </c>
      <c r="B121" t="s">
        <v>794</v>
      </c>
      <c r="C121">
        <v>1</v>
      </c>
      <c r="D121">
        <v>0.9</v>
      </c>
      <c r="E121">
        <v>11</v>
      </c>
      <c r="F121">
        <v>29.23</v>
      </c>
      <c r="G121">
        <v>22.8</v>
      </c>
      <c r="H121" s="8">
        <v>0.249</v>
      </c>
      <c r="I121" t="s">
        <v>615</v>
      </c>
      <c r="R121" t="str">
        <v>18660-18690</v>
      </c>
      <c r="S121" t="s">
        <v>1921</v>
      </c>
      <c r="T121" t="str">
        <f t="shared" si="0"/>
        <v>=(18660+18690)/2</v>
      </c>
      <c r="AF121">
        <f>(18660+18690)/2</f>
        <v>18675</v>
      </c>
    </row>
    <row r="122" spans="1:32" x14ac:dyDescent="0.3">
      <c r="A122">
        <v>1</v>
      </c>
      <c r="B122" t="s">
        <v>795</v>
      </c>
      <c r="C122">
        <v>1</v>
      </c>
      <c r="D122">
        <v>1.03</v>
      </c>
      <c r="E122">
        <v>8</v>
      </c>
      <c r="F122">
        <v>20.87</v>
      </c>
      <c r="G122">
        <v>8.9499999999999993</v>
      </c>
      <c r="H122" s="8">
        <v>0.34</v>
      </c>
      <c r="I122" t="s">
        <v>615</v>
      </c>
      <c r="R122" t="str">
        <v>18690-18720</v>
      </c>
      <c r="S122" t="s">
        <v>1922</v>
      </c>
      <c r="T122" t="str">
        <f t="shared" si="0"/>
        <v>=(18690+18720)/2</v>
      </c>
      <c r="AF122">
        <f>(18690+18720)/2</f>
        <v>18705</v>
      </c>
    </row>
    <row r="123" spans="1:32" x14ac:dyDescent="0.3">
      <c r="A123">
        <v>1</v>
      </c>
      <c r="B123" t="s">
        <v>796</v>
      </c>
      <c r="C123">
        <v>1</v>
      </c>
      <c r="D123">
        <v>0.49</v>
      </c>
      <c r="E123">
        <v>10</v>
      </c>
      <c r="F123">
        <v>23.07</v>
      </c>
      <c r="G123">
        <v>17.72</v>
      </c>
      <c r="H123" s="8">
        <v>0.28199999999999997</v>
      </c>
      <c r="I123" t="s">
        <v>615</v>
      </c>
      <c r="R123" t="str">
        <v>18720-18750</v>
      </c>
      <c r="S123" t="s">
        <v>1923</v>
      </c>
      <c r="T123" t="str">
        <f t="shared" si="0"/>
        <v>=(18720+18750)/2</v>
      </c>
      <c r="AF123">
        <f>(18720+18750)/2</f>
        <v>18735</v>
      </c>
    </row>
    <row r="124" spans="1:32" x14ac:dyDescent="0.3">
      <c r="A124">
        <v>1</v>
      </c>
      <c r="B124" t="s">
        <v>797</v>
      </c>
      <c r="C124">
        <v>1</v>
      </c>
      <c r="D124">
        <v>0.89</v>
      </c>
      <c r="E124">
        <v>10</v>
      </c>
      <c r="F124">
        <v>28.15</v>
      </c>
      <c r="G124">
        <v>22.09</v>
      </c>
      <c r="H124" s="8">
        <v>0.2792</v>
      </c>
      <c r="I124" t="s">
        <v>615</v>
      </c>
      <c r="R124" t="str">
        <v>18750-18780</v>
      </c>
      <c r="S124" t="s">
        <v>1924</v>
      </c>
      <c r="T124" t="str">
        <f t="shared" si="0"/>
        <v>=(18750+18780)/2</v>
      </c>
      <c r="AF124">
        <f>(18750+18780)/2</f>
        <v>18765</v>
      </c>
    </row>
    <row r="125" spans="1:32" x14ac:dyDescent="0.3">
      <c r="A125">
        <v>1</v>
      </c>
      <c r="B125" t="s">
        <v>798</v>
      </c>
      <c r="C125">
        <v>1</v>
      </c>
      <c r="D125">
        <v>-0.17</v>
      </c>
      <c r="E125">
        <v>18</v>
      </c>
      <c r="F125">
        <v>49.94</v>
      </c>
      <c r="G125">
        <v>48.52</v>
      </c>
      <c r="H125" s="8">
        <v>0.19750000000000001</v>
      </c>
      <c r="I125" t="s">
        <v>615</v>
      </c>
      <c r="R125" t="str">
        <v>18780-18810</v>
      </c>
      <c r="S125" t="s">
        <v>1925</v>
      </c>
      <c r="T125" t="str">
        <f t="shared" si="0"/>
        <v>=(18780+18810)/2</v>
      </c>
      <c r="AF125">
        <f>(18780+18810)/2</f>
        <v>18795</v>
      </c>
    </row>
    <row r="126" spans="1:32" x14ac:dyDescent="0.3">
      <c r="A126">
        <v>1</v>
      </c>
      <c r="B126" t="s">
        <v>799</v>
      </c>
      <c r="C126">
        <v>1</v>
      </c>
      <c r="D126">
        <v>0.28999999999999998</v>
      </c>
      <c r="E126">
        <v>14</v>
      </c>
      <c r="F126">
        <v>46.41</v>
      </c>
      <c r="G126">
        <v>29.76</v>
      </c>
      <c r="H126" s="8">
        <v>0.2359</v>
      </c>
      <c r="I126" t="s">
        <v>615</v>
      </c>
      <c r="R126" t="str">
        <v>18810-18840</v>
      </c>
      <c r="S126" t="s">
        <v>1926</v>
      </c>
      <c r="T126" t="str">
        <f t="shared" si="0"/>
        <v>=(18810+18840)/2</v>
      </c>
      <c r="AF126">
        <f>(18810+18840)/2</f>
        <v>18825</v>
      </c>
    </row>
    <row r="127" spans="1:32" x14ac:dyDescent="0.3">
      <c r="A127">
        <v>1</v>
      </c>
      <c r="B127" t="s">
        <v>800</v>
      </c>
      <c r="C127">
        <v>1</v>
      </c>
      <c r="D127">
        <v>0.97</v>
      </c>
      <c r="E127">
        <v>13</v>
      </c>
      <c r="F127">
        <v>41.51</v>
      </c>
      <c r="G127">
        <v>34.909999999999997</v>
      </c>
      <c r="H127" s="8">
        <v>0.19520000000000001</v>
      </c>
      <c r="I127" t="s">
        <v>615</v>
      </c>
      <c r="R127" t="str">
        <v>18840-18870</v>
      </c>
      <c r="S127" t="s">
        <v>1927</v>
      </c>
      <c r="T127" t="str">
        <f t="shared" si="0"/>
        <v>=(18840+18870)/2</v>
      </c>
      <c r="AF127">
        <f>(18840+18870)/2</f>
        <v>18855</v>
      </c>
    </row>
    <row r="128" spans="1:32" x14ac:dyDescent="0.3">
      <c r="A128">
        <v>1</v>
      </c>
      <c r="B128" t="s">
        <v>801</v>
      </c>
      <c r="C128">
        <v>1</v>
      </c>
      <c r="D128">
        <v>1.0900000000000001</v>
      </c>
      <c r="E128">
        <v>11</v>
      </c>
      <c r="F128">
        <v>35.1</v>
      </c>
      <c r="G128">
        <v>26.46</v>
      </c>
      <c r="H128" s="8">
        <v>0.20169999999999999</v>
      </c>
      <c r="I128" t="s">
        <v>615</v>
      </c>
      <c r="R128" t="str">
        <v>18870-18900</v>
      </c>
      <c r="S128" t="s">
        <v>1928</v>
      </c>
      <c r="T128" t="str">
        <f t="shared" si="0"/>
        <v>=(18870+18900)/2</v>
      </c>
      <c r="AF128">
        <f>(18870+18900)/2</f>
        <v>18885</v>
      </c>
    </row>
    <row r="129" spans="1:32" x14ac:dyDescent="0.3">
      <c r="A129">
        <v>1</v>
      </c>
      <c r="B129" t="s">
        <v>802</v>
      </c>
      <c r="C129">
        <v>1</v>
      </c>
      <c r="D129">
        <v>-1.35</v>
      </c>
      <c r="E129">
        <v>14</v>
      </c>
      <c r="F129">
        <v>57.84</v>
      </c>
      <c r="G129">
        <v>48.07</v>
      </c>
      <c r="H129" s="8">
        <v>0.1678</v>
      </c>
      <c r="I129" t="s">
        <v>615</v>
      </c>
      <c r="R129" t="str">
        <v>18900-18930</v>
      </c>
      <c r="S129" t="s">
        <v>1929</v>
      </c>
      <c r="T129" t="str">
        <f t="shared" si="0"/>
        <v>=(18900+18930)/2</v>
      </c>
      <c r="AF129">
        <f>(18900+18930)/2</f>
        <v>18915</v>
      </c>
    </row>
    <row r="130" spans="1:32" x14ac:dyDescent="0.3">
      <c r="A130">
        <v>1</v>
      </c>
      <c r="B130" t="s">
        <v>803</v>
      </c>
      <c r="C130">
        <v>1</v>
      </c>
      <c r="D130">
        <v>0.91</v>
      </c>
      <c r="E130">
        <v>11</v>
      </c>
      <c r="F130">
        <v>36.880000000000003</v>
      </c>
      <c r="G130">
        <v>33.590000000000003</v>
      </c>
      <c r="H130" s="8">
        <v>0.1724</v>
      </c>
      <c r="I130" t="s">
        <v>615</v>
      </c>
      <c r="R130" t="str">
        <v>18930-18960</v>
      </c>
      <c r="S130" t="s">
        <v>1930</v>
      </c>
      <c r="T130" t="str">
        <f t="shared" si="0"/>
        <v>=(18930+18960)/2</v>
      </c>
      <c r="AF130">
        <f>(18930+18960)/2</f>
        <v>18945</v>
      </c>
    </row>
    <row r="131" spans="1:32" x14ac:dyDescent="0.3">
      <c r="A131">
        <v>1</v>
      </c>
      <c r="B131" t="s">
        <v>804</v>
      </c>
      <c r="C131">
        <v>1</v>
      </c>
      <c r="D131">
        <v>1.02</v>
      </c>
      <c r="E131">
        <v>12</v>
      </c>
      <c r="F131">
        <v>35.18</v>
      </c>
      <c r="G131">
        <v>24.95</v>
      </c>
      <c r="H131" s="8">
        <v>0.32169999999999999</v>
      </c>
      <c r="I131" t="s">
        <v>615</v>
      </c>
      <c r="R131" t="str">
        <v>18960-18990</v>
      </c>
      <c r="S131" t="s">
        <v>1931</v>
      </c>
      <c r="T131" t="str">
        <f t="shared" si="0"/>
        <v>=(18960+18990)/2</v>
      </c>
      <c r="AF131">
        <f>(18960+18990)/2</f>
        <v>18975</v>
      </c>
    </row>
    <row r="132" spans="1:32" x14ac:dyDescent="0.3">
      <c r="A132">
        <v>1</v>
      </c>
      <c r="B132" t="s">
        <v>805</v>
      </c>
      <c r="C132">
        <v>1</v>
      </c>
      <c r="D132">
        <v>0.32</v>
      </c>
      <c r="E132">
        <v>11</v>
      </c>
      <c r="F132">
        <v>34.950000000000003</v>
      </c>
      <c r="G132">
        <v>27.99</v>
      </c>
      <c r="H132" s="8">
        <v>0.2792</v>
      </c>
      <c r="I132" t="s">
        <v>615</v>
      </c>
      <c r="R132" t="str">
        <v>18990-19020</v>
      </c>
      <c r="S132" t="s">
        <v>1932</v>
      </c>
      <c r="T132" t="str">
        <f t="shared" si="0"/>
        <v>=(18990+19020)/2</v>
      </c>
      <c r="AF132">
        <f>(18990+19020)/2</f>
        <v>19005</v>
      </c>
    </row>
    <row r="133" spans="1:32" x14ac:dyDescent="0.3">
      <c r="A133">
        <v>1</v>
      </c>
      <c r="B133" t="s">
        <v>806</v>
      </c>
      <c r="C133">
        <v>1</v>
      </c>
      <c r="D133">
        <v>0.87</v>
      </c>
      <c r="E133">
        <v>11</v>
      </c>
      <c r="F133">
        <v>34.93</v>
      </c>
      <c r="G133">
        <v>19</v>
      </c>
      <c r="H133" s="8">
        <v>0.2475</v>
      </c>
      <c r="I133" t="s">
        <v>615</v>
      </c>
      <c r="R133" t="str">
        <v>19020-19050</v>
      </c>
      <c r="S133" t="s">
        <v>1933</v>
      </c>
      <c r="T133" t="str">
        <f t="shared" si="0"/>
        <v>=(19020+19050)/2</v>
      </c>
      <c r="AF133">
        <f>(19020+19050)/2</f>
        <v>19035</v>
      </c>
    </row>
    <row r="134" spans="1:32" x14ac:dyDescent="0.3">
      <c r="A134">
        <v>1</v>
      </c>
      <c r="B134" t="s">
        <v>807</v>
      </c>
      <c r="C134">
        <v>1</v>
      </c>
      <c r="D134">
        <v>1.32</v>
      </c>
      <c r="E134">
        <v>11</v>
      </c>
      <c r="F134">
        <v>34.36</v>
      </c>
      <c r="G134">
        <v>14.88</v>
      </c>
      <c r="H134" s="8">
        <v>0.2616</v>
      </c>
      <c r="I134" t="s">
        <v>615</v>
      </c>
      <c r="R134" t="str">
        <v>19050-19080</v>
      </c>
      <c r="S134" t="s">
        <v>1934</v>
      </c>
      <c r="T134" t="str">
        <f t="shared" si="0"/>
        <v>=(19050+19080)/2</v>
      </c>
      <c r="AF134">
        <f>(19050+19080)/2</f>
        <v>19065</v>
      </c>
    </row>
    <row r="135" spans="1:32" x14ac:dyDescent="0.3">
      <c r="A135">
        <v>1</v>
      </c>
      <c r="B135" t="s">
        <v>808</v>
      </c>
      <c r="C135">
        <v>1</v>
      </c>
      <c r="D135">
        <v>0.98</v>
      </c>
      <c r="E135">
        <v>13</v>
      </c>
      <c r="F135">
        <v>30.66</v>
      </c>
      <c r="G135">
        <v>27.18</v>
      </c>
      <c r="H135" s="8">
        <v>0.25119999999999998</v>
      </c>
      <c r="I135" t="s">
        <v>615</v>
      </c>
      <c r="R135" t="str">
        <v>19080-19110</v>
      </c>
      <c r="S135" t="s">
        <v>1935</v>
      </c>
      <c r="T135" t="str">
        <f t="shared" si="0"/>
        <v>=(19080+19110)/2</v>
      </c>
      <c r="AF135">
        <f>(19080+19110)/2</f>
        <v>19095</v>
      </c>
    </row>
    <row r="136" spans="1:32" x14ac:dyDescent="0.3">
      <c r="A136">
        <v>1</v>
      </c>
      <c r="B136" t="s">
        <v>809</v>
      </c>
      <c r="C136">
        <v>1</v>
      </c>
      <c r="D136">
        <v>0.06</v>
      </c>
      <c r="E136">
        <v>20</v>
      </c>
      <c r="F136">
        <v>47.21</v>
      </c>
      <c r="G136">
        <v>45.65</v>
      </c>
      <c r="H136" s="8">
        <v>0.2316</v>
      </c>
      <c r="I136" t="s">
        <v>615</v>
      </c>
      <c r="R136" t="str">
        <v>19110-19140</v>
      </c>
      <c r="S136" t="s">
        <v>1936</v>
      </c>
      <c r="T136" t="str">
        <f t="shared" si="0"/>
        <v>=(19110+19140)/2</v>
      </c>
      <c r="AF136">
        <f>(19110+19140)/2</f>
        <v>19125</v>
      </c>
    </row>
    <row r="137" spans="1:32" x14ac:dyDescent="0.3">
      <c r="A137">
        <v>1</v>
      </c>
      <c r="B137" t="s">
        <v>810</v>
      </c>
      <c r="C137">
        <v>1</v>
      </c>
      <c r="D137">
        <v>-0.38</v>
      </c>
      <c r="E137">
        <v>18</v>
      </c>
      <c r="F137">
        <v>60.95</v>
      </c>
      <c r="G137">
        <v>60.22</v>
      </c>
      <c r="H137" s="8">
        <v>0.1643</v>
      </c>
      <c r="I137" t="s">
        <v>615</v>
      </c>
      <c r="R137" t="str">
        <v>19140-19170</v>
      </c>
      <c r="S137" t="s">
        <v>1937</v>
      </c>
      <c r="T137" t="str">
        <f t="shared" si="0"/>
        <v>=(19140+19170)/2</v>
      </c>
      <c r="AF137">
        <f>(19140+19170)/2</f>
        <v>19155</v>
      </c>
    </row>
    <row r="138" spans="1:32" x14ac:dyDescent="0.3">
      <c r="A138">
        <v>1</v>
      </c>
      <c r="B138" t="s">
        <v>811</v>
      </c>
      <c r="C138">
        <v>1</v>
      </c>
      <c r="D138">
        <v>1.05</v>
      </c>
      <c r="E138">
        <v>14</v>
      </c>
      <c r="F138">
        <v>58.3</v>
      </c>
      <c r="G138">
        <v>42.37</v>
      </c>
      <c r="H138" s="8">
        <v>0.1734</v>
      </c>
      <c r="I138" t="s">
        <v>615</v>
      </c>
      <c r="R138" t="str">
        <v>19170-19200</v>
      </c>
      <c r="S138" t="s">
        <v>1938</v>
      </c>
      <c r="T138" t="str">
        <f t="shared" si="0"/>
        <v>=(19170+19200)/2</v>
      </c>
      <c r="AF138">
        <f>(19170+19200)/2</f>
        <v>19185</v>
      </c>
    </row>
    <row r="139" spans="1:32" x14ac:dyDescent="0.3">
      <c r="A139">
        <v>1</v>
      </c>
      <c r="B139" t="s">
        <v>812</v>
      </c>
      <c r="C139">
        <v>1</v>
      </c>
      <c r="D139">
        <v>-0.6</v>
      </c>
      <c r="E139">
        <v>9</v>
      </c>
      <c r="F139">
        <v>38.74</v>
      </c>
      <c r="G139">
        <v>19.170000000000002</v>
      </c>
      <c r="H139" s="8">
        <v>0.40479999999999999</v>
      </c>
      <c r="I139" t="s">
        <v>615</v>
      </c>
      <c r="R139" t="str">
        <v>19200-19230</v>
      </c>
      <c r="S139" t="s">
        <v>1939</v>
      </c>
      <c r="T139" t="str">
        <f t="shared" si="0"/>
        <v>=(19200+19230)/2</v>
      </c>
      <c r="AF139">
        <f>(19200+19230)/2</f>
        <v>19215</v>
      </c>
    </row>
    <row r="140" spans="1:32" x14ac:dyDescent="0.3">
      <c r="A140">
        <v>1</v>
      </c>
      <c r="B140" t="s">
        <v>813</v>
      </c>
      <c r="C140">
        <v>1</v>
      </c>
      <c r="D140">
        <v>1.62</v>
      </c>
      <c r="E140">
        <v>11</v>
      </c>
      <c r="F140">
        <v>28.88</v>
      </c>
      <c r="G140">
        <v>26.29</v>
      </c>
      <c r="H140" s="8">
        <v>0.20130000000000001</v>
      </c>
      <c r="I140" t="s">
        <v>615</v>
      </c>
      <c r="R140" t="str">
        <v>19230-19260</v>
      </c>
      <c r="S140" t="s">
        <v>1940</v>
      </c>
      <c r="T140" t="str">
        <f t="shared" si="0"/>
        <v>=(19230+19260)/2</v>
      </c>
      <c r="AF140">
        <f>(19230+19260)/2</f>
        <v>19245</v>
      </c>
    </row>
    <row r="141" spans="1:32" x14ac:dyDescent="0.3">
      <c r="A141">
        <v>1</v>
      </c>
      <c r="B141" t="s">
        <v>814</v>
      </c>
      <c r="C141">
        <v>1</v>
      </c>
      <c r="D141">
        <v>1.07</v>
      </c>
      <c r="E141">
        <v>15</v>
      </c>
      <c r="F141">
        <v>54.32</v>
      </c>
      <c r="G141">
        <v>40.31</v>
      </c>
      <c r="H141" s="8">
        <v>0.2009</v>
      </c>
      <c r="I141" t="s">
        <v>615</v>
      </c>
      <c r="R141" t="str">
        <v>19260-19290</v>
      </c>
      <c r="S141" t="s">
        <v>1941</v>
      </c>
      <c r="T141" t="str">
        <f t="shared" si="0"/>
        <v>=(19260+19290)/2</v>
      </c>
      <c r="AF141">
        <f>(19260+19290)/2</f>
        <v>19275</v>
      </c>
    </row>
    <row r="142" spans="1:32" x14ac:dyDescent="0.3">
      <c r="A142">
        <v>1</v>
      </c>
      <c r="B142" t="s">
        <v>815</v>
      </c>
      <c r="C142">
        <v>1</v>
      </c>
      <c r="D142">
        <v>0.27</v>
      </c>
      <c r="E142">
        <v>9</v>
      </c>
      <c r="F142">
        <v>16.829999999999998</v>
      </c>
      <c r="G142">
        <v>9.56</v>
      </c>
      <c r="H142" s="8">
        <v>0.34920000000000001</v>
      </c>
      <c r="I142" t="s">
        <v>615</v>
      </c>
      <c r="R142" t="str">
        <v>19290-19320</v>
      </c>
      <c r="S142" t="s">
        <v>1942</v>
      </c>
      <c r="T142" t="str">
        <f t="shared" si="0"/>
        <v>=(19290+19320)/2</v>
      </c>
      <c r="AF142">
        <f>(19290+19320)/2</f>
        <v>19305</v>
      </c>
    </row>
    <row r="143" spans="1:32" x14ac:dyDescent="0.3">
      <c r="A143">
        <v>1</v>
      </c>
      <c r="B143" t="s">
        <v>816</v>
      </c>
      <c r="C143">
        <v>1</v>
      </c>
      <c r="D143">
        <v>1.5</v>
      </c>
      <c r="E143">
        <v>16</v>
      </c>
      <c r="F143">
        <v>56.18</v>
      </c>
      <c r="G143">
        <v>51.91</v>
      </c>
      <c r="H143" s="8">
        <v>0.1618</v>
      </c>
      <c r="I143" t="s">
        <v>615</v>
      </c>
      <c r="R143" t="str">
        <v>19320-19350</v>
      </c>
      <c r="S143" t="s">
        <v>1943</v>
      </c>
      <c r="T143" t="str">
        <f t="shared" si="0"/>
        <v>=(19320+19350)/2</v>
      </c>
      <c r="AF143">
        <f>(19320+19350)/2</f>
        <v>19335</v>
      </c>
    </row>
    <row r="144" spans="1:32" x14ac:dyDescent="0.3">
      <c r="A144">
        <v>1</v>
      </c>
      <c r="B144" t="s">
        <v>817</v>
      </c>
      <c r="C144">
        <v>1</v>
      </c>
      <c r="D144">
        <v>1.1200000000000001</v>
      </c>
      <c r="E144">
        <v>10</v>
      </c>
      <c r="F144">
        <v>24.81</v>
      </c>
      <c r="G144">
        <v>20.81</v>
      </c>
      <c r="H144" s="8">
        <v>0.34089999999999998</v>
      </c>
      <c r="I144" t="s">
        <v>615</v>
      </c>
      <c r="R144" t="str">
        <v>19350-19380</v>
      </c>
      <c r="S144" t="s">
        <v>1944</v>
      </c>
      <c r="T144" t="str">
        <f t="shared" si="0"/>
        <v>=(19350+19380)/2</v>
      </c>
      <c r="AF144">
        <f>(19350+19380)/2</f>
        <v>19365</v>
      </c>
    </row>
    <row r="145" spans="1:32" x14ac:dyDescent="0.3">
      <c r="A145">
        <v>1</v>
      </c>
      <c r="B145" t="s">
        <v>818</v>
      </c>
      <c r="C145">
        <v>1</v>
      </c>
      <c r="D145">
        <v>1.08</v>
      </c>
      <c r="E145">
        <v>15</v>
      </c>
      <c r="F145">
        <v>42.06</v>
      </c>
      <c r="G145">
        <v>40.090000000000003</v>
      </c>
      <c r="H145" s="8">
        <v>0.19020000000000001</v>
      </c>
      <c r="I145" t="s">
        <v>615</v>
      </c>
      <c r="R145" t="str">
        <v>19380-19410</v>
      </c>
      <c r="S145" t="s">
        <v>1945</v>
      </c>
      <c r="T145" t="str">
        <f t="shared" si="0"/>
        <v>=(19380+19410)/2</v>
      </c>
      <c r="AF145">
        <f>(19380+19410)/2</f>
        <v>19395</v>
      </c>
    </row>
    <row r="146" spans="1:32" x14ac:dyDescent="0.3">
      <c r="A146">
        <v>1</v>
      </c>
      <c r="B146" t="s">
        <v>819</v>
      </c>
      <c r="C146">
        <v>1</v>
      </c>
      <c r="D146">
        <v>0.81</v>
      </c>
      <c r="E146">
        <v>14</v>
      </c>
      <c r="F146">
        <v>44.53</v>
      </c>
      <c r="G146">
        <v>32.49</v>
      </c>
      <c r="H146" s="8">
        <v>0.1928</v>
      </c>
      <c r="I146" t="s">
        <v>615</v>
      </c>
      <c r="R146" t="str">
        <v>19410-19440</v>
      </c>
      <c r="S146" t="s">
        <v>1946</v>
      </c>
      <c r="T146" t="str">
        <f t="shared" si="0"/>
        <v>=(19410+19440)/2</v>
      </c>
      <c r="AF146">
        <f>(19410+19440)/2</f>
        <v>19425</v>
      </c>
    </row>
    <row r="147" spans="1:32" x14ac:dyDescent="0.3">
      <c r="A147">
        <v>1</v>
      </c>
      <c r="B147" t="s">
        <v>820</v>
      </c>
      <c r="C147">
        <v>1</v>
      </c>
      <c r="D147">
        <v>0.49</v>
      </c>
      <c r="E147">
        <v>12</v>
      </c>
      <c r="F147">
        <v>30.72</v>
      </c>
      <c r="G147">
        <v>25.78</v>
      </c>
      <c r="H147" s="8">
        <v>0.25569999999999998</v>
      </c>
      <c r="I147" t="s">
        <v>615</v>
      </c>
      <c r="R147" t="str">
        <v>19440-19470</v>
      </c>
      <c r="S147" t="s">
        <v>1947</v>
      </c>
      <c r="T147" t="str">
        <f t="shared" si="0"/>
        <v>=(19440+19470)/2</v>
      </c>
      <c r="AF147">
        <f>(19440+19470)/2</f>
        <v>19455</v>
      </c>
    </row>
    <row r="148" spans="1:32" x14ac:dyDescent="0.3">
      <c r="A148">
        <v>1</v>
      </c>
      <c r="B148" t="s">
        <v>821</v>
      </c>
      <c r="C148">
        <v>1</v>
      </c>
      <c r="D148">
        <v>0.03</v>
      </c>
      <c r="E148">
        <v>16</v>
      </c>
      <c r="F148">
        <v>50.86</v>
      </c>
      <c r="G148">
        <v>47.62</v>
      </c>
      <c r="H148" s="8">
        <v>0.17510000000000001</v>
      </c>
      <c r="I148" t="s">
        <v>615</v>
      </c>
      <c r="R148" t="str">
        <v>19470-19500</v>
      </c>
      <c r="S148" t="s">
        <v>1948</v>
      </c>
      <c r="T148" t="str">
        <f t="shared" si="0"/>
        <v>=(19470+19500)/2</v>
      </c>
      <c r="AF148">
        <f>(19470+19500)/2</f>
        <v>19485</v>
      </c>
    </row>
    <row r="149" spans="1:32" x14ac:dyDescent="0.3">
      <c r="A149">
        <v>1</v>
      </c>
      <c r="B149" t="s">
        <v>822</v>
      </c>
      <c r="C149">
        <v>1</v>
      </c>
      <c r="D149">
        <v>0.9</v>
      </c>
      <c r="E149">
        <v>17</v>
      </c>
      <c r="F149">
        <v>60.48</v>
      </c>
      <c r="G149">
        <v>56.97</v>
      </c>
      <c r="H149" s="8">
        <v>0.16470000000000001</v>
      </c>
      <c r="I149" t="s">
        <v>615</v>
      </c>
      <c r="R149" t="str">
        <v>19500-19530</v>
      </c>
      <c r="S149" t="s">
        <v>1949</v>
      </c>
      <c r="T149" t="str">
        <f t="shared" si="0"/>
        <v>=(19500+19530)/2</v>
      </c>
      <c r="AF149">
        <f>(19500+19530)/2</f>
        <v>19515</v>
      </c>
    </row>
    <row r="150" spans="1:32" x14ac:dyDescent="0.3">
      <c r="A150">
        <v>1</v>
      </c>
      <c r="B150" t="s">
        <v>823</v>
      </c>
      <c r="C150">
        <v>1</v>
      </c>
      <c r="D150">
        <v>0.75</v>
      </c>
      <c r="E150">
        <v>6</v>
      </c>
      <c r="F150">
        <v>17.72</v>
      </c>
      <c r="G150">
        <v>11.24</v>
      </c>
      <c r="H150" s="8">
        <v>0.37980000000000003</v>
      </c>
      <c r="I150" t="s">
        <v>615</v>
      </c>
      <c r="R150" t="str">
        <v>19530-19560</v>
      </c>
      <c r="S150" t="s">
        <v>1950</v>
      </c>
      <c r="T150" t="str">
        <f t="shared" si="0"/>
        <v>=(19530+19560)/2</v>
      </c>
      <c r="AF150">
        <f>(19530+19560)/2</f>
        <v>19545</v>
      </c>
    </row>
    <row r="151" spans="1:32" x14ac:dyDescent="0.3">
      <c r="A151">
        <v>1</v>
      </c>
      <c r="B151" t="s">
        <v>824</v>
      </c>
      <c r="C151">
        <v>1</v>
      </c>
      <c r="D151">
        <v>0.43</v>
      </c>
      <c r="E151">
        <v>12</v>
      </c>
      <c r="F151">
        <v>45.08</v>
      </c>
      <c r="G151">
        <v>41.19</v>
      </c>
      <c r="H151" s="8">
        <v>0.17100000000000001</v>
      </c>
      <c r="I151" t="s">
        <v>615</v>
      </c>
      <c r="R151" t="str">
        <v>19560-19590</v>
      </c>
      <c r="S151" t="s">
        <v>1951</v>
      </c>
      <c r="T151" t="str">
        <f t="shared" si="0"/>
        <v>=(19560+19590)/2</v>
      </c>
      <c r="AF151">
        <f>(19560+19590)/2</f>
        <v>19575</v>
      </c>
    </row>
    <row r="152" spans="1:32" x14ac:dyDescent="0.3">
      <c r="A152">
        <v>1</v>
      </c>
      <c r="B152" t="s">
        <v>825</v>
      </c>
      <c r="C152">
        <v>1</v>
      </c>
      <c r="D152">
        <v>0.08</v>
      </c>
      <c r="E152">
        <v>10</v>
      </c>
      <c r="F152">
        <v>20.12</v>
      </c>
      <c r="G152">
        <v>18.43</v>
      </c>
      <c r="H152" s="8">
        <v>0.36230000000000001</v>
      </c>
      <c r="I152" t="s">
        <v>615</v>
      </c>
      <c r="R152" t="str">
        <v>19590-19620</v>
      </c>
      <c r="S152" t="s">
        <v>1952</v>
      </c>
      <c r="T152" t="str">
        <f t="shared" si="0"/>
        <v>=(19590+19620)/2</v>
      </c>
      <c r="AF152">
        <f>(19590+19620)/2</f>
        <v>19605</v>
      </c>
    </row>
    <row r="153" spans="1:32" x14ac:dyDescent="0.3">
      <c r="A153">
        <v>1</v>
      </c>
      <c r="B153" t="s">
        <v>826</v>
      </c>
      <c r="C153">
        <v>1</v>
      </c>
      <c r="D153">
        <v>1.34</v>
      </c>
      <c r="E153">
        <v>15</v>
      </c>
      <c r="F153">
        <v>51.41</v>
      </c>
      <c r="G153">
        <v>44.24</v>
      </c>
      <c r="H153" s="8">
        <v>0.17649999999999999</v>
      </c>
      <c r="I153" t="s">
        <v>615</v>
      </c>
      <c r="R153" t="str">
        <v>19620-19650</v>
      </c>
      <c r="S153" t="s">
        <v>1953</v>
      </c>
      <c r="T153" t="str">
        <f t="shared" si="0"/>
        <v>=(19620+19650)/2</v>
      </c>
      <c r="AF153">
        <f>(19620+19650)/2</f>
        <v>19635</v>
      </c>
    </row>
    <row r="154" spans="1:32" x14ac:dyDescent="0.3">
      <c r="A154">
        <v>1</v>
      </c>
      <c r="B154" t="s">
        <v>827</v>
      </c>
      <c r="C154">
        <v>1</v>
      </c>
      <c r="D154">
        <v>1.06</v>
      </c>
      <c r="E154">
        <v>10</v>
      </c>
      <c r="F154">
        <v>20.13</v>
      </c>
      <c r="G154">
        <v>17.239999999999998</v>
      </c>
      <c r="H154" s="8">
        <v>0.3216</v>
      </c>
      <c r="I154" t="s">
        <v>615</v>
      </c>
      <c r="R154" t="str">
        <v>19650-19680</v>
      </c>
      <c r="S154" t="s">
        <v>1954</v>
      </c>
      <c r="T154" t="str">
        <f t="shared" si="0"/>
        <v>=(19650+19680)/2</v>
      </c>
      <c r="AF154">
        <f>(19650+19680)/2</f>
        <v>19665</v>
      </c>
    </row>
    <row r="155" spans="1:32" x14ac:dyDescent="0.3">
      <c r="A155">
        <v>1</v>
      </c>
      <c r="B155" t="s">
        <v>828</v>
      </c>
      <c r="C155">
        <v>1</v>
      </c>
      <c r="D155">
        <v>0.2</v>
      </c>
      <c r="E155">
        <v>12</v>
      </c>
      <c r="F155">
        <v>34.200000000000003</v>
      </c>
      <c r="G155">
        <v>27.79</v>
      </c>
      <c r="H155" s="8">
        <v>0.2424</v>
      </c>
      <c r="I155" t="s">
        <v>615</v>
      </c>
      <c r="R155" t="str">
        <v>19680-19710</v>
      </c>
      <c r="S155" t="s">
        <v>1955</v>
      </c>
      <c r="T155" t="str">
        <f t="shared" si="0"/>
        <v>=(19680+19710)/2</v>
      </c>
      <c r="AF155">
        <f>(19680+19710)/2</f>
        <v>19695</v>
      </c>
    </row>
    <row r="156" spans="1:32" x14ac:dyDescent="0.3">
      <c r="A156">
        <v>1</v>
      </c>
      <c r="B156" t="s">
        <v>829</v>
      </c>
      <c r="C156">
        <v>1</v>
      </c>
      <c r="D156">
        <v>0.33</v>
      </c>
      <c r="E156">
        <v>11</v>
      </c>
      <c r="F156">
        <v>27.61</v>
      </c>
      <c r="G156">
        <v>23.57</v>
      </c>
      <c r="H156" s="8">
        <v>0.31559999999999999</v>
      </c>
      <c r="I156" t="s">
        <v>615</v>
      </c>
      <c r="R156" t="str">
        <v>19710-19740</v>
      </c>
      <c r="S156" t="s">
        <v>1956</v>
      </c>
      <c r="T156" t="str">
        <f t="shared" si="0"/>
        <v>=(19710+19740)/2</v>
      </c>
      <c r="AF156">
        <f>(19710+19740)/2</f>
        <v>19725</v>
      </c>
    </row>
    <row r="157" spans="1:32" x14ac:dyDescent="0.3">
      <c r="A157">
        <v>1</v>
      </c>
      <c r="B157" t="s">
        <v>830</v>
      </c>
      <c r="C157">
        <v>1</v>
      </c>
      <c r="D157">
        <v>-0.05</v>
      </c>
      <c r="E157">
        <v>15</v>
      </c>
      <c r="F157">
        <v>43.17</v>
      </c>
      <c r="G157">
        <v>40.909999999999997</v>
      </c>
      <c r="H157" s="8">
        <v>0.2026</v>
      </c>
      <c r="I157" t="s">
        <v>615</v>
      </c>
      <c r="R157" t="str">
        <v>19740-19770</v>
      </c>
      <c r="S157" t="s">
        <v>1957</v>
      </c>
      <c r="T157" t="str">
        <f t="shared" si="0"/>
        <v>=(19740+19770)/2</v>
      </c>
      <c r="AF157">
        <f>(19740+19770)/2</f>
        <v>19755</v>
      </c>
    </row>
    <row r="158" spans="1:32" x14ac:dyDescent="0.3">
      <c r="A158">
        <v>1</v>
      </c>
      <c r="B158" t="s">
        <v>831</v>
      </c>
      <c r="C158">
        <v>1</v>
      </c>
      <c r="D158">
        <v>-0.87</v>
      </c>
      <c r="E158">
        <v>15</v>
      </c>
      <c r="F158">
        <v>41.56</v>
      </c>
      <c r="G158">
        <v>39.06</v>
      </c>
      <c r="H158" s="8">
        <v>0.18679999999999999</v>
      </c>
      <c r="I158" t="s">
        <v>615</v>
      </c>
      <c r="R158" t="str">
        <v>19770-19800</v>
      </c>
      <c r="S158" t="s">
        <v>1958</v>
      </c>
      <c r="T158" t="str">
        <f t="shared" si="0"/>
        <v>=(19770+19800)/2</v>
      </c>
      <c r="AF158">
        <f>(19770+19800)/2</f>
        <v>19785</v>
      </c>
    </row>
    <row r="159" spans="1:32" x14ac:dyDescent="0.3">
      <c r="A159">
        <v>1</v>
      </c>
      <c r="B159" t="s">
        <v>832</v>
      </c>
      <c r="C159">
        <v>1</v>
      </c>
      <c r="D159">
        <v>0.79</v>
      </c>
      <c r="E159">
        <v>12</v>
      </c>
      <c r="F159">
        <v>31.06</v>
      </c>
      <c r="G159">
        <v>24.23</v>
      </c>
      <c r="H159" s="8">
        <v>0.2868</v>
      </c>
      <c r="I159" t="s">
        <v>615</v>
      </c>
      <c r="R159" t="str">
        <v>19800-19830</v>
      </c>
      <c r="S159" t="s">
        <v>1959</v>
      </c>
      <c r="T159" t="str">
        <f t="shared" si="0"/>
        <v>=(19800+19830)/2</v>
      </c>
      <c r="AF159">
        <f>(19800+19830)/2</f>
        <v>19815</v>
      </c>
    </row>
    <row r="160" spans="1:32" x14ac:dyDescent="0.3">
      <c r="A160">
        <v>1</v>
      </c>
      <c r="B160" t="s">
        <v>833</v>
      </c>
      <c r="C160">
        <v>1</v>
      </c>
      <c r="D160">
        <v>0.86</v>
      </c>
      <c r="E160">
        <v>10</v>
      </c>
      <c r="F160">
        <v>15.42</v>
      </c>
      <c r="G160">
        <v>13.36</v>
      </c>
      <c r="H160" s="8">
        <v>0.39529999999999998</v>
      </c>
      <c r="I160" t="s">
        <v>615</v>
      </c>
      <c r="R160" t="str">
        <v>19830-19860</v>
      </c>
      <c r="S160" t="s">
        <v>1960</v>
      </c>
      <c r="T160" t="str">
        <f t="shared" si="0"/>
        <v>=(19830+19860)/2</v>
      </c>
      <c r="AF160">
        <f>(19830+19860)/2</f>
        <v>19845</v>
      </c>
    </row>
    <row r="161" spans="1:32" x14ac:dyDescent="0.3">
      <c r="A161">
        <v>1</v>
      </c>
      <c r="B161" t="s">
        <v>834</v>
      </c>
      <c r="C161">
        <v>1</v>
      </c>
      <c r="D161">
        <v>0.98</v>
      </c>
      <c r="E161">
        <v>14</v>
      </c>
      <c r="F161">
        <v>40.729999999999997</v>
      </c>
      <c r="G161">
        <v>25.95</v>
      </c>
      <c r="H161" s="8">
        <v>0.22900000000000001</v>
      </c>
      <c r="I161" t="s">
        <v>615</v>
      </c>
      <c r="R161" t="str">
        <v>19860-19890</v>
      </c>
      <c r="S161" t="s">
        <v>1961</v>
      </c>
      <c r="T161" t="str">
        <f t="shared" si="0"/>
        <v>=(19860+19890)/2</v>
      </c>
      <c r="AF161">
        <f>(19860+19890)/2</f>
        <v>19875</v>
      </c>
    </row>
    <row r="162" spans="1:32" x14ac:dyDescent="0.3">
      <c r="A162">
        <v>1</v>
      </c>
      <c r="B162" t="s">
        <v>835</v>
      </c>
      <c r="C162">
        <v>1</v>
      </c>
      <c r="D162">
        <v>-0.21</v>
      </c>
      <c r="E162">
        <v>9</v>
      </c>
      <c r="F162">
        <v>23.58</v>
      </c>
      <c r="G162">
        <v>21.33</v>
      </c>
      <c r="H162" s="8">
        <v>0.35799999999999998</v>
      </c>
      <c r="I162" t="s">
        <v>615</v>
      </c>
      <c r="R162" t="str">
        <v>19890-19920</v>
      </c>
      <c r="S162" t="s">
        <v>1962</v>
      </c>
      <c r="T162" t="str">
        <f t="shared" si="0"/>
        <v>=(19890+19920)/2</v>
      </c>
      <c r="AF162">
        <f>(19890+19920)/2</f>
        <v>19905</v>
      </c>
    </row>
    <row r="163" spans="1:32" x14ac:dyDescent="0.3">
      <c r="A163">
        <v>1</v>
      </c>
      <c r="B163" t="s">
        <v>836</v>
      </c>
      <c r="C163">
        <v>1</v>
      </c>
      <c r="D163">
        <v>1.19</v>
      </c>
      <c r="E163">
        <v>12</v>
      </c>
      <c r="F163">
        <v>42.05</v>
      </c>
      <c r="G163">
        <v>31.33</v>
      </c>
      <c r="H163" s="8">
        <v>0.1925</v>
      </c>
      <c r="I163" t="s">
        <v>615</v>
      </c>
      <c r="R163" t="str">
        <v>19920-19950</v>
      </c>
      <c r="S163" t="s">
        <v>1963</v>
      </c>
      <c r="T163" t="str">
        <f t="shared" si="0"/>
        <v>=(19920+19950)/2</v>
      </c>
      <c r="AF163">
        <f>(19920+19950)/2</f>
        <v>19935</v>
      </c>
    </row>
    <row r="164" spans="1:32" x14ac:dyDescent="0.3">
      <c r="A164">
        <v>1</v>
      </c>
      <c r="B164" t="s">
        <v>837</v>
      </c>
      <c r="C164">
        <v>1</v>
      </c>
      <c r="D164">
        <v>0.26</v>
      </c>
      <c r="E164">
        <v>10</v>
      </c>
      <c r="F164">
        <v>18.350000000000001</v>
      </c>
      <c r="G164">
        <v>16</v>
      </c>
      <c r="H164" s="8">
        <v>0.29459999999999997</v>
      </c>
      <c r="I164" t="s">
        <v>615</v>
      </c>
      <c r="R164" t="str">
        <v>19950-19980</v>
      </c>
      <c r="S164" t="s">
        <v>1964</v>
      </c>
      <c r="T164" t="str">
        <f t="shared" si="0"/>
        <v>=(19950+19980)/2</v>
      </c>
      <c r="AF164">
        <f>(19950+19980)/2</f>
        <v>19965</v>
      </c>
    </row>
    <row r="165" spans="1:32" x14ac:dyDescent="0.3">
      <c r="A165">
        <v>1</v>
      </c>
      <c r="B165" t="s">
        <v>838</v>
      </c>
      <c r="C165">
        <v>1</v>
      </c>
      <c r="D165">
        <v>0.8</v>
      </c>
      <c r="E165">
        <v>10</v>
      </c>
      <c r="F165">
        <v>32.1</v>
      </c>
      <c r="G165">
        <v>23.61</v>
      </c>
      <c r="H165" s="8">
        <v>0.30530000000000002</v>
      </c>
      <c r="I165" t="s">
        <v>615</v>
      </c>
      <c r="R165" t="str">
        <v>19980-20010</v>
      </c>
      <c r="S165" t="s">
        <v>1965</v>
      </c>
      <c r="T165" t="str">
        <f t="shared" si="0"/>
        <v>=(19980+20010)/2</v>
      </c>
      <c r="AF165">
        <f>(19980+20010)/2</f>
        <v>19995</v>
      </c>
    </row>
    <row r="166" spans="1:32" x14ac:dyDescent="0.3">
      <c r="A166">
        <v>1</v>
      </c>
      <c r="B166" t="s">
        <v>839</v>
      </c>
      <c r="C166">
        <v>1</v>
      </c>
      <c r="D166">
        <v>-0.06</v>
      </c>
      <c r="E166">
        <v>10</v>
      </c>
      <c r="F166">
        <v>23.84</v>
      </c>
      <c r="G166">
        <v>21.38</v>
      </c>
      <c r="H166" s="8">
        <v>0.25679999999999997</v>
      </c>
      <c r="I166" t="s">
        <v>615</v>
      </c>
      <c r="R166" t="str">
        <v>20010-20040</v>
      </c>
      <c r="S166" t="s">
        <v>1966</v>
      </c>
      <c r="T166" t="str">
        <f t="shared" si="0"/>
        <v>=(20010+20040)/2</v>
      </c>
      <c r="AF166">
        <f>(20010+20040)/2</f>
        <v>20025</v>
      </c>
    </row>
    <row r="167" spans="1:32" x14ac:dyDescent="0.3">
      <c r="A167">
        <v>1</v>
      </c>
      <c r="B167" t="s">
        <v>840</v>
      </c>
      <c r="C167">
        <v>1</v>
      </c>
      <c r="D167">
        <v>0.79</v>
      </c>
      <c r="E167">
        <v>14</v>
      </c>
      <c r="F167">
        <v>48.42</v>
      </c>
      <c r="G167">
        <v>41.81</v>
      </c>
      <c r="H167" s="8">
        <v>0.17979999999999999</v>
      </c>
      <c r="I167" t="s">
        <v>615</v>
      </c>
      <c r="R167" t="str">
        <v>20040-20070</v>
      </c>
      <c r="S167" t="s">
        <v>1967</v>
      </c>
      <c r="T167" t="str">
        <f t="shared" si="0"/>
        <v>=(20040+20070)/2</v>
      </c>
      <c r="AF167">
        <f>(20040+20070)/2</f>
        <v>20055</v>
      </c>
    </row>
    <row r="168" spans="1:32" x14ac:dyDescent="0.3">
      <c r="A168">
        <v>1</v>
      </c>
      <c r="B168" t="s">
        <v>841</v>
      </c>
      <c r="C168">
        <v>1</v>
      </c>
      <c r="D168">
        <v>1.27</v>
      </c>
      <c r="E168">
        <v>13</v>
      </c>
      <c r="F168">
        <v>34.58</v>
      </c>
      <c r="G168">
        <v>29.8</v>
      </c>
      <c r="H168" s="8">
        <v>0.22409999999999999</v>
      </c>
      <c r="I168" t="s">
        <v>615</v>
      </c>
      <c r="R168" t="str">
        <v>20070-20100</v>
      </c>
      <c r="S168" t="s">
        <v>1968</v>
      </c>
      <c r="T168" t="str">
        <f t="shared" si="0"/>
        <v>=(20070+20100)/2</v>
      </c>
      <c r="AF168">
        <f>(20070+20100)/2</f>
        <v>20085</v>
      </c>
    </row>
    <row r="169" spans="1:32" x14ac:dyDescent="0.3">
      <c r="A169">
        <v>1</v>
      </c>
      <c r="B169" t="s">
        <v>842</v>
      </c>
      <c r="C169">
        <v>1</v>
      </c>
      <c r="D169">
        <v>-0.48</v>
      </c>
      <c r="E169">
        <v>12</v>
      </c>
      <c r="F169">
        <v>37.25</v>
      </c>
      <c r="G169">
        <v>24.99</v>
      </c>
      <c r="H169" s="8">
        <v>0.34189999999999998</v>
      </c>
      <c r="I169" t="s">
        <v>615</v>
      </c>
      <c r="R169" t="str">
        <v>20100-20130</v>
      </c>
      <c r="S169" t="s">
        <v>1969</v>
      </c>
      <c r="T169" t="str">
        <f t="shared" si="0"/>
        <v>=(20100+20130)/2</v>
      </c>
      <c r="AF169">
        <f>(20100+20130)/2</f>
        <v>20115</v>
      </c>
    </row>
    <row r="170" spans="1:32" x14ac:dyDescent="0.3">
      <c r="A170">
        <v>1</v>
      </c>
      <c r="B170" t="s">
        <v>843</v>
      </c>
      <c r="C170">
        <v>1</v>
      </c>
      <c r="D170">
        <v>-0.2</v>
      </c>
      <c r="E170">
        <v>14</v>
      </c>
      <c r="F170">
        <v>46.6</v>
      </c>
      <c r="G170">
        <v>44.62</v>
      </c>
      <c r="H170" s="8">
        <v>0.17119999999999999</v>
      </c>
      <c r="I170" t="s">
        <v>615</v>
      </c>
      <c r="R170" t="str">
        <v>20130-20160</v>
      </c>
      <c r="S170" t="s">
        <v>1970</v>
      </c>
      <c r="T170" t="str">
        <f t="shared" si="0"/>
        <v>=(20130+20160)/2</v>
      </c>
      <c r="AF170">
        <f>(20130+20160)/2</f>
        <v>20145</v>
      </c>
    </row>
    <row r="171" spans="1:32" x14ac:dyDescent="0.3">
      <c r="A171">
        <v>1</v>
      </c>
      <c r="B171" t="s">
        <v>844</v>
      </c>
      <c r="C171">
        <v>1</v>
      </c>
      <c r="D171">
        <v>0.54</v>
      </c>
      <c r="E171">
        <v>13</v>
      </c>
      <c r="F171">
        <v>39.020000000000003</v>
      </c>
      <c r="G171">
        <v>33.49</v>
      </c>
      <c r="H171" s="8">
        <v>0.219</v>
      </c>
      <c r="I171" t="s">
        <v>615</v>
      </c>
      <c r="R171" t="str">
        <v>20160-20190</v>
      </c>
      <c r="S171" t="s">
        <v>1971</v>
      </c>
      <c r="T171" t="str">
        <f t="shared" si="0"/>
        <v>=(20160+20190)/2</v>
      </c>
      <c r="AF171">
        <f>(20160+20190)/2</f>
        <v>20175</v>
      </c>
    </row>
    <row r="172" spans="1:32" x14ac:dyDescent="0.3">
      <c r="A172">
        <v>1</v>
      </c>
      <c r="B172" t="s">
        <v>845</v>
      </c>
      <c r="C172">
        <v>1</v>
      </c>
      <c r="D172">
        <v>0.63</v>
      </c>
      <c r="E172">
        <v>16</v>
      </c>
      <c r="F172">
        <v>49.9</v>
      </c>
      <c r="G172">
        <v>46.68</v>
      </c>
      <c r="H172" s="8">
        <v>0.1804</v>
      </c>
      <c r="I172" t="s">
        <v>615</v>
      </c>
      <c r="R172" t="str">
        <v>20190-20220</v>
      </c>
      <c r="S172" t="s">
        <v>1972</v>
      </c>
      <c r="T172" t="str">
        <f t="shared" si="0"/>
        <v>=(20190+20220)/2</v>
      </c>
      <c r="AF172">
        <f>(20190+20220)/2</f>
        <v>20205</v>
      </c>
    </row>
    <row r="173" spans="1:32" x14ac:dyDescent="0.3">
      <c r="A173">
        <v>1</v>
      </c>
      <c r="B173" t="s">
        <v>846</v>
      </c>
      <c r="C173">
        <v>1</v>
      </c>
      <c r="D173">
        <v>1.23</v>
      </c>
      <c r="E173">
        <v>10</v>
      </c>
      <c r="F173">
        <v>32</v>
      </c>
      <c r="G173">
        <v>21.13</v>
      </c>
      <c r="H173" s="8">
        <v>0.24340000000000001</v>
      </c>
      <c r="I173" t="s">
        <v>615</v>
      </c>
      <c r="R173" t="str">
        <v>20220-20250</v>
      </c>
      <c r="S173" t="s">
        <v>1973</v>
      </c>
      <c r="T173" t="str">
        <f t="shared" si="0"/>
        <v>=(20220+20250)/2</v>
      </c>
      <c r="AF173">
        <f>(20220+20250)/2</f>
        <v>20235</v>
      </c>
    </row>
    <row r="174" spans="1:32" x14ac:dyDescent="0.3">
      <c r="A174">
        <v>1</v>
      </c>
      <c r="B174" t="s">
        <v>847</v>
      </c>
      <c r="C174">
        <v>1</v>
      </c>
      <c r="D174">
        <v>1.05</v>
      </c>
      <c r="E174">
        <v>12</v>
      </c>
      <c r="F174">
        <v>34.94</v>
      </c>
      <c r="G174">
        <v>22.78</v>
      </c>
      <c r="H174" s="8">
        <v>0.26079999999999998</v>
      </c>
      <c r="I174" t="s">
        <v>615</v>
      </c>
      <c r="R174" t="str">
        <v>20250-20280</v>
      </c>
      <c r="S174" t="s">
        <v>1974</v>
      </c>
      <c r="T174" t="str">
        <f t="shared" si="0"/>
        <v>=(20250+20280)/2</v>
      </c>
      <c r="AF174">
        <f>(20250+20280)/2</f>
        <v>20265</v>
      </c>
    </row>
    <row r="175" spans="1:32" x14ac:dyDescent="0.3">
      <c r="A175">
        <v>1</v>
      </c>
      <c r="B175" t="s">
        <v>848</v>
      </c>
      <c r="C175">
        <v>1</v>
      </c>
      <c r="D175">
        <v>-0.28000000000000003</v>
      </c>
      <c r="E175">
        <v>12</v>
      </c>
      <c r="F175">
        <v>26.67</v>
      </c>
      <c r="G175">
        <v>23.08</v>
      </c>
      <c r="H175" s="8">
        <v>0.28899999999999998</v>
      </c>
      <c r="I175" t="s">
        <v>615</v>
      </c>
      <c r="R175" t="str">
        <v>20280-20310</v>
      </c>
      <c r="S175" t="s">
        <v>1975</v>
      </c>
      <c r="T175" t="str">
        <f t="shared" si="0"/>
        <v>=(20280+20310)/2</v>
      </c>
      <c r="AF175">
        <f>(20280+20310)/2</f>
        <v>20295</v>
      </c>
    </row>
    <row r="176" spans="1:32" x14ac:dyDescent="0.3">
      <c r="A176">
        <v>1</v>
      </c>
      <c r="B176" t="s">
        <v>849</v>
      </c>
      <c r="C176">
        <v>1</v>
      </c>
      <c r="D176">
        <v>0.85</v>
      </c>
      <c r="E176">
        <v>13</v>
      </c>
      <c r="F176">
        <v>31.19</v>
      </c>
      <c r="G176">
        <v>29.31</v>
      </c>
      <c r="H176" s="8">
        <v>0.23130000000000001</v>
      </c>
      <c r="I176" t="s">
        <v>615</v>
      </c>
      <c r="R176" t="str">
        <v>20310-20340</v>
      </c>
      <c r="S176" t="s">
        <v>1976</v>
      </c>
      <c r="T176" t="str">
        <f t="shared" si="0"/>
        <v>=(20310+20340)/2</v>
      </c>
      <c r="AF176">
        <f>(20310+20340)/2</f>
        <v>20325</v>
      </c>
    </row>
    <row r="177" spans="1:32" x14ac:dyDescent="0.3">
      <c r="A177">
        <v>1</v>
      </c>
      <c r="B177" t="s">
        <v>850</v>
      </c>
      <c r="C177">
        <v>1</v>
      </c>
      <c r="D177">
        <v>-1.1499999999999999</v>
      </c>
      <c r="E177">
        <v>17</v>
      </c>
      <c r="F177">
        <v>52.88</v>
      </c>
      <c r="G177">
        <v>50.86</v>
      </c>
      <c r="H177" s="8">
        <v>0.18279999999999999</v>
      </c>
      <c r="I177" t="s">
        <v>615</v>
      </c>
      <c r="R177" t="str">
        <v>20340-20370</v>
      </c>
      <c r="S177" t="s">
        <v>1977</v>
      </c>
      <c r="T177" t="str">
        <f t="shared" si="0"/>
        <v>=(20340+20370)/2</v>
      </c>
      <c r="AF177">
        <f>(20340+20370)/2</f>
        <v>20355</v>
      </c>
    </row>
    <row r="178" spans="1:32" x14ac:dyDescent="0.3">
      <c r="A178">
        <v>1</v>
      </c>
      <c r="B178" t="s">
        <v>851</v>
      </c>
      <c r="C178">
        <v>1</v>
      </c>
      <c r="D178">
        <v>0.53</v>
      </c>
      <c r="E178">
        <v>8</v>
      </c>
      <c r="F178">
        <v>19.25</v>
      </c>
      <c r="G178">
        <v>16.37</v>
      </c>
      <c r="H178" s="8">
        <v>0.31380000000000002</v>
      </c>
      <c r="I178" t="s">
        <v>615</v>
      </c>
      <c r="R178" t="str">
        <v>20370-20400</v>
      </c>
      <c r="S178" t="s">
        <v>1978</v>
      </c>
      <c r="T178" t="str">
        <f t="shared" si="0"/>
        <v>=(20370+20400)/2</v>
      </c>
      <c r="AF178">
        <f>(20370+20400)/2</f>
        <v>20385</v>
      </c>
    </row>
    <row r="179" spans="1:32" x14ac:dyDescent="0.3">
      <c r="A179">
        <v>1</v>
      </c>
      <c r="B179" t="s">
        <v>852</v>
      </c>
      <c r="C179">
        <v>1</v>
      </c>
      <c r="D179">
        <v>0.97</v>
      </c>
      <c r="E179">
        <v>13</v>
      </c>
      <c r="F179">
        <v>40.11</v>
      </c>
      <c r="G179">
        <v>38.43</v>
      </c>
      <c r="H179" s="8">
        <v>0.17780000000000001</v>
      </c>
      <c r="I179" t="s">
        <v>615</v>
      </c>
      <c r="R179" t="str">
        <v>20400-20430</v>
      </c>
      <c r="S179" t="s">
        <v>1979</v>
      </c>
      <c r="T179" t="str">
        <f t="shared" si="0"/>
        <v>=(20400+20430)/2</v>
      </c>
      <c r="AF179">
        <f>(20400+20430)/2</f>
        <v>20415</v>
      </c>
    </row>
    <row r="180" spans="1:32" x14ac:dyDescent="0.3">
      <c r="A180">
        <v>1</v>
      </c>
      <c r="B180" t="s">
        <v>853</v>
      </c>
      <c r="C180">
        <v>1</v>
      </c>
      <c r="D180">
        <v>1.08</v>
      </c>
      <c r="E180">
        <v>11</v>
      </c>
      <c r="F180">
        <v>39.51</v>
      </c>
      <c r="G180">
        <v>27.33</v>
      </c>
      <c r="H180" s="8">
        <v>0.20519999999999999</v>
      </c>
      <c r="I180" t="s">
        <v>615</v>
      </c>
      <c r="R180" t="str">
        <v>20430-20460</v>
      </c>
      <c r="S180" t="s">
        <v>1980</v>
      </c>
      <c r="T180" t="str">
        <f t="shared" si="0"/>
        <v>=(20430+20460)/2</v>
      </c>
      <c r="AF180">
        <f>(20430+20460)/2</f>
        <v>20445</v>
      </c>
    </row>
    <row r="181" spans="1:32" x14ac:dyDescent="0.3">
      <c r="A181">
        <v>1</v>
      </c>
      <c r="B181" t="s">
        <v>854</v>
      </c>
      <c r="C181">
        <v>1</v>
      </c>
      <c r="D181">
        <v>0.38</v>
      </c>
      <c r="E181">
        <v>15</v>
      </c>
      <c r="F181">
        <v>54.24</v>
      </c>
      <c r="G181">
        <v>51.03</v>
      </c>
      <c r="H181" s="8">
        <v>0.15179999999999999</v>
      </c>
      <c r="I181" t="s">
        <v>615</v>
      </c>
      <c r="R181" t="str">
        <v>20460-20490</v>
      </c>
      <c r="S181" t="s">
        <v>1981</v>
      </c>
      <c r="T181" t="str">
        <f t="shared" si="0"/>
        <v>=(20460+20490)/2</v>
      </c>
      <c r="AF181">
        <f>(20460+20490)/2</f>
        <v>20475</v>
      </c>
    </row>
    <row r="182" spans="1:32" x14ac:dyDescent="0.3">
      <c r="A182">
        <v>1</v>
      </c>
      <c r="B182" t="s">
        <v>855</v>
      </c>
      <c r="C182">
        <v>1</v>
      </c>
      <c r="D182">
        <v>1.05</v>
      </c>
      <c r="E182">
        <v>11</v>
      </c>
      <c r="F182">
        <v>33.5</v>
      </c>
      <c r="G182">
        <v>28.8</v>
      </c>
      <c r="H182" s="8">
        <v>0.20960000000000001</v>
      </c>
      <c r="I182" t="s">
        <v>615</v>
      </c>
      <c r="R182" t="str">
        <v>20490-20520</v>
      </c>
      <c r="S182" t="s">
        <v>1982</v>
      </c>
      <c r="T182" t="str">
        <f t="shared" si="0"/>
        <v>=(20490+20520)/2</v>
      </c>
      <c r="AF182">
        <f>(20490+20520)/2</f>
        <v>20505</v>
      </c>
    </row>
    <row r="183" spans="1:32" x14ac:dyDescent="0.3">
      <c r="A183">
        <v>1</v>
      </c>
      <c r="B183" t="s">
        <v>856</v>
      </c>
      <c r="C183">
        <v>1</v>
      </c>
      <c r="D183">
        <v>0.88</v>
      </c>
      <c r="E183">
        <v>13</v>
      </c>
      <c r="F183">
        <v>35.06</v>
      </c>
      <c r="G183">
        <v>33.729999999999997</v>
      </c>
      <c r="H183" s="8">
        <v>0.2099</v>
      </c>
      <c r="I183" t="s">
        <v>615</v>
      </c>
      <c r="R183" t="str">
        <v>20520-20550</v>
      </c>
      <c r="S183" t="s">
        <v>1983</v>
      </c>
      <c r="T183" t="str">
        <f t="shared" si="0"/>
        <v>=(20520+20550)/2</v>
      </c>
      <c r="AF183">
        <f>(20520+20550)/2</f>
        <v>20535</v>
      </c>
    </row>
    <row r="184" spans="1:32" x14ac:dyDescent="0.3">
      <c r="A184">
        <v>1</v>
      </c>
      <c r="B184" t="s">
        <v>857</v>
      </c>
      <c r="C184">
        <v>1</v>
      </c>
      <c r="D184">
        <v>-0.14000000000000001</v>
      </c>
      <c r="E184">
        <v>11</v>
      </c>
      <c r="F184">
        <v>29.09</v>
      </c>
      <c r="G184">
        <v>21.36</v>
      </c>
      <c r="H184" s="8">
        <v>0.30499999999999999</v>
      </c>
      <c r="I184" t="s">
        <v>615</v>
      </c>
      <c r="R184" t="str">
        <v>20550-20580</v>
      </c>
      <c r="S184" t="s">
        <v>1984</v>
      </c>
      <c r="T184" t="str">
        <f t="shared" ref="T184:T244" si="1">_xlfn.CONCAT("=(",S184,")/2")</f>
        <v>=(20550+20580)/2</v>
      </c>
      <c r="AF184">
        <f>(20550+20580)/2</f>
        <v>20565</v>
      </c>
    </row>
    <row r="185" spans="1:32" x14ac:dyDescent="0.3">
      <c r="A185">
        <v>1</v>
      </c>
      <c r="B185" t="s">
        <v>858</v>
      </c>
      <c r="C185">
        <v>1</v>
      </c>
      <c r="D185">
        <v>0.97</v>
      </c>
      <c r="E185">
        <v>13</v>
      </c>
      <c r="F185">
        <v>34.94</v>
      </c>
      <c r="G185">
        <v>31.17</v>
      </c>
      <c r="H185" s="8">
        <v>0.22789999999999999</v>
      </c>
      <c r="I185" t="s">
        <v>615</v>
      </c>
      <c r="R185" t="str">
        <v>20580-20610</v>
      </c>
      <c r="S185" t="s">
        <v>1985</v>
      </c>
      <c r="T185" t="str">
        <f t="shared" si="1"/>
        <v>=(20580+20610)/2</v>
      </c>
      <c r="AF185">
        <f>(20580+20610)/2</f>
        <v>20595</v>
      </c>
    </row>
    <row r="186" spans="1:32" x14ac:dyDescent="0.3">
      <c r="A186">
        <v>1</v>
      </c>
      <c r="B186" t="s">
        <v>859</v>
      </c>
      <c r="C186">
        <v>1</v>
      </c>
      <c r="D186">
        <v>-0.35</v>
      </c>
      <c r="E186">
        <v>12</v>
      </c>
      <c r="F186">
        <v>39.15</v>
      </c>
      <c r="G186">
        <v>23.35</v>
      </c>
      <c r="H186" s="8">
        <v>0.29010000000000002</v>
      </c>
      <c r="I186" t="s">
        <v>615</v>
      </c>
      <c r="R186" t="str">
        <v>20610-20640</v>
      </c>
      <c r="S186" t="s">
        <v>1986</v>
      </c>
      <c r="T186" t="str">
        <f t="shared" si="1"/>
        <v>=(20610+20640)/2</v>
      </c>
      <c r="AF186">
        <f>(20610+20640)/2</f>
        <v>20625</v>
      </c>
    </row>
    <row r="187" spans="1:32" x14ac:dyDescent="0.3">
      <c r="A187">
        <v>1</v>
      </c>
      <c r="B187" t="s">
        <v>860</v>
      </c>
      <c r="C187">
        <v>1</v>
      </c>
      <c r="D187">
        <v>0.22</v>
      </c>
      <c r="E187">
        <v>14</v>
      </c>
      <c r="F187">
        <v>40.04</v>
      </c>
      <c r="G187">
        <v>37.869999999999997</v>
      </c>
      <c r="H187" s="8">
        <v>0.19969999999999999</v>
      </c>
      <c r="I187" t="s">
        <v>615</v>
      </c>
      <c r="R187" t="str">
        <v>20640-20670</v>
      </c>
      <c r="S187" t="s">
        <v>1987</v>
      </c>
      <c r="T187" t="str">
        <f t="shared" si="1"/>
        <v>=(20640+20670)/2</v>
      </c>
      <c r="AF187">
        <f>(20640+20670)/2</f>
        <v>20655</v>
      </c>
    </row>
    <row r="188" spans="1:32" x14ac:dyDescent="0.3">
      <c r="A188">
        <v>1</v>
      </c>
      <c r="B188" t="s">
        <v>861</v>
      </c>
      <c r="C188">
        <v>1</v>
      </c>
      <c r="D188">
        <v>-0.73</v>
      </c>
      <c r="E188">
        <v>15</v>
      </c>
      <c r="F188">
        <v>46.38</v>
      </c>
      <c r="G188">
        <v>30.01</v>
      </c>
      <c r="H188" s="8">
        <v>0.26860000000000001</v>
      </c>
      <c r="I188" t="s">
        <v>615</v>
      </c>
      <c r="R188" t="str">
        <v>20670-20700</v>
      </c>
      <c r="S188" t="s">
        <v>1988</v>
      </c>
      <c r="T188" t="str">
        <f t="shared" si="1"/>
        <v>=(20670+20700)/2</v>
      </c>
      <c r="AF188">
        <f>(20670+20700)/2</f>
        <v>20685</v>
      </c>
    </row>
    <row r="189" spans="1:32" x14ac:dyDescent="0.3">
      <c r="A189">
        <v>1</v>
      </c>
      <c r="B189" t="s">
        <v>862</v>
      </c>
      <c r="C189">
        <v>1</v>
      </c>
      <c r="D189">
        <v>0.81</v>
      </c>
      <c r="E189">
        <v>8</v>
      </c>
      <c r="F189">
        <v>24.72</v>
      </c>
      <c r="G189">
        <v>23.82</v>
      </c>
      <c r="H189" s="8">
        <v>0.2762</v>
      </c>
      <c r="I189" t="s">
        <v>615</v>
      </c>
      <c r="R189" t="str">
        <v>20700-20730</v>
      </c>
      <c r="S189" t="s">
        <v>1989</v>
      </c>
      <c r="T189" t="str">
        <f t="shared" si="1"/>
        <v>=(20700+20730)/2</v>
      </c>
      <c r="AF189">
        <f>(20700+20730)/2</f>
        <v>20715</v>
      </c>
    </row>
    <row r="190" spans="1:32" x14ac:dyDescent="0.3">
      <c r="A190">
        <v>1</v>
      </c>
      <c r="B190" t="s">
        <v>863</v>
      </c>
      <c r="C190">
        <v>1</v>
      </c>
      <c r="D190">
        <v>1.1200000000000001</v>
      </c>
      <c r="E190">
        <v>16</v>
      </c>
      <c r="F190">
        <v>47.64</v>
      </c>
      <c r="G190">
        <v>31.01</v>
      </c>
      <c r="H190" s="8">
        <v>0.24460000000000001</v>
      </c>
      <c r="I190" t="s">
        <v>615</v>
      </c>
      <c r="R190" t="str">
        <v>20730-20760</v>
      </c>
      <c r="S190" t="s">
        <v>1990</v>
      </c>
      <c r="T190" t="str">
        <f t="shared" si="1"/>
        <v>=(20730+20760)/2</v>
      </c>
      <c r="AF190">
        <f>(20730+20760)/2</f>
        <v>20745</v>
      </c>
    </row>
    <row r="191" spans="1:32" x14ac:dyDescent="0.3">
      <c r="A191">
        <v>1</v>
      </c>
      <c r="B191" t="s">
        <v>864</v>
      </c>
      <c r="C191">
        <v>1</v>
      </c>
      <c r="D191">
        <v>0.32</v>
      </c>
      <c r="E191">
        <v>12</v>
      </c>
      <c r="F191">
        <v>25.82</v>
      </c>
      <c r="G191">
        <v>24.27</v>
      </c>
      <c r="H191" s="8">
        <v>0.25969999999999999</v>
      </c>
      <c r="I191" t="s">
        <v>615</v>
      </c>
      <c r="R191" t="str">
        <v>20760-20790</v>
      </c>
      <c r="S191" t="s">
        <v>1991</v>
      </c>
      <c r="T191" t="str">
        <f t="shared" si="1"/>
        <v>=(20760+20790)/2</v>
      </c>
      <c r="AF191">
        <f>(20760+20790)/2</f>
        <v>20775</v>
      </c>
    </row>
    <row r="192" spans="1:32" x14ac:dyDescent="0.3">
      <c r="A192">
        <v>1</v>
      </c>
      <c r="B192" t="s">
        <v>865</v>
      </c>
      <c r="C192">
        <v>1</v>
      </c>
      <c r="D192">
        <v>0.3</v>
      </c>
      <c r="E192">
        <v>13</v>
      </c>
      <c r="F192">
        <v>40.85</v>
      </c>
      <c r="G192">
        <v>35.71</v>
      </c>
      <c r="H192" s="8">
        <v>0.187</v>
      </c>
      <c r="I192" t="s">
        <v>615</v>
      </c>
      <c r="R192" t="str">
        <v>20790-20820</v>
      </c>
      <c r="S192" t="s">
        <v>1992</v>
      </c>
      <c r="T192" t="str">
        <f t="shared" si="1"/>
        <v>=(20790+20820)/2</v>
      </c>
      <c r="AF192">
        <f>(20790+20820)/2</f>
        <v>20805</v>
      </c>
    </row>
    <row r="193" spans="1:32" x14ac:dyDescent="0.3">
      <c r="A193">
        <v>1</v>
      </c>
      <c r="B193" t="s">
        <v>866</v>
      </c>
      <c r="C193">
        <v>1</v>
      </c>
      <c r="D193">
        <v>0.5</v>
      </c>
      <c r="E193">
        <v>11</v>
      </c>
      <c r="F193">
        <v>23.45</v>
      </c>
      <c r="G193">
        <v>21.55</v>
      </c>
      <c r="H193" s="8">
        <v>0.2883</v>
      </c>
      <c r="I193" t="s">
        <v>615</v>
      </c>
      <c r="R193" t="str">
        <v>20820-20850</v>
      </c>
      <c r="S193" t="s">
        <v>1993</v>
      </c>
      <c r="T193" t="str">
        <f t="shared" si="1"/>
        <v>=(20820+20850)/2</v>
      </c>
      <c r="AF193">
        <f>(20820+20850)/2</f>
        <v>20835</v>
      </c>
    </row>
    <row r="194" spans="1:32" x14ac:dyDescent="0.3">
      <c r="A194">
        <v>1</v>
      </c>
      <c r="B194" t="s">
        <v>867</v>
      </c>
      <c r="C194">
        <v>1</v>
      </c>
      <c r="D194">
        <v>1.41</v>
      </c>
      <c r="E194">
        <v>17</v>
      </c>
      <c r="F194">
        <v>48.82</v>
      </c>
      <c r="G194">
        <v>47.6</v>
      </c>
      <c r="H194" s="8">
        <v>0.1898</v>
      </c>
      <c r="I194" t="s">
        <v>615</v>
      </c>
      <c r="R194" t="str">
        <v>20850-20880</v>
      </c>
      <c r="S194" t="s">
        <v>1994</v>
      </c>
      <c r="T194" t="str">
        <f t="shared" si="1"/>
        <v>=(20850+20880)/2</v>
      </c>
      <c r="AF194">
        <f>(20850+20880)/2</f>
        <v>20865</v>
      </c>
    </row>
    <row r="195" spans="1:32" x14ac:dyDescent="0.3">
      <c r="A195">
        <v>1</v>
      </c>
      <c r="B195" t="s">
        <v>868</v>
      </c>
      <c r="C195">
        <v>1</v>
      </c>
      <c r="D195">
        <v>0.39</v>
      </c>
      <c r="E195">
        <v>21</v>
      </c>
      <c r="F195">
        <v>64.56</v>
      </c>
      <c r="G195">
        <v>62.51</v>
      </c>
      <c r="H195" s="8">
        <v>0.17929999999999999</v>
      </c>
      <c r="I195" t="s">
        <v>615</v>
      </c>
      <c r="R195" t="str">
        <v>20880-20910</v>
      </c>
      <c r="S195" t="s">
        <v>1995</v>
      </c>
      <c r="T195" t="str">
        <f t="shared" si="1"/>
        <v>=(20880+20910)/2</v>
      </c>
      <c r="AF195">
        <f>(20880+20910)/2</f>
        <v>20895</v>
      </c>
    </row>
    <row r="196" spans="1:32" x14ac:dyDescent="0.3">
      <c r="A196">
        <v>1</v>
      </c>
      <c r="B196" t="s">
        <v>869</v>
      </c>
      <c r="C196">
        <v>1</v>
      </c>
      <c r="D196">
        <v>-0.6</v>
      </c>
      <c r="E196">
        <v>12</v>
      </c>
      <c r="F196">
        <v>49.99</v>
      </c>
      <c r="G196">
        <v>34.69</v>
      </c>
      <c r="H196" s="8">
        <v>0.2329</v>
      </c>
      <c r="I196" t="s">
        <v>615</v>
      </c>
      <c r="R196" t="str">
        <v>20910-20940</v>
      </c>
      <c r="S196" t="s">
        <v>1996</v>
      </c>
      <c r="T196" t="str">
        <f t="shared" si="1"/>
        <v>=(20910+20940)/2</v>
      </c>
      <c r="AF196">
        <f>(20910+20940)/2</f>
        <v>20925</v>
      </c>
    </row>
    <row r="197" spans="1:32" x14ac:dyDescent="0.3">
      <c r="A197">
        <v>1</v>
      </c>
      <c r="B197" t="s">
        <v>870</v>
      </c>
      <c r="C197">
        <v>1</v>
      </c>
      <c r="D197">
        <v>-0.22</v>
      </c>
      <c r="E197">
        <v>11</v>
      </c>
      <c r="F197">
        <v>31.4</v>
      </c>
      <c r="G197">
        <v>26.71</v>
      </c>
      <c r="H197" s="8">
        <v>0.22720000000000001</v>
      </c>
      <c r="I197" t="s">
        <v>615</v>
      </c>
      <c r="R197" t="str">
        <v>20940-20970</v>
      </c>
      <c r="S197" t="s">
        <v>1997</v>
      </c>
      <c r="T197" t="str">
        <f t="shared" si="1"/>
        <v>=(20940+20970)/2</v>
      </c>
      <c r="AF197">
        <f>(20940+20970)/2</f>
        <v>20955</v>
      </c>
    </row>
    <row r="198" spans="1:32" x14ac:dyDescent="0.3">
      <c r="A198">
        <v>1</v>
      </c>
      <c r="B198" t="s">
        <v>871</v>
      </c>
      <c r="C198">
        <v>1</v>
      </c>
      <c r="D198">
        <v>-0.13</v>
      </c>
      <c r="E198">
        <v>12</v>
      </c>
      <c r="F198">
        <v>31.1</v>
      </c>
      <c r="G198">
        <v>22.13</v>
      </c>
      <c r="H198" s="8">
        <v>0.26929999999999998</v>
      </c>
      <c r="I198" t="s">
        <v>615</v>
      </c>
      <c r="R198" t="str">
        <v>20970-21000</v>
      </c>
      <c r="S198" t="s">
        <v>1998</v>
      </c>
      <c r="T198" t="str">
        <f t="shared" si="1"/>
        <v>=(20970+21000)/2</v>
      </c>
      <c r="AF198">
        <f>(20970+21000)/2</f>
        <v>20985</v>
      </c>
    </row>
    <row r="199" spans="1:32" x14ac:dyDescent="0.3">
      <c r="A199">
        <v>1</v>
      </c>
      <c r="B199" t="s">
        <v>872</v>
      </c>
      <c r="C199">
        <v>1</v>
      </c>
      <c r="D199">
        <v>1.5</v>
      </c>
      <c r="E199">
        <v>12</v>
      </c>
      <c r="F199">
        <v>37.51</v>
      </c>
      <c r="G199">
        <v>27.55</v>
      </c>
      <c r="H199" s="8">
        <v>0.27260000000000001</v>
      </c>
      <c r="I199" t="s">
        <v>615</v>
      </c>
      <c r="R199" t="str">
        <v>21000-21030</v>
      </c>
      <c r="S199" t="s">
        <v>1999</v>
      </c>
      <c r="T199" t="str">
        <f t="shared" si="1"/>
        <v>=(21000+21030)/2</v>
      </c>
      <c r="AF199">
        <f>(21000+21030)/2</f>
        <v>21015</v>
      </c>
    </row>
    <row r="200" spans="1:32" x14ac:dyDescent="0.3">
      <c r="A200">
        <v>1</v>
      </c>
      <c r="B200" t="s">
        <v>873</v>
      </c>
      <c r="C200">
        <v>1</v>
      </c>
      <c r="D200">
        <v>-0.8</v>
      </c>
      <c r="E200">
        <v>11</v>
      </c>
      <c r="F200">
        <v>33.07</v>
      </c>
      <c r="G200">
        <v>28.77</v>
      </c>
      <c r="H200" s="8">
        <v>0.2261</v>
      </c>
      <c r="I200" t="s">
        <v>615</v>
      </c>
      <c r="R200" t="str">
        <v>21030-21060</v>
      </c>
      <c r="S200" t="s">
        <v>2000</v>
      </c>
      <c r="T200" t="str">
        <f t="shared" si="1"/>
        <v>=(21030+21060)/2</v>
      </c>
      <c r="AF200">
        <f>(21030+21060)/2</f>
        <v>21045</v>
      </c>
    </row>
    <row r="201" spans="1:32" x14ac:dyDescent="0.3">
      <c r="A201">
        <v>1</v>
      </c>
      <c r="B201" t="s">
        <v>874</v>
      </c>
      <c r="C201">
        <v>1</v>
      </c>
      <c r="D201">
        <v>1.24</v>
      </c>
      <c r="E201">
        <v>12</v>
      </c>
      <c r="F201">
        <v>31.83</v>
      </c>
      <c r="G201">
        <v>21.14</v>
      </c>
      <c r="H201" s="8">
        <v>0.2596</v>
      </c>
      <c r="I201" t="s">
        <v>615</v>
      </c>
      <c r="R201" t="str">
        <v>21060-21090</v>
      </c>
      <c r="S201" t="s">
        <v>2001</v>
      </c>
      <c r="T201" t="str">
        <f t="shared" si="1"/>
        <v>=(21060+21090)/2</v>
      </c>
      <c r="AF201">
        <f>(21060+21090)/2</f>
        <v>21075</v>
      </c>
    </row>
    <row r="202" spans="1:32" x14ac:dyDescent="0.3">
      <c r="A202">
        <v>1</v>
      </c>
      <c r="B202" t="s">
        <v>875</v>
      </c>
      <c r="C202">
        <v>1</v>
      </c>
      <c r="D202">
        <v>1</v>
      </c>
      <c r="E202">
        <v>9</v>
      </c>
      <c r="F202">
        <v>38.83</v>
      </c>
      <c r="G202">
        <v>17.2</v>
      </c>
      <c r="H202" s="8">
        <v>0.26750000000000002</v>
      </c>
      <c r="I202" t="s">
        <v>615</v>
      </c>
      <c r="R202" t="str">
        <v>21090-21120</v>
      </c>
      <c r="S202" t="s">
        <v>2002</v>
      </c>
      <c r="T202" t="str">
        <f t="shared" si="1"/>
        <v>=(21090+21120)/2</v>
      </c>
      <c r="AF202">
        <f>(21090+21120)/2</f>
        <v>21105</v>
      </c>
    </row>
    <row r="203" spans="1:32" x14ac:dyDescent="0.3">
      <c r="A203">
        <v>1</v>
      </c>
      <c r="B203" t="s">
        <v>876</v>
      </c>
      <c r="C203">
        <v>1</v>
      </c>
      <c r="D203">
        <v>1.3</v>
      </c>
      <c r="E203">
        <v>10</v>
      </c>
      <c r="F203">
        <v>27.1</v>
      </c>
      <c r="G203">
        <v>19.98</v>
      </c>
      <c r="H203" s="8">
        <v>0.2432</v>
      </c>
      <c r="I203" t="s">
        <v>615</v>
      </c>
      <c r="R203" t="str">
        <v>21120-21150</v>
      </c>
      <c r="S203" t="s">
        <v>2003</v>
      </c>
      <c r="T203" t="str">
        <f t="shared" si="1"/>
        <v>=(21120+21150)/2</v>
      </c>
      <c r="AF203">
        <f>(21120+21150)/2</f>
        <v>21135</v>
      </c>
    </row>
    <row r="204" spans="1:32" x14ac:dyDescent="0.3">
      <c r="A204">
        <v>1</v>
      </c>
      <c r="B204" t="s">
        <v>877</v>
      </c>
      <c r="C204">
        <v>1</v>
      </c>
      <c r="D204">
        <v>1.0900000000000001</v>
      </c>
      <c r="E204">
        <v>11</v>
      </c>
      <c r="F204">
        <v>32.74</v>
      </c>
      <c r="G204">
        <v>24.73</v>
      </c>
      <c r="H204" s="8">
        <v>0.26450000000000001</v>
      </c>
      <c r="I204" t="s">
        <v>615</v>
      </c>
      <c r="R204" t="str">
        <v>21150-21180</v>
      </c>
      <c r="S204" t="s">
        <v>2004</v>
      </c>
      <c r="T204" t="str">
        <f t="shared" si="1"/>
        <v>=(21150+21180)/2</v>
      </c>
      <c r="AF204">
        <f>(21150+21180)/2</f>
        <v>21165</v>
      </c>
    </row>
    <row r="205" spans="1:32" x14ac:dyDescent="0.3">
      <c r="A205">
        <v>1</v>
      </c>
      <c r="B205" t="s">
        <v>878</v>
      </c>
      <c r="C205">
        <v>1</v>
      </c>
      <c r="D205">
        <v>0.46</v>
      </c>
      <c r="E205">
        <v>11</v>
      </c>
      <c r="F205">
        <v>29.37</v>
      </c>
      <c r="G205">
        <v>26.45</v>
      </c>
      <c r="H205" s="8">
        <v>0.2437</v>
      </c>
      <c r="I205" t="s">
        <v>615</v>
      </c>
      <c r="R205" t="str">
        <v>21180-21210</v>
      </c>
      <c r="S205" t="s">
        <v>2005</v>
      </c>
      <c r="T205" t="str">
        <f t="shared" si="1"/>
        <v>=(21180+21210)/2</v>
      </c>
      <c r="AF205">
        <f>(21180+21210)/2</f>
        <v>21195</v>
      </c>
    </row>
    <row r="206" spans="1:32" x14ac:dyDescent="0.3">
      <c r="A206">
        <v>1</v>
      </c>
      <c r="B206" t="s">
        <v>879</v>
      </c>
      <c r="C206">
        <v>1</v>
      </c>
      <c r="D206">
        <v>0.14000000000000001</v>
      </c>
      <c r="E206">
        <v>10</v>
      </c>
      <c r="F206">
        <v>22.79</v>
      </c>
      <c r="G206">
        <v>18.510000000000002</v>
      </c>
      <c r="H206" s="8">
        <v>0.28810000000000002</v>
      </c>
      <c r="I206" t="s">
        <v>615</v>
      </c>
      <c r="R206" t="str">
        <v>21210-21240</v>
      </c>
      <c r="S206" t="s">
        <v>2006</v>
      </c>
      <c r="T206" t="str">
        <f t="shared" si="1"/>
        <v>=(21210+21240)/2</v>
      </c>
      <c r="AF206">
        <f>(21210+21240)/2</f>
        <v>21225</v>
      </c>
    </row>
    <row r="207" spans="1:32" x14ac:dyDescent="0.3">
      <c r="A207">
        <v>1</v>
      </c>
      <c r="B207" t="s">
        <v>880</v>
      </c>
      <c r="C207">
        <v>1</v>
      </c>
      <c r="D207">
        <v>1.62</v>
      </c>
      <c r="E207">
        <v>15</v>
      </c>
      <c r="F207">
        <v>42.38</v>
      </c>
      <c r="G207">
        <v>39.9</v>
      </c>
      <c r="H207" s="8">
        <v>0.19320000000000001</v>
      </c>
      <c r="I207" t="s">
        <v>615</v>
      </c>
      <c r="R207" t="str">
        <v>21240-21270</v>
      </c>
      <c r="S207" t="s">
        <v>2007</v>
      </c>
      <c r="T207" t="str">
        <f t="shared" si="1"/>
        <v>=(21240+21270)/2</v>
      </c>
      <c r="AF207">
        <f>(21240+21270)/2</f>
        <v>21255</v>
      </c>
    </row>
    <row r="208" spans="1:32" x14ac:dyDescent="0.3">
      <c r="A208">
        <v>1</v>
      </c>
      <c r="B208" t="s">
        <v>881</v>
      </c>
      <c r="C208">
        <v>1</v>
      </c>
      <c r="D208">
        <v>0.84</v>
      </c>
      <c r="E208">
        <v>17</v>
      </c>
      <c r="F208">
        <v>46.23</v>
      </c>
      <c r="G208">
        <v>36.130000000000003</v>
      </c>
      <c r="H208" s="8">
        <v>0.2402</v>
      </c>
      <c r="I208" t="s">
        <v>615</v>
      </c>
      <c r="R208" t="str">
        <v>21270-21300</v>
      </c>
      <c r="S208" t="s">
        <v>2008</v>
      </c>
      <c r="T208" t="str">
        <f t="shared" si="1"/>
        <v>=(21270+21300)/2</v>
      </c>
      <c r="AF208">
        <f>(21270+21300)/2</f>
        <v>21285</v>
      </c>
    </row>
    <row r="209" spans="1:32" x14ac:dyDescent="0.3">
      <c r="A209">
        <v>1</v>
      </c>
      <c r="B209" t="s">
        <v>882</v>
      </c>
      <c r="C209">
        <v>1</v>
      </c>
      <c r="D209">
        <v>-0.04</v>
      </c>
      <c r="E209">
        <v>12</v>
      </c>
      <c r="F209">
        <v>39.28</v>
      </c>
      <c r="G209">
        <v>36.450000000000003</v>
      </c>
      <c r="H209" s="8">
        <v>0.17760000000000001</v>
      </c>
      <c r="I209" t="s">
        <v>615</v>
      </c>
      <c r="R209" t="str">
        <v>21300-21330</v>
      </c>
      <c r="S209" t="s">
        <v>2009</v>
      </c>
      <c r="T209" t="str">
        <f t="shared" si="1"/>
        <v>=(21300+21330)/2</v>
      </c>
      <c r="AF209">
        <f>(21300+21330)/2</f>
        <v>21315</v>
      </c>
    </row>
    <row r="210" spans="1:32" x14ac:dyDescent="0.3">
      <c r="A210">
        <v>1</v>
      </c>
      <c r="B210" t="s">
        <v>883</v>
      </c>
      <c r="C210">
        <v>1</v>
      </c>
      <c r="D210">
        <v>1.0900000000000001</v>
      </c>
      <c r="E210">
        <v>12</v>
      </c>
      <c r="F210">
        <v>32.54</v>
      </c>
      <c r="G210">
        <v>24.28</v>
      </c>
      <c r="H210" s="8">
        <v>0.25669999999999998</v>
      </c>
      <c r="I210" t="s">
        <v>615</v>
      </c>
      <c r="R210" t="str">
        <v>21330-21360</v>
      </c>
      <c r="S210" t="s">
        <v>2010</v>
      </c>
      <c r="T210" t="str">
        <f t="shared" si="1"/>
        <v>=(21330+21360)/2</v>
      </c>
      <c r="AF210">
        <f>(21330+21360)/2</f>
        <v>21345</v>
      </c>
    </row>
    <row r="211" spans="1:32" x14ac:dyDescent="0.3">
      <c r="A211">
        <v>1</v>
      </c>
      <c r="B211" t="s">
        <v>884</v>
      </c>
      <c r="C211">
        <v>1</v>
      </c>
      <c r="D211">
        <v>0.55000000000000004</v>
      </c>
      <c r="E211">
        <v>11</v>
      </c>
      <c r="F211">
        <v>28.26</v>
      </c>
      <c r="G211">
        <v>12.13</v>
      </c>
      <c r="H211" s="8">
        <v>0.2452</v>
      </c>
      <c r="I211" t="s">
        <v>615</v>
      </c>
      <c r="R211" t="str">
        <v>21360-21390</v>
      </c>
      <c r="S211" t="s">
        <v>2011</v>
      </c>
      <c r="T211" t="str">
        <f t="shared" si="1"/>
        <v>=(21360+21390)/2</v>
      </c>
      <c r="AF211">
        <f>(21360+21390)/2</f>
        <v>21375</v>
      </c>
    </row>
    <row r="212" spans="1:32" x14ac:dyDescent="0.3">
      <c r="A212">
        <v>1</v>
      </c>
      <c r="B212" t="s">
        <v>885</v>
      </c>
      <c r="C212">
        <v>1</v>
      </c>
      <c r="D212">
        <v>0.81</v>
      </c>
      <c r="E212">
        <v>15</v>
      </c>
      <c r="F212">
        <v>46.66</v>
      </c>
      <c r="G212">
        <v>44.93</v>
      </c>
      <c r="H212" s="8">
        <v>0.1782</v>
      </c>
      <c r="I212" t="s">
        <v>615</v>
      </c>
      <c r="R212" t="str">
        <v>21390-21420</v>
      </c>
      <c r="S212" t="s">
        <v>2012</v>
      </c>
      <c r="T212" t="str">
        <f t="shared" si="1"/>
        <v>=(21390+21420)/2</v>
      </c>
      <c r="AF212">
        <f>(21390+21420)/2</f>
        <v>21405</v>
      </c>
    </row>
    <row r="213" spans="1:32" x14ac:dyDescent="0.3">
      <c r="A213">
        <v>1</v>
      </c>
      <c r="B213" t="s">
        <v>886</v>
      </c>
      <c r="C213">
        <v>1</v>
      </c>
      <c r="D213">
        <v>1.1599999999999999</v>
      </c>
      <c r="E213">
        <v>10</v>
      </c>
      <c r="F213">
        <v>30.48</v>
      </c>
      <c r="G213">
        <v>21.34</v>
      </c>
      <c r="H213" s="8">
        <v>0.2495</v>
      </c>
      <c r="I213" t="s">
        <v>615</v>
      </c>
      <c r="R213" t="str">
        <v>21420-21450</v>
      </c>
      <c r="S213" t="s">
        <v>2013</v>
      </c>
      <c r="T213" t="str">
        <f t="shared" si="1"/>
        <v>=(21420+21450)/2</v>
      </c>
      <c r="AF213">
        <f>(21420+21450)/2</f>
        <v>21435</v>
      </c>
    </row>
    <row r="214" spans="1:32" x14ac:dyDescent="0.3">
      <c r="A214">
        <v>1</v>
      </c>
      <c r="B214" t="s">
        <v>887</v>
      </c>
      <c r="C214">
        <v>1</v>
      </c>
      <c r="D214">
        <v>0.87</v>
      </c>
      <c r="E214">
        <v>12</v>
      </c>
      <c r="F214">
        <v>39.159999999999997</v>
      </c>
      <c r="G214">
        <v>34.01</v>
      </c>
      <c r="H214" s="8">
        <v>0.19259999999999999</v>
      </c>
      <c r="I214" t="s">
        <v>615</v>
      </c>
      <c r="R214" t="str">
        <v>21450-21480</v>
      </c>
      <c r="S214" t="s">
        <v>2014</v>
      </c>
      <c r="T214" t="str">
        <f t="shared" si="1"/>
        <v>=(21450+21480)/2</v>
      </c>
      <c r="AF214">
        <f>(21450+21480)/2</f>
        <v>21465</v>
      </c>
    </row>
    <row r="215" spans="1:32" x14ac:dyDescent="0.3">
      <c r="A215">
        <v>1</v>
      </c>
      <c r="B215" t="s">
        <v>888</v>
      </c>
      <c r="C215">
        <v>1</v>
      </c>
      <c r="D215">
        <v>1.17</v>
      </c>
      <c r="E215">
        <v>14</v>
      </c>
      <c r="F215">
        <v>39.96</v>
      </c>
      <c r="G215">
        <v>34.94</v>
      </c>
      <c r="H215" s="8">
        <v>0.20880000000000001</v>
      </c>
      <c r="I215" t="s">
        <v>615</v>
      </c>
      <c r="R215" t="str">
        <v>21480-21510</v>
      </c>
      <c r="S215" t="s">
        <v>2015</v>
      </c>
      <c r="T215" t="str">
        <f t="shared" si="1"/>
        <v>=(21480+21510)/2</v>
      </c>
      <c r="AF215">
        <f>(21480+21510)/2</f>
        <v>21495</v>
      </c>
    </row>
    <row r="216" spans="1:32" x14ac:dyDescent="0.3">
      <c r="A216">
        <v>1</v>
      </c>
      <c r="B216" t="s">
        <v>889</v>
      </c>
      <c r="C216">
        <v>1</v>
      </c>
      <c r="D216">
        <v>-1.21</v>
      </c>
      <c r="E216">
        <v>11</v>
      </c>
      <c r="F216">
        <v>42.89</v>
      </c>
      <c r="G216">
        <v>28.64</v>
      </c>
      <c r="H216" s="8">
        <v>0.34770000000000001</v>
      </c>
      <c r="I216" t="s">
        <v>615</v>
      </c>
      <c r="R216" t="str">
        <v>21510-21540</v>
      </c>
      <c r="S216" t="s">
        <v>2016</v>
      </c>
      <c r="T216" t="str">
        <f t="shared" si="1"/>
        <v>=(21510+21540)/2</v>
      </c>
      <c r="AF216">
        <f>(21510+21540)/2</f>
        <v>21525</v>
      </c>
    </row>
    <row r="217" spans="1:32" x14ac:dyDescent="0.3">
      <c r="A217">
        <v>1</v>
      </c>
      <c r="B217" t="s">
        <v>890</v>
      </c>
      <c r="C217">
        <v>1</v>
      </c>
      <c r="D217">
        <v>1.04</v>
      </c>
      <c r="E217">
        <v>10</v>
      </c>
      <c r="F217">
        <v>24.29</v>
      </c>
      <c r="G217">
        <v>19.62</v>
      </c>
      <c r="H217" s="8">
        <v>0.25140000000000001</v>
      </c>
      <c r="I217" t="s">
        <v>615</v>
      </c>
      <c r="R217" t="str">
        <v>21540-21570</v>
      </c>
      <c r="S217" t="s">
        <v>2017</v>
      </c>
      <c r="T217" t="str">
        <f t="shared" si="1"/>
        <v>=(21540+21570)/2</v>
      </c>
      <c r="AF217">
        <f>(21540+21570)/2</f>
        <v>21555</v>
      </c>
    </row>
    <row r="218" spans="1:32" x14ac:dyDescent="0.3">
      <c r="A218">
        <v>1</v>
      </c>
      <c r="B218" t="s">
        <v>891</v>
      </c>
      <c r="C218">
        <v>1</v>
      </c>
      <c r="D218">
        <v>1.02</v>
      </c>
      <c r="E218">
        <v>13</v>
      </c>
      <c r="F218">
        <v>32.43</v>
      </c>
      <c r="G218">
        <v>29.71</v>
      </c>
      <c r="H218" s="8">
        <v>0.23119999999999999</v>
      </c>
      <c r="I218" t="s">
        <v>615</v>
      </c>
      <c r="R218" t="str">
        <v>21570-21600</v>
      </c>
      <c r="S218" t="s">
        <v>2018</v>
      </c>
      <c r="T218" t="str">
        <f t="shared" si="1"/>
        <v>=(21570+21600)/2</v>
      </c>
      <c r="AF218">
        <f>(21570+21600)/2</f>
        <v>21585</v>
      </c>
    </row>
    <row r="219" spans="1:32" x14ac:dyDescent="0.3">
      <c r="A219">
        <v>1</v>
      </c>
      <c r="B219" t="s">
        <v>892</v>
      </c>
      <c r="C219">
        <v>1</v>
      </c>
      <c r="D219">
        <v>1.23</v>
      </c>
      <c r="E219">
        <v>12</v>
      </c>
      <c r="F219">
        <v>38.79</v>
      </c>
      <c r="G219">
        <v>31.73</v>
      </c>
      <c r="H219" s="8">
        <v>0.19159999999999999</v>
      </c>
      <c r="I219" t="s">
        <v>615</v>
      </c>
      <c r="R219" t="str">
        <v>21600-21630</v>
      </c>
      <c r="S219" t="s">
        <v>2019</v>
      </c>
      <c r="T219" t="str">
        <f t="shared" si="1"/>
        <v>=(21600+21630)/2</v>
      </c>
      <c r="AF219">
        <f>(21600+21630)/2</f>
        <v>21615</v>
      </c>
    </row>
    <row r="220" spans="1:32" x14ac:dyDescent="0.3">
      <c r="A220">
        <v>1</v>
      </c>
      <c r="B220" t="s">
        <v>893</v>
      </c>
      <c r="C220">
        <v>1</v>
      </c>
      <c r="D220">
        <v>0.47</v>
      </c>
      <c r="E220">
        <v>11</v>
      </c>
      <c r="F220">
        <v>37.909999999999997</v>
      </c>
      <c r="G220">
        <v>36.18</v>
      </c>
      <c r="H220" s="8">
        <v>0.17249999999999999</v>
      </c>
      <c r="I220" t="s">
        <v>615</v>
      </c>
      <c r="R220" t="str">
        <v>21630-21660</v>
      </c>
      <c r="S220" t="s">
        <v>2020</v>
      </c>
      <c r="T220" t="str">
        <f t="shared" si="1"/>
        <v>=(21630+21660)/2</v>
      </c>
      <c r="AF220">
        <f>(21630+21660)/2</f>
        <v>21645</v>
      </c>
    </row>
    <row r="221" spans="1:32" x14ac:dyDescent="0.3">
      <c r="A221">
        <v>1</v>
      </c>
      <c r="B221" t="s">
        <v>894</v>
      </c>
      <c r="C221">
        <v>1</v>
      </c>
      <c r="D221">
        <v>0.37</v>
      </c>
      <c r="E221">
        <v>12</v>
      </c>
      <c r="F221">
        <v>44.29</v>
      </c>
      <c r="G221">
        <v>22.1</v>
      </c>
      <c r="H221" s="8">
        <v>0.32879999999999998</v>
      </c>
      <c r="I221" t="s">
        <v>615</v>
      </c>
      <c r="R221" t="str">
        <v>21660-21690</v>
      </c>
      <c r="S221" t="s">
        <v>2021</v>
      </c>
      <c r="T221" t="str">
        <f t="shared" si="1"/>
        <v>=(21660+21690)/2</v>
      </c>
      <c r="AF221">
        <f>(21660+21690)/2</f>
        <v>21675</v>
      </c>
    </row>
    <row r="222" spans="1:32" x14ac:dyDescent="0.3">
      <c r="A222">
        <v>1</v>
      </c>
      <c r="B222" t="s">
        <v>895</v>
      </c>
      <c r="C222">
        <v>1</v>
      </c>
      <c r="D222">
        <v>1.64</v>
      </c>
      <c r="E222">
        <v>11</v>
      </c>
      <c r="F222">
        <v>25.98</v>
      </c>
      <c r="G222">
        <v>22.28</v>
      </c>
      <c r="H222" s="8">
        <v>0.23469999999999999</v>
      </c>
      <c r="I222" t="s">
        <v>615</v>
      </c>
      <c r="R222" t="str">
        <v>21690-21720</v>
      </c>
      <c r="S222" t="s">
        <v>2022</v>
      </c>
      <c r="T222" t="str">
        <f t="shared" si="1"/>
        <v>=(21690+21720)/2</v>
      </c>
      <c r="AF222">
        <f>(21690+21720)/2</f>
        <v>21705</v>
      </c>
    </row>
    <row r="223" spans="1:32" x14ac:dyDescent="0.3">
      <c r="A223">
        <v>1</v>
      </c>
      <c r="B223" t="s">
        <v>896</v>
      </c>
      <c r="C223">
        <v>1</v>
      </c>
      <c r="D223">
        <v>0.93</v>
      </c>
      <c r="E223">
        <v>16</v>
      </c>
      <c r="F223">
        <v>50.42</v>
      </c>
      <c r="G223">
        <v>37.590000000000003</v>
      </c>
      <c r="H223" s="8">
        <v>0.22939999999999999</v>
      </c>
      <c r="I223" t="s">
        <v>615</v>
      </c>
      <c r="R223" t="str">
        <v>21720-21750</v>
      </c>
      <c r="S223" t="s">
        <v>2023</v>
      </c>
      <c r="T223" t="str">
        <f t="shared" si="1"/>
        <v>=(21720+21750)/2</v>
      </c>
      <c r="AF223">
        <f>(21720+21750)/2</f>
        <v>21735</v>
      </c>
    </row>
    <row r="224" spans="1:32" x14ac:dyDescent="0.3">
      <c r="A224">
        <v>1</v>
      </c>
      <c r="B224" t="s">
        <v>897</v>
      </c>
      <c r="C224">
        <v>1</v>
      </c>
      <c r="D224">
        <v>0.24</v>
      </c>
      <c r="E224">
        <v>9</v>
      </c>
      <c r="F224">
        <v>22.97</v>
      </c>
      <c r="G224">
        <v>18.04</v>
      </c>
      <c r="H224" s="8">
        <v>0.2752</v>
      </c>
      <c r="I224" t="s">
        <v>615</v>
      </c>
      <c r="R224" t="str">
        <v>21750-21780</v>
      </c>
      <c r="S224" t="s">
        <v>2024</v>
      </c>
      <c r="T224" t="str">
        <f t="shared" si="1"/>
        <v>=(21750+21780)/2</v>
      </c>
      <c r="AF224">
        <f>(21750+21780)/2</f>
        <v>21765</v>
      </c>
    </row>
    <row r="225" spans="1:32" x14ac:dyDescent="0.3">
      <c r="A225">
        <v>1</v>
      </c>
      <c r="B225" t="s">
        <v>898</v>
      </c>
      <c r="C225">
        <v>1</v>
      </c>
      <c r="D225">
        <v>0.28999999999999998</v>
      </c>
      <c r="E225">
        <v>14</v>
      </c>
      <c r="F225">
        <v>44.51</v>
      </c>
      <c r="G225">
        <v>43.06</v>
      </c>
      <c r="H225" s="8">
        <v>0.1807</v>
      </c>
      <c r="I225" t="s">
        <v>615</v>
      </c>
      <c r="R225" t="str">
        <v>21780-21810</v>
      </c>
      <c r="S225" t="s">
        <v>2025</v>
      </c>
      <c r="T225" t="str">
        <f t="shared" si="1"/>
        <v>=(21780+21810)/2</v>
      </c>
      <c r="AF225">
        <f>(21780+21810)/2</f>
        <v>21795</v>
      </c>
    </row>
    <row r="226" spans="1:32" x14ac:dyDescent="0.3">
      <c r="A226">
        <v>1</v>
      </c>
      <c r="B226" t="s">
        <v>899</v>
      </c>
      <c r="C226">
        <v>1</v>
      </c>
      <c r="D226">
        <v>1.0900000000000001</v>
      </c>
      <c r="E226">
        <v>11</v>
      </c>
      <c r="F226">
        <v>30.88</v>
      </c>
      <c r="G226">
        <v>20.75</v>
      </c>
      <c r="H226" s="8">
        <v>0.39479999999999998</v>
      </c>
      <c r="I226" t="s">
        <v>615</v>
      </c>
      <c r="R226" t="str">
        <v>21810-21840</v>
      </c>
      <c r="S226" t="s">
        <v>2026</v>
      </c>
      <c r="T226" t="str">
        <f t="shared" si="1"/>
        <v>=(21810+21840)/2</v>
      </c>
      <c r="AF226">
        <f>(21810+21840)/2</f>
        <v>21825</v>
      </c>
    </row>
    <row r="227" spans="1:32" x14ac:dyDescent="0.3">
      <c r="A227">
        <v>1</v>
      </c>
      <c r="B227" t="s">
        <v>900</v>
      </c>
      <c r="C227">
        <v>1</v>
      </c>
      <c r="D227">
        <v>0.56999999999999995</v>
      </c>
      <c r="E227">
        <v>15</v>
      </c>
      <c r="F227">
        <v>50.41</v>
      </c>
      <c r="G227">
        <v>32.44</v>
      </c>
      <c r="H227" s="8">
        <v>0.26319999999999999</v>
      </c>
      <c r="I227" t="s">
        <v>615</v>
      </c>
      <c r="R227" t="str">
        <v>21840-21870</v>
      </c>
      <c r="S227" t="s">
        <v>2027</v>
      </c>
      <c r="T227" t="str">
        <f t="shared" si="1"/>
        <v>=(21840+21870)/2</v>
      </c>
      <c r="AF227">
        <f>(21840+21870)/2</f>
        <v>21855</v>
      </c>
    </row>
    <row r="228" spans="1:32" x14ac:dyDescent="0.3">
      <c r="A228">
        <v>1</v>
      </c>
      <c r="B228" t="s">
        <v>901</v>
      </c>
      <c r="C228">
        <v>1</v>
      </c>
      <c r="D228">
        <v>0.94</v>
      </c>
      <c r="E228">
        <v>11</v>
      </c>
      <c r="F228">
        <v>27.88</v>
      </c>
      <c r="G228">
        <v>14.47</v>
      </c>
      <c r="H228" s="8">
        <v>0.37390000000000001</v>
      </c>
      <c r="I228" t="s">
        <v>615</v>
      </c>
      <c r="R228" t="str">
        <v>21870-21900</v>
      </c>
      <c r="S228" t="s">
        <v>2028</v>
      </c>
      <c r="T228" t="str">
        <f t="shared" si="1"/>
        <v>=(21870+21900)/2</v>
      </c>
      <c r="AF228">
        <f>(21870+21900)/2</f>
        <v>21885</v>
      </c>
    </row>
    <row r="229" spans="1:32" x14ac:dyDescent="0.3">
      <c r="A229">
        <v>1</v>
      </c>
      <c r="B229" t="s">
        <v>902</v>
      </c>
      <c r="C229">
        <v>1</v>
      </c>
      <c r="D229">
        <v>-1.49</v>
      </c>
      <c r="E229">
        <v>11</v>
      </c>
      <c r="F229">
        <v>28.12</v>
      </c>
      <c r="G229">
        <v>18.489999999999998</v>
      </c>
      <c r="H229" s="8">
        <v>0.38740000000000002</v>
      </c>
      <c r="I229" t="s">
        <v>615</v>
      </c>
      <c r="R229" t="str">
        <v>21900-21930</v>
      </c>
      <c r="S229" t="s">
        <v>2029</v>
      </c>
      <c r="T229" t="str">
        <f t="shared" si="1"/>
        <v>=(21900+21930)/2</v>
      </c>
      <c r="AF229">
        <f>(21900+21930)/2</f>
        <v>21915</v>
      </c>
    </row>
    <row r="230" spans="1:32" x14ac:dyDescent="0.3">
      <c r="A230">
        <v>1</v>
      </c>
      <c r="B230" t="s">
        <v>903</v>
      </c>
      <c r="C230">
        <v>1</v>
      </c>
      <c r="D230">
        <v>1.2</v>
      </c>
      <c r="E230">
        <v>12</v>
      </c>
      <c r="F230">
        <v>32.44</v>
      </c>
      <c r="G230">
        <v>25.27</v>
      </c>
      <c r="H230" s="8">
        <v>0.26840000000000003</v>
      </c>
      <c r="I230" t="s">
        <v>615</v>
      </c>
      <c r="R230" t="str">
        <v>21930-21960</v>
      </c>
      <c r="S230" t="s">
        <v>2030</v>
      </c>
      <c r="T230" t="str">
        <f t="shared" si="1"/>
        <v>=(21930+21960)/2</v>
      </c>
      <c r="AF230">
        <f>(21930+21960)/2</f>
        <v>21945</v>
      </c>
    </row>
    <row r="231" spans="1:32" x14ac:dyDescent="0.3">
      <c r="A231">
        <v>1</v>
      </c>
      <c r="B231" t="s">
        <v>904</v>
      </c>
      <c r="C231">
        <v>1</v>
      </c>
      <c r="D231">
        <v>0.15</v>
      </c>
      <c r="E231">
        <v>14</v>
      </c>
      <c r="F231">
        <v>42.62</v>
      </c>
      <c r="G231">
        <v>35.47</v>
      </c>
      <c r="H231" s="8">
        <v>0.21940000000000001</v>
      </c>
      <c r="I231" t="s">
        <v>615</v>
      </c>
      <c r="R231" t="str">
        <v>21960-21990</v>
      </c>
      <c r="S231" t="s">
        <v>2031</v>
      </c>
      <c r="T231" t="str">
        <f t="shared" si="1"/>
        <v>=(21960+21990)/2</v>
      </c>
      <c r="AF231">
        <f>(21960+21990)/2</f>
        <v>21975</v>
      </c>
    </row>
    <row r="232" spans="1:32" x14ac:dyDescent="0.3">
      <c r="A232">
        <v>1</v>
      </c>
      <c r="B232" t="s">
        <v>905</v>
      </c>
      <c r="C232">
        <v>1</v>
      </c>
      <c r="D232">
        <v>-0.45</v>
      </c>
      <c r="E232">
        <v>11</v>
      </c>
      <c r="F232">
        <v>35.69</v>
      </c>
      <c r="G232">
        <v>24.22</v>
      </c>
      <c r="H232" s="8">
        <v>0.25700000000000001</v>
      </c>
      <c r="I232" t="s">
        <v>615</v>
      </c>
      <c r="R232" t="str">
        <v>21990-22020</v>
      </c>
      <c r="S232" t="s">
        <v>2032</v>
      </c>
      <c r="T232" t="str">
        <f t="shared" si="1"/>
        <v>=(21990+22020)/2</v>
      </c>
      <c r="AF232">
        <f>(21990+22020)/2</f>
        <v>22005</v>
      </c>
    </row>
    <row r="233" spans="1:32" x14ac:dyDescent="0.3">
      <c r="A233">
        <v>1</v>
      </c>
      <c r="B233" t="s">
        <v>906</v>
      </c>
      <c r="C233">
        <v>1</v>
      </c>
      <c r="D233">
        <v>1.27</v>
      </c>
      <c r="E233">
        <v>12</v>
      </c>
      <c r="F233">
        <v>35.51</v>
      </c>
      <c r="G233">
        <v>30.6</v>
      </c>
      <c r="H233" s="8">
        <v>0.1993</v>
      </c>
      <c r="I233" t="s">
        <v>615</v>
      </c>
      <c r="R233" t="str">
        <v>22020-22050</v>
      </c>
      <c r="S233" t="s">
        <v>2033</v>
      </c>
      <c r="T233" t="str">
        <f t="shared" si="1"/>
        <v>=(22020+22050)/2</v>
      </c>
      <c r="AF233">
        <f>(22020+22050)/2</f>
        <v>22035</v>
      </c>
    </row>
    <row r="234" spans="1:32" x14ac:dyDescent="0.3">
      <c r="A234">
        <v>1</v>
      </c>
      <c r="B234" t="s">
        <v>907</v>
      </c>
      <c r="C234">
        <v>1</v>
      </c>
      <c r="D234">
        <v>0.02</v>
      </c>
      <c r="E234">
        <v>15</v>
      </c>
      <c r="F234">
        <v>48.66</v>
      </c>
      <c r="G234">
        <v>44.82</v>
      </c>
      <c r="H234" s="8">
        <v>0.1978</v>
      </c>
      <c r="I234" t="s">
        <v>615</v>
      </c>
      <c r="R234" t="str">
        <v>22050-22080</v>
      </c>
      <c r="S234" t="s">
        <v>2034</v>
      </c>
      <c r="T234" t="str">
        <f t="shared" si="1"/>
        <v>=(22050+22080)/2</v>
      </c>
      <c r="AF234">
        <f>(22050+22080)/2</f>
        <v>22065</v>
      </c>
    </row>
    <row r="235" spans="1:32" x14ac:dyDescent="0.3">
      <c r="A235">
        <v>1</v>
      </c>
      <c r="B235" t="s">
        <v>908</v>
      </c>
      <c r="C235">
        <v>1</v>
      </c>
      <c r="D235">
        <v>1.1399999999999999</v>
      </c>
      <c r="E235">
        <v>12</v>
      </c>
      <c r="F235">
        <v>32.159999999999997</v>
      </c>
      <c r="G235">
        <v>27.44</v>
      </c>
      <c r="H235" s="8">
        <v>0.2142</v>
      </c>
      <c r="I235" t="s">
        <v>615</v>
      </c>
      <c r="R235" t="str">
        <v>22080-22110</v>
      </c>
      <c r="S235" t="s">
        <v>2035</v>
      </c>
      <c r="T235" t="str">
        <f t="shared" si="1"/>
        <v>=(22080+22110)/2</v>
      </c>
      <c r="AF235">
        <f>(22080+22110)/2</f>
        <v>22095</v>
      </c>
    </row>
    <row r="236" spans="1:32" x14ac:dyDescent="0.3">
      <c r="A236">
        <v>1</v>
      </c>
      <c r="B236" t="s">
        <v>909</v>
      </c>
      <c r="C236">
        <v>1</v>
      </c>
      <c r="D236">
        <v>-0.43</v>
      </c>
      <c r="E236">
        <v>10</v>
      </c>
      <c r="F236">
        <v>27.65</v>
      </c>
      <c r="G236">
        <v>15.76</v>
      </c>
      <c r="H236" s="8">
        <v>0.23119999999999999</v>
      </c>
      <c r="I236" t="s">
        <v>615</v>
      </c>
      <c r="R236" t="str">
        <v>22110-22140</v>
      </c>
      <c r="S236" t="s">
        <v>2036</v>
      </c>
      <c r="T236" t="str">
        <f t="shared" si="1"/>
        <v>=(22110+22140)/2</v>
      </c>
      <c r="AF236">
        <f>(22110+22140)/2</f>
        <v>22125</v>
      </c>
    </row>
    <row r="237" spans="1:32" x14ac:dyDescent="0.3">
      <c r="A237">
        <v>1</v>
      </c>
      <c r="B237" t="s">
        <v>910</v>
      </c>
      <c r="C237">
        <v>1</v>
      </c>
      <c r="D237">
        <v>1.19</v>
      </c>
      <c r="E237">
        <v>10</v>
      </c>
      <c r="F237">
        <v>27.05</v>
      </c>
      <c r="G237">
        <v>24.6</v>
      </c>
      <c r="H237" s="8">
        <v>0.33210000000000001</v>
      </c>
      <c r="I237" t="s">
        <v>615</v>
      </c>
      <c r="R237" t="str">
        <v>22140-22170</v>
      </c>
      <c r="S237" t="s">
        <v>2037</v>
      </c>
      <c r="T237" t="str">
        <f t="shared" si="1"/>
        <v>=(22140+22170)/2</v>
      </c>
      <c r="AF237">
        <f>(22140+22170)/2</f>
        <v>22155</v>
      </c>
    </row>
    <row r="238" spans="1:32" x14ac:dyDescent="0.3">
      <c r="A238">
        <v>1</v>
      </c>
      <c r="B238" t="s">
        <v>911</v>
      </c>
      <c r="C238">
        <v>1</v>
      </c>
      <c r="D238">
        <v>0.67</v>
      </c>
      <c r="E238">
        <v>12</v>
      </c>
      <c r="F238">
        <v>43.15</v>
      </c>
      <c r="G238">
        <v>28.61</v>
      </c>
      <c r="H238" s="8">
        <v>0.23</v>
      </c>
      <c r="I238" t="s">
        <v>615</v>
      </c>
      <c r="R238" t="str">
        <v>22170-22200</v>
      </c>
      <c r="S238" t="s">
        <v>2038</v>
      </c>
      <c r="T238" t="str">
        <f t="shared" si="1"/>
        <v>=(22170+22200)/2</v>
      </c>
      <c r="AF238">
        <f>(22170+22200)/2</f>
        <v>22185</v>
      </c>
    </row>
    <row r="239" spans="1:32" x14ac:dyDescent="0.3">
      <c r="A239">
        <v>1</v>
      </c>
      <c r="B239" t="s">
        <v>912</v>
      </c>
      <c r="C239">
        <v>1</v>
      </c>
      <c r="D239">
        <v>0.99</v>
      </c>
      <c r="E239">
        <v>12</v>
      </c>
      <c r="F239">
        <v>35.79</v>
      </c>
      <c r="G239">
        <v>27.81</v>
      </c>
      <c r="H239" s="8">
        <v>0.22320000000000001</v>
      </c>
      <c r="I239" t="s">
        <v>615</v>
      </c>
      <c r="R239" t="str">
        <v>22200-22230</v>
      </c>
      <c r="S239" t="s">
        <v>2039</v>
      </c>
      <c r="T239" t="str">
        <f t="shared" si="1"/>
        <v>=(22200+22230)/2</v>
      </c>
      <c r="AF239">
        <f>(22200+22230)/2</f>
        <v>22215</v>
      </c>
    </row>
    <row r="240" spans="1:32" x14ac:dyDescent="0.3">
      <c r="A240">
        <v>1</v>
      </c>
      <c r="B240" t="s">
        <v>913</v>
      </c>
      <c r="C240">
        <v>1</v>
      </c>
      <c r="D240">
        <v>0.95</v>
      </c>
      <c r="E240">
        <v>12</v>
      </c>
      <c r="F240">
        <v>27.87</v>
      </c>
      <c r="G240">
        <v>20.09</v>
      </c>
      <c r="H240" s="8">
        <v>0.31769999999999998</v>
      </c>
      <c r="I240" t="s">
        <v>615</v>
      </c>
      <c r="R240" t="str">
        <v>22230-22260</v>
      </c>
      <c r="S240" t="s">
        <v>2040</v>
      </c>
      <c r="T240" t="str">
        <f t="shared" si="1"/>
        <v>=(22230+22260)/2</v>
      </c>
      <c r="AF240">
        <f>(22230+22260)/2</f>
        <v>22245</v>
      </c>
    </row>
    <row r="241" spans="1:39" x14ac:dyDescent="0.3">
      <c r="A241">
        <v>1</v>
      </c>
      <c r="B241" t="s">
        <v>914</v>
      </c>
      <c r="C241">
        <v>1</v>
      </c>
      <c r="D241">
        <v>-0.12</v>
      </c>
      <c r="E241">
        <v>11</v>
      </c>
      <c r="F241">
        <v>27.55</v>
      </c>
      <c r="G241">
        <v>23.52</v>
      </c>
      <c r="H241" s="8">
        <v>0.2631</v>
      </c>
      <c r="I241" t="s">
        <v>615</v>
      </c>
      <c r="R241" t="str">
        <v>22260-22290</v>
      </c>
      <c r="S241" t="s">
        <v>2041</v>
      </c>
      <c r="T241" t="str">
        <f t="shared" si="1"/>
        <v>=(22260+22290)/2</v>
      </c>
      <c r="AF241">
        <f>(22260+22290)/2</f>
        <v>22275</v>
      </c>
    </row>
    <row r="242" spans="1:39" x14ac:dyDescent="0.3">
      <c r="A242">
        <v>1</v>
      </c>
      <c r="B242" t="s">
        <v>915</v>
      </c>
      <c r="C242">
        <v>1</v>
      </c>
      <c r="D242">
        <v>0.24</v>
      </c>
      <c r="E242">
        <v>8</v>
      </c>
      <c r="F242">
        <v>17.72</v>
      </c>
      <c r="G242">
        <v>13.99</v>
      </c>
      <c r="H242" s="8">
        <v>0.37009999999999998</v>
      </c>
      <c r="I242" t="s">
        <v>615</v>
      </c>
      <c r="R242" t="str">
        <v>22290-22320</v>
      </c>
      <c r="S242" t="s">
        <v>2042</v>
      </c>
      <c r="T242" t="str">
        <f t="shared" si="1"/>
        <v>=(22290+22320)/2</v>
      </c>
      <c r="AF242">
        <f>(22290+22320)/2</f>
        <v>22305</v>
      </c>
    </row>
    <row r="243" spans="1:39" x14ac:dyDescent="0.3">
      <c r="A243">
        <v>1</v>
      </c>
      <c r="B243" t="s">
        <v>916</v>
      </c>
      <c r="C243">
        <v>1</v>
      </c>
      <c r="D243">
        <v>-0.13</v>
      </c>
      <c r="E243">
        <v>13</v>
      </c>
      <c r="F243">
        <v>33.619999999999997</v>
      </c>
      <c r="G243">
        <v>23.82</v>
      </c>
      <c r="H243" s="8">
        <v>0.30599999999999999</v>
      </c>
      <c r="I243" t="s">
        <v>615</v>
      </c>
      <c r="R243" t="str">
        <v>22320-22350</v>
      </c>
      <c r="S243" t="s">
        <v>2043</v>
      </c>
      <c r="T243" t="str">
        <f t="shared" si="1"/>
        <v>=(22320+22350)/2</v>
      </c>
      <c r="AF243">
        <f>(22320+22350)/2</f>
        <v>22335</v>
      </c>
    </row>
    <row r="244" spans="1:39" x14ac:dyDescent="0.3">
      <c r="A244">
        <v>1</v>
      </c>
      <c r="B244" t="s">
        <v>917</v>
      </c>
      <c r="C244">
        <v>1</v>
      </c>
      <c r="D244">
        <v>0.12</v>
      </c>
      <c r="E244">
        <v>9</v>
      </c>
      <c r="F244">
        <v>25.31</v>
      </c>
      <c r="G244">
        <v>18.059999999999999</v>
      </c>
      <c r="H244" s="8">
        <v>0.2258</v>
      </c>
      <c r="I244" t="s">
        <v>615</v>
      </c>
      <c r="R244" t="str">
        <v>22350-22380</v>
      </c>
      <c r="S244" t="s">
        <v>2044</v>
      </c>
      <c r="T244" t="str">
        <f t="shared" si="1"/>
        <v>=(22350+22380)/2</v>
      </c>
      <c r="AF244">
        <f>(22350+22380)/2</f>
        <v>22365</v>
      </c>
    </row>
    <row r="245" spans="1:39" x14ac:dyDescent="0.3">
      <c r="A245">
        <v>1</v>
      </c>
      <c r="B245" t="s">
        <v>918</v>
      </c>
      <c r="C245">
        <v>1</v>
      </c>
      <c r="D245">
        <v>0.89</v>
      </c>
      <c r="E245">
        <v>12</v>
      </c>
      <c r="F245">
        <v>31.44</v>
      </c>
      <c r="G245">
        <v>30.41</v>
      </c>
      <c r="H245" s="8">
        <v>0.21390000000000001</v>
      </c>
      <c r="I245" t="s">
        <v>615</v>
      </c>
      <c r="AF245">
        <f>AVERAGE(AF123:AF243)</f>
        <v>20535</v>
      </c>
    </row>
    <row r="246" spans="1:39" x14ac:dyDescent="0.3">
      <c r="A246">
        <v>1</v>
      </c>
      <c r="B246" t="s">
        <v>919</v>
      </c>
      <c r="C246">
        <v>1</v>
      </c>
      <c r="D246">
        <v>1.23</v>
      </c>
      <c r="E246">
        <v>15</v>
      </c>
      <c r="F246">
        <v>36.78</v>
      </c>
      <c r="G246">
        <v>35.340000000000003</v>
      </c>
      <c r="H246" s="8">
        <v>0.21609999999999999</v>
      </c>
      <c r="I246" t="s">
        <v>615</v>
      </c>
      <c r="AF246">
        <f>AVERAGE(AF119:AF245)</f>
        <v>20490.354330708662</v>
      </c>
      <c r="AI246">
        <v>20490.354330708662</v>
      </c>
      <c r="AJ246">
        <f>AI246/3600</f>
        <v>5.691765091863517</v>
      </c>
      <c r="AK246">
        <f>5*3600</f>
        <v>18000</v>
      </c>
      <c r="AL246">
        <f>AI246-AK246</f>
        <v>2490.354330708662</v>
      </c>
      <c r="AM246">
        <f>AL246/60</f>
        <v>41.505905511811036</v>
      </c>
    </row>
    <row r="247" spans="1:39" x14ac:dyDescent="0.3">
      <c r="A247">
        <v>1</v>
      </c>
      <c r="B247" t="s">
        <v>920</v>
      </c>
      <c r="C247">
        <v>1</v>
      </c>
      <c r="D247">
        <v>1.9</v>
      </c>
      <c r="E247">
        <v>9</v>
      </c>
      <c r="F247">
        <v>29.53</v>
      </c>
      <c r="G247">
        <v>22.8</v>
      </c>
      <c r="H247" s="8">
        <v>0.22170000000000001</v>
      </c>
      <c r="I247" t="s">
        <v>615</v>
      </c>
    </row>
    <row r="248" spans="1:39" x14ac:dyDescent="0.3">
      <c r="A248">
        <v>1</v>
      </c>
      <c r="B248" t="s">
        <v>921</v>
      </c>
      <c r="C248">
        <v>1</v>
      </c>
      <c r="D248">
        <v>0.4</v>
      </c>
      <c r="E248">
        <v>9</v>
      </c>
      <c r="F248">
        <v>20.2</v>
      </c>
      <c r="G248">
        <v>13.27</v>
      </c>
      <c r="H248" s="8">
        <v>0.48709999999999998</v>
      </c>
      <c r="I248" t="s">
        <v>615</v>
      </c>
    </row>
    <row r="249" spans="1:39" x14ac:dyDescent="0.3">
      <c r="A249">
        <v>1</v>
      </c>
      <c r="B249" t="s">
        <v>922</v>
      </c>
      <c r="C249">
        <v>1</v>
      </c>
      <c r="D249">
        <v>-0.36</v>
      </c>
      <c r="E249">
        <v>9</v>
      </c>
      <c r="F249">
        <v>27.18</v>
      </c>
      <c r="G249">
        <v>19.690000000000001</v>
      </c>
      <c r="H249" s="8">
        <v>0.31719999999999998</v>
      </c>
      <c r="I249" t="s">
        <v>615</v>
      </c>
    </row>
    <row r="250" spans="1:39" x14ac:dyDescent="0.3">
      <c r="A250">
        <v>1</v>
      </c>
      <c r="B250" t="s">
        <v>923</v>
      </c>
      <c r="C250">
        <v>1</v>
      </c>
      <c r="D250">
        <v>0.17</v>
      </c>
      <c r="E250">
        <v>17</v>
      </c>
      <c r="F250">
        <v>55.23</v>
      </c>
      <c r="G250">
        <v>52.35</v>
      </c>
      <c r="H250" s="8">
        <v>0.17660000000000001</v>
      </c>
      <c r="I250" t="s">
        <v>615</v>
      </c>
    </row>
    <row r="251" spans="1:39" x14ac:dyDescent="0.3">
      <c r="A251">
        <v>1</v>
      </c>
      <c r="B251" t="s">
        <v>924</v>
      </c>
      <c r="C251">
        <v>1</v>
      </c>
      <c r="D251">
        <v>1.0900000000000001</v>
      </c>
      <c r="E251">
        <v>11</v>
      </c>
      <c r="F251">
        <v>30.9</v>
      </c>
      <c r="G251">
        <v>28.32</v>
      </c>
      <c r="H251" s="8">
        <v>0.19320000000000001</v>
      </c>
      <c r="I251" t="s">
        <v>615</v>
      </c>
    </row>
    <row r="252" spans="1:39" x14ac:dyDescent="0.3">
      <c r="A252">
        <v>1</v>
      </c>
      <c r="B252" t="s">
        <v>925</v>
      </c>
      <c r="C252">
        <v>1</v>
      </c>
      <c r="D252">
        <v>0.68</v>
      </c>
      <c r="E252">
        <v>11</v>
      </c>
      <c r="F252">
        <v>32.54</v>
      </c>
      <c r="G252">
        <v>26.71</v>
      </c>
      <c r="H252" s="8">
        <v>0.2303</v>
      </c>
      <c r="I252" t="s">
        <v>615</v>
      </c>
    </row>
    <row r="253" spans="1:39" x14ac:dyDescent="0.3">
      <c r="A253">
        <v>1</v>
      </c>
      <c r="B253" t="s">
        <v>926</v>
      </c>
      <c r="C253">
        <v>1</v>
      </c>
      <c r="D253">
        <v>0.42</v>
      </c>
      <c r="E253">
        <v>16</v>
      </c>
      <c r="F253">
        <v>60.68</v>
      </c>
      <c r="G253">
        <v>59.85</v>
      </c>
      <c r="H253" s="8">
        <v>0.14680000000000001</v>
      </c>
      <c r="I253" t="s">
        <v>615</v>
      </c>
    </row>
    <row r="254" spans="1:39" x14ac:dyDescent="0.3">
      <c r="A254">
        <v>1</v>
      </c>
      <c r="B254" t="s">
        <v>927</v>
      </c>
      <c r="C254">
        <v>1</v>
      </c>
      <c r="D254">
        <v>0.48</v>
      </c>
      <c r="E254">
        <v>9</v>
      </c>
      <c r="F254">
        <v>23.08</v>
      </c>
      <c r="G254">
        <v>15.33</v>
      </c>
      <c r="H254" s="8">
        <v>0.30480000000000002</v>
      </c>
      <c r="I254" t="s">
        <v>615</v>
      </c>
    </row>
    <row r="255" spans="1:39" x14ac:dyDescent="0.3">
      <c r="A255">
        <v>1</v>
      </c>
      <c r="B255" t="s">
        <v>928</v>
      </c>
      <c r="C255">
        <v>1</v>
      </c>
      <c r="D255">
        <v>0.65</v>
      </c>
      <c r="E255">
        <v>14</v>
      </c>
      <c r="F255">
        <v>38.51</v>
      </c>
      <c r="G255">
        <v>35.07</v>
      </c>
      <c r="H255" s="8">
        <v>0.19539999999999999</v>
      </c>
      <c r="I255" t="s">
        <v>615</v>
      </c>
    </row>
    <row r="256" spans="1:39" x14ac:dyDescent="0.3">
      <c r="A256">
        <v>1</v>
      </c>
      <c r="B256" t="s">
        <v>929</v>
      </c>
      <c r="C256">
        <v>1</v>
      </c>
      <c r="D256">
        <v>-0.44</v>
      </c>
      <c r="E256">
        <v>12</v>
      </c>
      <c r="F256">
        <v>34.020000000000003</v>
      </c>
      <c r="G256">
        <v>31.97</v>
      </c>
      <c r="H256" s="8">
        <v>0.2102</v>
      </c>
      <c r="I256" t="s">
        <v>615</v>
      </c>
    </row>
    <row r="257" spans="1:9" x14ac:dyDescent="0.3">
      <c r="A257">
        <v>1</v>
      </c>
      <c r="B257" t="s">
        <v>930</v>
      </c>
      <c r="C257">
        <v>1</v>
      </c>
      <c r="D257">
        <v>2.11</v>
      </c>
      <c r="E257">
        <v>15</v>
      </c>
      <c r="F257">
        <v>32.81</v>
      </c>
      <c r="G257">
        <v>32.04</v>
      </c>
      <c r="H257" s="8">
        <v>0.2424</v>
      </c>
      <c r="I257" t="s">
        <v>615</v>
      </c>
    </row>
    <row r="258" spans="1:9" x14ac:dyDescent="0.3">
      <c r="A258">
        <v>1</v>
      </c>
      <c r="B258" t="s">
        <v>931</v>
      </c>
      <c r="C258">
        <v>1</v>
      </c>
      <c r="D258">
        <v>1.0900000000000001</v>
      </c>
      <c r="E258">
        <v>15</v>
      </c>
      <c r="F258">
        <v>36.57</v>
      </c>
      <c r="G258">
        <v>35.619999999999997</v>
      </c>
      <c r="H258" s="8">
        <v>0.222</v>
      </c>
      <c r="I258" t="s">
        <v>615</v>
      </c>
    </row>
    <row r="259" spans="1:9" x14ac:dyDescent="0.3">
      <c r="A259">
        <v>1</v>
      </c>
      <c r="B259" t="s">
        <v>932</v>
      </c>
      <c r="C259">
        <v>1</v>
      </c>
      <c r="D259">
        <v>0.75</v>
      </c>
      <c r="E259">
        <v>9</v>
      </c>
      <c r="F259">
        <v>31.29</v>
      </c>
      <c r="G259">
        <v>15.16</v>
      </c>
      <c r="H259" s="8">
        <v>0.36520000000000002</v>
      </c>
      <c r="I259" t="s">
        <v>615</v>
      </c>
    </row>
    <row r="260" spans="1:9" x14ac:dyDescent="0.3">
      <c r="A260">
        <v>1</v>
      </c>
      <c r="B260" t="s">
        <v>933</v>
      </c>
      <c r="C260">
        <v>1</v>
      </c>
      <c r="D260">
        <v>0.37</v>
      </c>
      <c r="E260">
        <v>13</v>
      </c>
      <c r="F260">
        <v>36.799999999999997</v>
      </c>
      <c r="G260">
        <v>34.54</v>
      </c>
      <c r="H260" s="8">
        <v>0.2205</v>
      </c>
      <c r="I260" t="s">
        <v>615</v>
      </c>
    </row>
    <row r="261" spans="1:9" x14ac:dyDescent="0.3">
      <c r="A261">
        <v>1</v>
      </c>
      <c r="B261" t="s">
        <v>934</v>
      </c>
      <c r="C261">
        <v>1</v>
      </c>
      <c r="D261">
        <v>0.66</v>
      </c>
      <c r="E261">
        <v>9</v>
      </c>
      <c r="F261">
        <v>34.770000000000003</v>
      </c>
      <c r="G261">
        <v>13.19</v>
      </c>
      <c r="H261" s="8">
        <v>0.32300000000000001</v>
      </c>
      <c r="I261" t="s">
        <v>615</v>
      </c>
    </row>
    <row r="262" spans="1:9" x14ac:dyDescent="0.3">
      <c r="A262">
        <v>1</v>
      </c>
      <c r="B262" t="s">
        <v>935</v>
      </c>
      <c r="C262">
        <v>1</v>
      </c>
      <c r="D262">
        <v>1.18</v>
      </c>
      <c r="E262">
        <v>14</v>
      </c>
      <c r="F262">
        <v>41.18</v>
      </c>
      <c r="G262">
        <v>39.159999999999997</v>
      </c>
      <c r="H262" s="8">
        <v>0.18729999999999999</v>
      </c>
      <c r="I262" t="s">
        <v>615</v>
      </c>
    </row>
    <row r="263" spans="1:9" x14ac:dyDescent="0.3">
      <c r="A263">
        <v>1</v>
      </c>
      <c r="B263" t="s">
        <v>936</v>
      </c>
      <c r="C263">
        <v>1</v>
      </c>
      <c r="D263">
        <v>0.97</v>
      </c>
      <c r="E263">
        <v>14</v>
      </c>
      <c r="F263">
        <v>36.58</v>
      </c>
      <c r="G263">
        <v>30.79</v>
      </c>
      <c r="H263" s="8">
        <v>0.21460000000000001</v>
      </c>
      <c r="I263" t="s">
        <v>615</v>
      </c>
    </row>
    <row r="264" spans="1:9" x14ac:dyDescent="0.3">
      <c r="A264">
        <v>1</v>
      </c>
      <c r="B264" t="s">
        <v>937</v>
      </c>
      <c r="C264">
        <v>1</v>
      </c>
      <c r="D264">
        <v>0.83</v>
      </c>
      <c r="E264">
        <v>13</v>
      </c>
      <c r="F264">
        <v>34.67</v>
      </c>
      <c r="G264">
        <v>28.34</v>
      </c>
      <c r="H264" s="8">
        <v>0.23799999999999999</v>
      </c>
      <c r="I264" t="s">
        <v>615</v>
      </c>
    </row>
    <row r="265" spans="1:9" x14ac:dyDescent="0.3">
      <c r="A265">
        <v>1</v>
      </c>
      <c r="B265" t="s">
        <v>938</v>
      </c>
      <c r="C265">
        <v>1</v>
      </c>
      <c r="D265">
        <v>1.31</v>
      </c>
      <c r="E265">
        <v>11</v>
      </c>
      <c r="F265">
        <v>38.479999999999997</v>
      </c>
      <c r="G265">
        <v>26.21</v>
      </c>
      <c r="H265" s="8">
        <v>0.2165</v>
      </c>
      <c r="I265" t="s">
        <v>615</v>
      </c>
    </row>
    <row r="266" spans="1:9" x14ac:dyDescent="0.3">
      <c r="A266">
        <v>1</v>
      </c>
      <c r="B266" t="s">
        <v>939</v>
      </c>
      <c r="C266">
        <v>1</v>
      </c>
      <c r="D266">
        <v>1.84</v>
      </c>
      <c r="E266">
        <v>11</v>
      </c>
      <c r="F266">
        <v>41.08</v>
      </c>
      <c r="G266">
        <v>27.36</v>
      </c>
      <c r="H266" s="8">
        <v>0.1817</v>
      </c>
      <c r="I266" t="s">
        <v>615</v>
      </c>
    </row>
    <row r="267" spans="1:9" x14ac:dyDescent="0.3">
      <c r="A267">
        <v>1</v>
      </c>
      <c r="B267" t="s">
        <v>940</v>
      </c>
      <c r="C267">
        <v>1</v>
      </c>
      <c r="D267">
        <v>-0.41</v>
      </c>
      <c r="E267">
        <v>13</v>
      </c>
      <c r="F267">
        <v>36.119999999999997</v>
      </c>
      <c r="G267">
        <v>30.17</v>
      </c>
      <c r="H267" s="8">
        <v>0.21129999999999999</v>
      </c>
      <c r="I267" t="s">
        <v>615</v>
      </c>
    </row>
    <row r="268" spans="1:9" x14ac:dyDescent="0.3">
      <c r="A268">
        <v>1</v>
      </c>
      <c r="B268" t="s">
        <v>941</v>
      </c>
      <c r="C268">
        <v>1</v>
      </c>
      <c r="D268">
        <v>1.08</v>
      </c>
      <c r="E268">
        <v>14</v>
      </c>
      <c r="F268">
        <v>41.61</v>
      </c>
      <c r="G268">
        <v>31.96</v>
      </c>
      <c r="H268" s="8">
        <v>0.25840000000000002</v>
      </c>
      <c r="I268" t="s">
        <v>615</v>
      </c>
    </row>
    <row r="269" spans="1:9" x14ac:dyDescent="0.3">
      <c r="A269">
        <v>1</v>
      </c>
      <c r="B269" t="s">
        <v>942</v>
      </c>
      <c r="C269">
        <v>1</v>
      </c>
      <c r="D269">
        <v>1.37</v>
      </c>
      <c r="E269">
        <v>11</v>
      </c>
      <c r="F269">
        <v>38.21</v>
      </c>
      <c r="G269">
        <v>25.73</v>
      </c>
      <c r="H269" s="8">
        <v>0.20100000000000001</v>
      </c>
      <c r="I269" t="s">
        <v>615</v>
      </c>
    </row>
    <row r="270" spans="1:9" x14ac:dyDescent="0.3">
      <c r="A270">
        <v>1</v>
      </c>
      <c r="B270" t="s">
        <v>943</v>
      </c>
      <c r="C270">
        <v>1</v>
      </c>
      <c r="D270">
        <v>0.59</v>
      </c>
      <c r="E270">
        <v>10</v>
      </c>
      <c r="F270">
        <v>22.84</v>
      </c>
      <c r="G270">
        <v>15.35</v>
      </c>
      <c r="H270" s="8">
        <v>0.34610000000000002</v>
      </c>
      <c r="I270" t="s">
        <v>615</v>
      </c>
    </row>
    <row r="271" spans="1:9" x14ac:dyDescent="0.3">
      <c r="A271">
        <v>1</v>
      </c>
      <c r="B271" t="s">
        <v>944</v>
      </c>
      <c r="C271">
        <v>1</v>
      </c>
      <c r="D271">
        <v>0.83</v>
      </c>
      <c r="E271">
        <v>15</v>
      </c>
      <c r="F271">
        <v>47.04</v>
      </c>
      <c r="G271">
        <v>42.83</v>
      </c>
      <c r="H271" s="8">
        <v>0.1613</v>
      </c>
      <c r="I271" t="s">
        <v>615</v>
      </c>
    </row>
    <row r="272" spans="1:9" x14ac:dyDescent="0.3">
      <c r="A272">
        <v>1</v>
      </c>
      <c r="B272" t="s">
        <v>945</v>
      </c>
      <c r="C272">
        <v>1</v>
      </c>
      <c r="D272">
        <v>1.33</v>
      </c>
      <c r="E272">
        <v>14</v>
      </c>
      <c r="F272">
        <v>46.4</v>
      </c>
      <c r="G272">
        <v>32.31</v>
      </c>
      <c r="H272" s="8">
        <v>0.2868</v>
      </c>
      <c r="I272" t="s">
        <v>615</v>
      </c>
    </row>
    <row r="273" spans="1:9" x14ac:dyDescent="0.3">
      <c r="A273">
        <v>1</v>
      </c>
      <c r="B273" t="s">
        <v>946</v>
      </c>
      <c r="C273">
        <v>1</v>
      </c>
      <c r="D273">
        <v>0.62</v>
      </c>
      <c r="E273">
        <v>11</v>
      </c>
      <c r="F273">
        <v>50.17</v>
      </c>
      <c r="G273">
        <v>18.96</v>
      </c>
      <c r="H273" s="8">
        <v>0.2359</v>
      </c>
      <c r="I273" t="s">
        <v>615</v>
      </c>
    </row>
    <row r="274" spans="1:9" x14ac:dyDescent="0.3">
      <c r="A274">
        <v>1</v>
      </c>
      <c r="B274" t="s">
        <v>947</v>
      </c>
      <c r="C274">
        <v>1</v>
      </c>
      <c r="D274">
        <v>0.03</v>
      </c>
      <c r="E274">
        <v>12</v>
      </c>
      <c r="F274">
        <v>32.520000000000003</v>
      </c>
      <c r="G274">
        <v>28.41</v>
      </c>
      <c r="H274" s="8">
        <v>0.2122</v>
      </c>
      <c r="I274" t="s">
        <v>615</v>
      </c>
    </row>
    <row r="275" spans="1:9" x14ac:dyDescent="0.3">
      <c r="A275">
        <v>1</v>
      </c>
      <c r="B275" t="s">
        <v>948</v>
      </c>
      <c r="C275">
        <v>1</v>
      </c>
      <c r="D275">
        <v>0.65</v>
      </c>
      <c r="E275">
        <v>13</v>
      </c>
      <c r="F275">
        <v>39.15</v>
      </c>
      <c r="G275">
        <v>31.43</v>
      </c>
      <c r="H275" s="8">
        <v>0.25659999999999999</v>
      </c>
      <c r="I275" t="s">
        <v>615</v>
      </c>
    </row>
    <row r="276" spans="1:9" x14ac:dyDescent="0.3">
      <c r="A276">
        <v>1</v>
      </c>
      <c r="B276" t="s">
        <v>949</v>
      </c>
      <c r="C276">
        <v>1</v>
      </c>
      <c r="D276">
        <v>0.63</v>
      </c>
      <c r="E276">
        <v>16</v>
      </c>
      <c r="F276">
        <v>59.06</v>
      </c>
      <c r="G276">
        <v>53.27</v>
      </c>
      <c r="H276" s="8">
        <v>0.15240000000000001</v>
      </c>
      <c r="I276" t="s">
        <v>615</v>
      </c>
    </row>
    <row r="277" spans="1:9" x14ac:dyDescent="0.3">
      <c r="A277">
        <v>1</v>
      </c>
      <c r="B277" t="s">
        <v>950</v>
      </c>
      <c r="C277">
        <v>1</v>
      </c>
      <c r="D277">
        <v>0.46</v>
      </c>
      <c r="E277">
        <v>10</v>
      </c>
      <c r="F277">
        <v>31.43</v>
      </c>
      <c r="G277">
        <v>25.03</v>
      </c>
      <c r="H277" s="8">
        <v>0.2263</v>
      </c>
      <c r="I277" t="s">
        <v>615</v>
      </c>
    </row>
    <row r="278" spans="1:9" x14ac:dyDescent="0.3">
      <c r="A278">
        <v>1</v>
      </c>
      <c r="B278" t="s">
        <v>951</v>
      </c>
      <c r="C278">
        <v>1</v>
      </c>
      <c r="D278">
        <v>0.53</v>
      </c>
      <c r="E278">
        <v>12</v>
      </c>
      <c r="F278">
        <v>28.22</v>
      </c>
      <c r="G278">
        <v>26.27</v>
      </c>
      <c r="H278" s="8">
        <v>0.24879999999999999</v>
      </c>
      <c r="I278" t="s">
        <v>615</v>
      </c>
    </row>
    <row r="279" spans="1:9" x14ac:dyDescent="0.3">
      <c r="A279">
        <v>1</v>
      </c>
      <c r="B279" t="s">
        <v>952</v>
      </c>
      <c r="C279">
        <v>1</v>
      </c>
      <c r="D279">
        <v>0.62</v>
      </c>
      <c r="E279">
        <v>16</v>
      </c>
      <c r="F279">
        <v>56.46</v>
      </c>
      <c r="G279">
        <v>54.47</v>
      </c>
      <c r="H279" s="8">
        <v>0.14899999999999999</v>
      </c>
      <c r="I279" t="s">
        <v>615</v>
      </c>
    </row>
    <row r="280" spans="1:9" x14ac:dyDescent="0.3">
      <c r="A280">
        <v>1</v>
      </c>
      <c r="B280" t="s">
        <v>953</v>
      </c>
      <c r="C280">
        <v>1</v>
      </c>
      <c r="D280">
        <v>-0.87</v>
      </c>
      <c r="E280">
        <v>16</v>
      </c>
      <c r="F280">
        <v>40.85</v>
      </c>
      <c r="G280">
        <v>39.31</v>
      </c>
      <c r="H280" s="8">
        <v>0.22689999999999999</v>
      </c>
      <c r="I280" t="s">
        <v>615</v>
      </c>
    </row>
    <row r="281" spans="1:9" x14ac:dyDescent="0.3">
      <c r="A281">
        <v>1</v>
      </c>
      <c r="B281" t="s">
        <v>954</v>
      </c>
      <c r="C281">
        <v>1</v>
      </c>
      <c r="D281">
        <v>0.45</v>
      </c>
      <c r="E281">
        <v>13</v>
      </c>
      <c r="F281">
        <v>32.93</v>
      </c>
      <c r="G281">
        <v>29.03</v>
      </c>
      <c r="H281" s="8">
        <v>0.23710000000000001</v>
      </c>
      <c r="I281" t="s">
        <v>615</v>
      </c>
    </row>
    <row r="282" spans="1:9" x14ac:dyDescent="0.3">
      <c r="A282">
        <v>1</v>
      </c>
      <c r="B282" t="s">
        <v>955</v>
      </c>
      <c r="C282">
        <v>1</v>
      </c>
      <c r="D282">
        <v>0.22</v>
      </c>
      <c r="E282">
        <v>9</v>
      </c>
      <c r="F282">
        <v>32.61</v>
      </c>
      <c r="G282">
        <v>18.760000000000002</v>
      </c>
      <c r="H282" s="8">
        <v>0.40789999999999998</v>
      </c>
      <c r="I282" t="s">
        <v>615</v>
      </c>
    </row>
    <row r="283" spans="1:9" x14ac:dyDescent="0.3">
      <c r="A283">
        <v>1</v>
      </c>
      <c r="B283" t="s">
        <v>956</v>
      </c>
      <c r="C283">
        <v>1</v>
      </c>
      <c r="D283">
        <v>0.46</v>
      </c>
      <c r="E283">
        <v>11</v>
      </c>
      <c r="F283">
        <v>32.380000000000003</v>
      </c>
      <c r="G283">
        <v>23.73</v>
      </c>
      <c r="H283" s="8">
        <v>0.28260000000000002</v>
      </c>
      <c r="I283" t="s">
        <v>615</v>
      </c>
    </row>
    <row r="284" spans="1:9" x14ac:dyDescent="0.3">
      <c r="A284">
        <v>1</v>
      </c>
      <c r="B284" t="s">
        <v>957</v>
      </c>
      <c r="C284">
        <v>1</v>
      </c>
      <c r="D284">
        <v>0.02</v>
      </c>
      <c r="E284">
        <v>12</v>
      </c>
      <c r="F284">
        <v>27.18</v>
      </c>
      <c r="G284">
        <v>25.46</v>
      </c>
      <c r="H284" s="8">
        <v>0.24390000000000001</v>
      </c>
      <c r="I284" t="s">
        <v>615</v>
      </c>
    </row>
    <row r="285" spans="1:9" x14ac:dyDescent="0.3">
      <c r="A285">
        <v>1</v>
      </c>
      <c r="B285" t="s">
        <v>958</v>
      </c>
      <c r="C285">
        <v>1</v>
      </c>
      <c r="D285">
        <v>0.56000000000000005</v>
      </c>
      <c r="E285">
        <v>14</v>
      </c>
      <c r="F285">
        <v>28.82</v>
      </c>
      <c r="G285">
        <v>27.72</v>
      </c>
      <c r="H285" s="8">
        <v>0.26579999999999998</v>
      </c>
      <c r="I285" t="s">
        <v>615</v>
      </c>
    </row>
    <row r="286" spans="1:9" x14ac:dyDescent="0.3">
      <c r="A286">
        <v>1</v>
      </c>
      <c r="B286" t="s">
        <v>959</v>
      </c>
      <c r="C286">
        <v>1</v>
      </c>
      <c r="D286">
        <v>0.99</v>
      </c>
      <c r="E286">
        <v>13</v>
      </c>
      <c r="F286">
        <v>39.270000000000003</v>
      </c>
      <c r="G286">
        <v>28.39</v>
      </c>
      <c r="H286" s="8">
        <v>0.24429999999999999</v>
      </c>
      <c r="I286" t="s">
        <v>615</v>
      </c>
    </row>
    <row r="287" spans="1:9" x14ac:dyDescent="0.3">
      <c r="A287">
        <v>1</v>
      </c>
      <c r="B287" t="s">
        <v>960</v>
      </c>
      <c r="C287">
        <v>1</v>
      </c>
      <c r="D287">
        <v>1.32</v>
      </c>
      <c r="E287">
        <v>14</v>
      </c>
      <c r="F287">
        <v>43.06</v>
      </c>
      <c r="G287">
        <v>37.81</v>
      </c>
      <c r="H287" s="8">
        <v>0.19439999999999999</v>
      </c>
      <c r="I287" t="s">
        <v>615</v>
      </c>
    </row>
    <row r="288" spans="1:9" x14ac:dyDescent="0.3">
      <c r="A288">
        <v>1</v>
      </c>
      <c r="B288" t="s">
        <v>961</v>
      </c>
      <c r="C288">
        <v>1</v>
      </c>
      <c r="D288">
        <v>0.38</v>
      </c>
      <c r="E288">
        <v>10</v>
      </c>
      <c r="F288">
        <v>25.94</v>
      </c>
      <c r="G288">
        <v>22.24</v>
      </c>
      <c r="H288" s="8">
        <v>0.28220000000000001</v>
      </c>
      <c r="I288" t="s">
        <v>615</v>
      </c>
    </row>
    <row r="289" spans="1:9" x14ac:dyDescent="0.3">
      <c r="A289">
        <v>1</v>
      </c>
      <c r="B289" t="s">
        <v>962</v>
      </c>
      <c r="C289">
        <v>1</v>
      </c>
      <c r="D289">
        <v>-0.08</v>
      </c>
      <c r="E289">
        <v>11</v>
      </c>
      <c r="F289">
        <v>24.73</v>
      </c>
      <c r="G289">
        <v>21.02</v>
      </c>
      <c r="H289" s="8">
        <v>0.28749999999999998</v>
      </c>
      <c r="I289" t="s">
        <v>615</v>
      </c>
    </row>
    <row r="290" spans="1:9" x14ac:dyDescent="0.3">
      <c r="A290">
        <v>1</v>
      </c>
      <c r="B290" t="s">
        <v>963</v>
      </c>
      <c r="C290">
        <v>1</v>
      </c>
      <c r="D290">
        <v>-0.14000000000000001</v>
      </c>
      <c r="E290">
        <v>11</v>
      </c>
      <c r="F290">
        <v>33.99</v>
      </c>
      <c r="G290">
        <v>31.07</v>
      </c>
      <c r="H290" s="8">
        <v>0.26740000000000003</v>
      </c>
      <c r="I290" t="s">
        <v>615</v>
      </c>
    </row>
    <row r="291" spans="1:9" x14ac:dyDescent="0.3">
      <c r="A291">
        <v>1</v>
      </c>
      <c r="B291" t="s">
        <v>964</v>
      </c>
      <c r="C291">
        <v>1</v>
      </c>
      <c r="D291">
        <v>-0.4</v>
      </c>
      <c r="E291">
        <v>14</v>
      </c>
      <c r="F291">
        <v>36.299999999999997</v>
      </c>
      <c r="G291">
        <v>32.44</v>
      </c>
      <c r="H291" s="8">
        <v>0.23730000000000001</v>
      </c>
      <c r="I291" t="s">
        <v>615</v>
      </c>
    </row>
    <row r="292" spans="1:9" x14ac:dyDescent="0.3">
      <c r="A292">
        <v>1</v>
      </c>
      <c r="B292" t="s">
        <v>965</v>
      </c>
      <c r="C292">
        <v>1</v>
      </c>
      <c r="D292">
        <v>0.37</v>
      </c>
      <c r="E292">
        <v>14</v>
      </c>
      <c r="F292">
        <v>39.630000000000003</v>
      </c>
      <c r="G292">
        <v>38.79</v>
      </c>
      <c r="H292" s="8">
        <v>0.18920000000000001</v>
      </c>
      <c r="I292" t="s">
        <v>615</v>
      </c>
    </row>
    <row r="293" spans="1:9" x14ac:dyDescent="0.3">
      <c r="A293">
        <v>1</v>
      </c>
      <c r="B293" t="s">
        <v>966</v>
      </c>
      <c r="C293">
        <v>1</v>
      </c>
      <c r="D293">
        <v>0.75</v>
      </c>
      <c r="E293">
        <v>12</v>
      </c>
      <c r="F293">
        <v>51.3</v>
      </c>
      <c r="G293">
        <v>30.45</v>
      </c>
      <c r="H293" s="8">
        <v>0.1991</v>
      </c>
      <c r="I293" t="s">
        <v>615</v>
      </c>
    </row>
    <row r="294" spans="1:9" x14ac:dyDescent="0.3">
      <c r="A294">
        <v>1</v>
      </c>
      <c r="B294" t="s">
        <v>967</v>
      </c>
      <c r="C294">
        <v>1</v>
      </c>
      <c r="D294">
        <v>0.94</v>
      </c>
      <c r="E294">
        <v>10</v>
      </c>
      <c r="F294">
        <v>25.43</v>
      </c>
      <c r="G294">
        <v>17.59</v>
      </c>
      <c r="H294" s="8">
        <v>0.2923</v>
      </c>
      <c r="I294" t="s">
        <v>615</v>
      </c>
    </row>
    <row r="295" spans="1:9" x14ac:dyDescent="0.3">
      <c r="A295">
        <v>1</v>
      </c>
      <c r="B295" t="s">
        <v>968</v>
      </c>
      <c r="C295">
        <v>1</v>
      </c>
      <c r="D295">
        <v>1.75</v>
      </c>
      <c r="E295">
        <v>16</v>
      </c>
      <c r="F295">
        <v>49.39</v>
      </c>
      <c r="G295">
        <v>46.82</v>
      </c>
      <c r="H295" s="8">
        <v>0.19500000000000001</v>
      </c>
      <c r="I295" t="s">
        <v>615</v>
      </c>
    </row>
    <row r="296" spans="1:9" x14ac:dyDescent="0.3">
      <c r="A296">
        <v>1</v>
      </c>
      <c r="B296" t="s">
        <v>969</v>
      </c>
      <c r="C296">
        <v>1</v>
      </c>
      <c r="D296">
        <v>0.34</v>
      </c>
      <c r="E296">
        <v>22</v>
      </c>
      <c r="F296">
        <v>61.22</v>
      </c>
      <c r="G296">
        <v>60.46</v>
      </c>
      <c r="H296" s="8">
        <v>0.188</v>
      </c>
      <c r="I296" t="s">
        <v>615</v>
      </c>
    </row>
    <row r="297" spans="1:9" x14ac:dyDescent="0.3">
      <c r="A297">
        <v>1</v>
      </c>
      <c r="B297" t="s">
        <v>970</v>
      </c>
      <c r="C297">
        <v>1</v>
      </c>
      <c r="D297">
        <v>-0.3</v>
      </c>
      <c r="E297">
        <v>12</v>
      </c>
      <c r="F297">
        <v>53.23</v>
      </c>
      <c r="G297">
        <v>33.5</v>
      </c>
      <c r="H297" s="8">
        <v>0.24249999999999999</v>
      </c>
      <c r="I297" t="s">
        <v>615</v>
      </c>
    </row>
    <row r="298" spans="1:9" x14ac:dyDescent="0.3">
      <c r="A298">
        <v>1</v>
      </c>
      <c r="B298" t="s">
        <v>971</v>
      </c>
      <c r="C298">
        <v>1</v>
      </c>
      <c r="D298">
        <v>1.44</v>
      </c>
      <c r="E298">
        <v>11</v>
      </c>
      <c r="F298">
        <v>31.04</v>
      </c>
      <c r="G298">
        <v>24.27</v>
      </c>
      <c r="H298" s="8">
        <v>0.21010000000000001</v>
      </c>
      <c r="I298" t="s">
        <v>615</v>
      </c>
    </row>
    <row r="299" spans="1:9" x14ac:dyDescent="0.3">
      <c r="A299">
        <v>1</v>
      </c>
      <c r="B299" t="s">
        <v>972</v>
      </c>
      <c r="C299">
        <v>1</v>
      </c>
      <c r="D299">
        <v>0.86</v>
      </c>
      <c r="E299">
        <v>13</v>
      </c>
      <c r="F299">
        <v>45.99</v>
      </c>
      <c r="G299">
        <v>26.81</v>
      </c>
      <c r="H299" s="8">
        <v>0.20430000000000001</v>
      </c>
      <c r="I299" t="s">
        <v>615</v>
      </c>
    </row>
    <row r="300" spans="1:9" x14ac:dyDescent="0.3">
      <c r="A300">
        <v>1</v>
      </c>
      <c r="B300" t="s">
        <v>973</v>
      </c>
      <c r="C300">
        <v>1</v>
      </c>
      <c r="D300">
        <v>1.23</v>
      </c>
      <c r="E300">
        <v>13</v>
      </c>
      <c r="F300">
        <v>39.25</v>
      </c>
      <c r="G300">
        <v>31.36</v>
      </c>
      <c r="H300" s="8">
        <v>0.2122</v>
      </c>
      <c r="I300" t="s">
        <v>615</v>
      </c>
    </row>
    <row r="301" spans="1:9" x14ac:dyDescent="0.3">
      <c r="A301">
        <v>1</v>
      </c>
      <c r="B301" t="s">
        <v>974</v>
      </c>
      <c r="C301">
        <v>1</v>
      </c>
      <c r="D301">
        <v>-0.37</v>
      </c>
      <c r="E301">
        <v>15</v>
      </c>
      <c r="F301">
        <v>44.63</v>
      </c>
      <c r="G301">
        <v>32.270000000000003</v>
      </c>
      <c r="H301" s="8">
        <v>0.309</v>
      </c>
      <c r="I301" t="s">
        <v>615</v>
      </c>
    </row>
    <row r="302" spans="1:9" x14ac:dyDescent="0.3">
      <c r="A302">
        <v>1</v>
      </c>
      <c r="B302" t="s">
        <v>975</v>
      </c>
      <c r="C302">
        <v>1</v>
      </c>
      <c r="D302">
        <v>0.69</v>
      </c>
      <c r="E302">
        <v>10</v>
      </c>
      <c r="F302">
        <v>32.549999999999997</v>
      </c>
      <c r="G302">
        <v>23.84</v>
      </c>
      <c r="H302" s="8">
        <v>0.29599999999999999</v>
      </c>
      <c r="I302" t="s">
        <v>615</v>
      </c>
    </row>
    <row r="303" spans="1:9" x14ac:dyDescent="0.3">
      <c r="A303">
        <v>1</v>
      </c>
      <c r="B303" t="s">
        <v>976</v>
      </c>
      <c r="C303">
        <v>1</v>
      </c>
      <c r="D303">
        <v>0.11</v>
      </c>
      <c r="E303">
        <v>13</v>
      </c>
      <c r="F303">
        <v>35.94</v>
      </c>
      <c r="G303">
        <v>29.64</v>
      </c>
      <c r="H303" s="8">
        <v>0.2041</v>
      </c>
      <c r="I303" t="s">
        <v>615</v>
      </c>
    </row>
    <row r="304" spans="1:9" x14ac:dyDescent="0.3">
      <c r="A304">
        <v>1</v>
      </c>
      <c r="B304" t="s">
        <v>977</v>
      </c>
      <c r="C304">
        <v>1</v>
      </c>
      <c r="D304">
        <v>1.54</v>
      </c>
      <c r="E304">
        <v>12</v>
      </c>
      <c r="F304">
        <v>29.06</v>
      </c>
      <c r="G304">
        <v>26.55</v>
      </c>
      <c r="H304" s="8">
        <v>0.26779999999999998</v>
      </c>
      <c r="I304" t="s">
        <v>615</v>
      </c>
    </row>
    <row r="305" spans="1:9" x14ac:dyDescent="0.3">
      <c r="A305">
        <v>1</v>
      </c>
      <c r="B305" t="s">
        <v>978</v>
      </c>
      <c r="C305">
        <v>1</v>
      </c>
      <c r="D305">
        <v>0.24</v>
      </c>
      <c r="E305">
        <v>14</v>
      </c>
      <c r="F305">
        <v>37.119999999999997</v>
      </c>
      <c r="G305">
        <v>29.88</v>
      </c>
      <c r="H305" s="8">
        <v>0.23699999999999999</v>
      </c>
      <c r="I305" t="s">
        <v>615</v>
      </c>
    </row>
    <row r="306" spans="1:9" x14ac:dyDescent="0.3">
      <c r="A306">
        <v>1</v>
      </c>
      <c r="B306" t="s">
        <v>979</v>
      </c>
      <c r="C306">
        <v>1</v>
      </c>
      <c r="D306">
        <v>0.1</v>
      </c>
      <c r="E306">
        <v>12</v>
      </c>
      <c r="F306">
        <v>40.68</v>
      </c>
      <c r="G306">
        <v>25.09</v>
      </c>
      <c r="H306" s="8">
        <v>0.42509999999999998</v>
      </c>
      <c r="I306" t="s">
        <v>615</v>
      </c>
    </row>
    <row r="307" spans="1:9" x14ac:dyDescent="0.3">
      <c r="A307">
        <v>1</v>
      </c>
      <c r="B307" t="s">
        <v>980</v>
      </c>
      <c r="C307">
        <v>1</v>
      </c>
      <c r="D307">
        <v>0.56000000000000005</v>
      </c>
      <c r="E307">
        <v>11</v>
      </c>
      <c r="F307">
        <v>28.19</v>
      </c>
      <c r="G307">
        <v>24.97</v>
      </c>
      <c r="H307" s="8">
        <v>0.24049999999999999</v>
      </c>
      <c r="I307" t="s">
        <v>615</v>
      </c>
    </row>
    <row r="308" spans="1:9" x14ac:dyDescent="0.3">
      <c r="A308">
        <v>1</v>
      </c>
      <c r="B308" t="s">
        <v>981</v>
      </c>
      <c r="C308">
        <v>1</v>
      </c>
      <c r="D308">
        <v>0.36</v>
      </c>
      <c r="E308">
        <v>14</v>
      </c>
      <c r="F308">
        <v>46.86</v>
      </c>
      <c r="G308">
        <v>43.41</v>
      </c>
      <c r="H308" s="8">
        <v>0.20119999999999999</v>
      </c>
      <c r="I308" t="s">
        <v>615</v>
      </c>
    </row>
    <row r="309" spans="1:9" x14ac:dyDescent="0.3">
      <c r="A309">
        <v>1</v>
      </c>
      <c r="B309" t="s">
        <v>982</v>
      </c>
      <c r="C309">
        <v>1</v>
      </c>
      <c r="D309">
        <v>-1.02</v>
      </c>
      <c r="E309">
        <v>9</v>
      </c>
      <c r="F309">
        <v>17.79</v>
      </c>
      <c r="G309">
        <v>15.34</v>
      </c>
      <c r="H309" s="8">
        <v>0.36009999999999998</v>
      </c>
      <c r="I309" t="s">
        <v>615</v>
      </c>
    </row>
    <row r="310" spans="1:9" x14ac:dyDescent="0.3">
      <c r="A310">
        <v>1</v>
      </c>
      <c r="B310" t="s">
        <v>983</v>
      </c>
      <c r="C310">
        <v>1</v>
      </c>
      <c r="D310">
        <v>1.17</v>
      </c>
      <c r="E310">
        <v>17</v>
      </c>
      <c r="F310">
        <v>55.64</v>
      </c>
      <c r="G310">
        <v>49.39</v>
      </c>
      <c r="H310" s="8">
        <v>0.18440000000000001</v>
      </c>
      <c r="I310" t="s">
        <v>615</v>
      </c>
    </row>
    <row r="311" spans="1:9" x14ac:dyDescent="0.3">
      <c r="A311">
        <v>1</v>
      </c>
      <c r="B311" t="s">
        <v>984</v>
      </c>
      <c r="C311">
        <v>1</v>
      </c>
      <c r="D311">
        <v>-1.26</v>
      </c>
      <c r="E311">
        <v>9</v>
      </c>
      <c r="F311">
        <v>31.24</v>
      </c>
      <c r="G311">
        <v>21.63</v>
      </c>
      <c r="H311" s="8">
        <v>0.28110000000000002</v>
      </c>
      <c r="I311" t="s">
        <v>615</v>
      </c>
    </row>
    <row r="312" spans="1:9" x14ac:dyDescent="0.3">
      <c r="A312">
        <v>1</v>
      </c>
      <c r="B312" t="s">
        <v>985</v>
      </c>
      <c r="C312">
        <v>1</v>
      </c>
      <c r="D312">
        <v>1.56</v>
      </c>
      <c r="E312">
        <v>14</v>
      </c>
      <c r="F312">
        <v>35</v>
      </c>
      <c r="G312">
        <v>33.01</v>
      </c>
      <c r="H312" s="8">
        <v>0.21859999999999999</v>
      </c>
      <c r="I312" t="s">
        <v>615</v>
      </c>
    </row>
    <row r="313" spans="1:9" x14ac:dyDescent="0.3">
      <c r="A313">
        <v>1</v>
      </c>
      <c r="B313" t="s">
        <v>986</v>
      </c>
      <c r="C313">
        <v>1</v>
      </c>
      <c r="D313">
        <v>1.57</v>
      </c>
      <c r="E313">
        <v>16</v>
      </c>
      <c r="F313">
        <v>49.28</v>
      </c>
      <c r="G313">
        <v>48.27</v>
      </c>
      <c r="H313" s="8">
        <v>0.1757</v>
      </c>
      <c r="I313" t="s">
        <v>615</v>
      </c>
    </row>
    <row r="314" spans="1:9" x14ac:dyDescent="0.3">
      <c r="A314">
        <v>1</v>
      </c>
      <c r="B314" t="s">
        <v>987</v>
      </c>
      <c r="C314">
        <v>1</v>
      </c>
      <c r="D314">
        <v>0.4</v>
      </c>
      <c r="E314">
        <v>13</v>
      </c>
      <c r="F314">
        <v>54.66</v>
      </c>
      <c r="G314">
        <v>26.63</v>
      </c>
      <c r="H314" s="8">
        <v>0.29720000000000002</v>
      </c>
      <c r="I314" t="s">
        <v>615</v>
      </c>
    </row>
    <row r="315" spans="1:9" x14ac:dyDescent="0.3">
      <c r="A315">
        <v>1</v>
      </c>
      <c r="B315" t="s">
        <v>988</v>
      </c>
      <c r="C315">
        <v>1</v>
      </c>
      <c r="D315">
        <v>0.9</v>
      </c>
      <c r="E315">
        <v>12</v>
      </c>
      <c r="F315">
        <v>32.700000000000003</v>
      </c>
      <c r="G315">
        <v>30.38</v>
      </c>
      <c r="H315" s="8">
        <v>0.24970000000000001</v>
      </c>
      <c r="I315" t="s">
        <v>615</v>
      </c>
    </row>
    <row r="316" spans="1:9" x14ac:dyDescent="0.3">
      <c r="A316">
        <v>1</v>
      </c>
      <c r="B316" t="s">
        <v>989</v>
      </c>
      <c r="C316">
        <v>1</v>
      </c>
      <c r="D316">
        <v>0.53</v>
      </c>
      <c r="E316">
        <v>12</v>
      </c>
      <c r="F316">
        <v>38.78</v>
      </c>
      <c r="G316">
        <v>26.83</v>
      </c>
      <c r="H316" s="8">
        <v>0.27900000000000003</v>
      </c>
      <c r="I316" t="s">
        <v>615</v>
      </c>
    </row>
    <row r="317" spans="1:9" x14ac:dyDescent="0.3">
      <c r="A317">
        <v>1</v>
      </c>
      <c r="B317" t="s">
        <v>990</v>
      </c>
      <c r="C317">
        <v>1</v>
      </c>
      <c r="D317">
        <v>0.66</v>
      </c>
      <c r="E317">
        <v>13</v>
      </c>
      <c r="F317">
        <v>38.28</v>
      </c>
      <c r="G317">
        <v>32.9</v>
      </c>
      <c r="H317" s="8">
        <v>0.22770000000000001</v>
      </c>
      <c r="I317" t="s">
        <v>615</v>
      </c>
    </row>
    <row r="318" spans="1:9" x14ac:dyDescent="0.3">
      <c r="A318">
        <v>1</v>
      </c>
      <c r="B318" t="s">
        <v>991</v>
      </c>
      <c r="C318">
        <v>1</v>
      </c>
      <c r="D318">
        <v>0.98</v>
      </c>
      <c r="E318">
        <v>14</v>
      </c>
      <c r="F318">
        <v>47.61</v>
      </c>
      <c r="G318">
        <v>40.53</v>
      </c>
      <c r="H318" s="8">
        <v>0.1837</v>
      </c>
      <c r="I318" t="s">
        <v>615</v>
      </c>
    </row>
    <row r="319" spans="1:9" x14ac:dyDescent="0.3">
      <c r="A319">
        <v>1</v>
      </c>
      <c r="B319" t="s">
        <v>992</v>
      </c>
      <c r="C319">
        <v>1</v>
      </c>
      <c r="D319">
        <v>0.67</v>
      </c>
      <c r="E319">
        <v>11</v>
      </c>
      <c r="F319">
        <v>27.06</v>
      </c>
      <c r="G319">
        <v>23.25</v>
      </c>
      <c r="H319" s="8">
        <v>0.26979999999999998</v>
      </c>
      <c r="I319" t="s">
        <v>615</v>
      </c>
    </row>
    <row r="320" spans="1:9" x14ac:dyDescent="0.3">
      <c r="A320">
        <v>1</v>
      </c>
      <c r="B320" t="s">
        <v>993</v>
      </c>
      <c r="C320">
        <v>1</v>
      </c>
      <c r="D320">
        <v>0.16</v>
      </c>
      <c r="E320">
        <v>8</v>
      </c>
      <c r="F320">
        <v>19.940000000000001</v>
      </c>
      <c r="G320">
        <v>16.97</v>
      </c>
      <c r="H320" s="8">
        <v>0.29380000000000001</v>
      </c>
      <c r="I320" t="s">
        <v>615</v>
      </c>
    </row>
    <row r="321" spans="1:9" x14ac:dyDescent="0.3">
      <c r="A321">
        <v>1</v>
      </c>
      <c r="B321" t="s">
        <v>994</v>
      </c>
      <c r="C321">
        <v>1</v>
      </c>
      <c r="D321">
        <v>0.42</v>
      </c>
      <c r="E321">
        <v>12</v>
      </c>
      <c r="F321">
        <v>23.12</v>
      </c>
      <c r="G321">
        <v>20.48</v>
      </c>
      <c r="H321" s="8">
        <v>0.31419999999999998</v>
      </c>
      <c r="I321" t="s">
        <v>615</v>
      </c>
    </row>
    <row r="322" spans="1:9" x14ac:dyDescent="0.3">
      <c r="A322">
        <v>1</v>
      </c>
      <c r="B322" t="s">
        <v>995</v>
      </c>
      <c r="C322">
        <v>1</v>
      </c>
      <c r="D322">
        <v>1.52</v>
      </c>
      <c r="E322">
        <v>12</v>
      </c>
      <c r="F322">
        <v>29.84</v>
      </c>
      <c r="G322">
        <v>24.1</v>
      </c>
      <c r="H322" s="8">
        <v>0.24260000000000001</v>
      </c>
      <c r="I322" t="s">
        <v>615</v>
      </c>
    </row>
    <row r="323" spans="1:9" x14ac:dyDescent="0.3">
      <c r="A323">
        <v>1</v>
      </c>
      <c r="B323" t="s">
        <v>996</v>
      </c>
      <c r="C323">
        <v>1</v>
      </c>
      <c r="D323">
        <v>1.1299999999999999</v>
      </c>
      <c r="E323">
        <v>12</v>
      </c>
      <c r="F323">
        <v>32.200000000000003</v>
      </c>
      <c r="G323">
        <v>25.35</v>
      </c>
      <c r="H323" s="8">
        <v>0.21240000000000001</v>
      </c>
      <c r="I323" t="s">
        <v>615</v>
      </c>
    </row>
    <row r="324" spans="1:9" x14ac:dyDescent="0.3">
      <c r="A324">
        <v>1</v>
      </c>
      <c r="B324" t="s">
        <v>997</v>
      </c>
      <c r="C324">
        <v>1</v>
      </c>
      <c r="D324">
        <v>0.15</v>
      </c>
      <c r="E324">
        <v>11</v>
      </c>
      <c r="F324">
        <v>28.26</v>
      </c>
      <c r="G324">
        <v>22.1</v>
      </c>
      <c r="H324" s="8">
        <v>0.26429999999999998</v>
      </c>
      <c r="I324" t="s">
        <v>615</v>
      </c>
    </row>
    <row r="325" spans="1:9" x14ac:dyDescent="0.3">
      <c r="A325">
        <v>1</v>
      </c>
      <c r="B325" t="s">
        <v>998</v>
      </c>
      <c r="C325">
        <v>1</v>
      </c>
      <c r="D325">
        <v>1.71</v>
      </c>
      <c r="E325">
        <v>12</v>
      </c>
      <c r="F325">
        <v>33.659999999999997</v>
      </c>
      <c r="G325">
        <v>32.659999999999997</v>
      </c>
      <c r="H325" s="8">
        <v>0.1966</v>
      </c>
      <c r="I325" t="s">
        <v>615</v>
      </c>
    </row>
    <row r="326" spans="1:9" x14ac:dyDescent="0.3">
      <c r="A326">
        <v>1</v>
      </c>
      <c r="B326" t="s">
        <v>999</v>
      </c>
      <c r="C326">
        <v>1</v>
      </c>
      <c r="D326">
        <v>0.82</v>
      </c>
      <c r="E326">
        <v>12</v>
      </c>
      <c r="F326">
        <v>32.369999999999997</v>
      </c>
      <c r="G326">
        <v>25.95</v>
      </c>
      <c r="H326" s="8">
        <v>0.22409999999999999</v>
      </c>
      <c r="I326" t="s">
        <v>615</v>
      </c>
    </row>
    <row r="327" spans="1:9" x14ac:dyDescent="0.3">
      <c r="A327">
        <v>1</v>
      </c>
      <c r="B327" t="s">
        <v>1000</v>
      </c>
      <c r="C327">
        <v>1</v>
      </c>
      <c r="D327">
        <v>0.71</v>
      </c>
      <c r="E327">
        <v>13</v>
      </c>
      <c r="F327">
        <v>39.58</v>
      </c>
      <c r="G327">
        <v>30.2</v>
      </c>
      <c r="H327" s="8">
        <v>0.2046</v>
      </c>
      <c r="I327" t="s">
        <v>615</v>
      </c>
    </row>
    <row r="328" spans="1:9" x14ac:dyDescent="0.3">
      <c r="A328">
        <v>1</v>
      </c>
      <c r="B328" t="s">
        <v>1001</v>
      </c>
      <c r="C328">
        <v>1</v>
      </c>
      <c r="D328">
        <v>0.12</v>
      </c>
      <c r="E328">
        <v>12</v>
      </c>
      <c r="F328">
        <v>33.57</v>
      </c>
      <c r="G328">
        <v>26.72</v>
      </c>
      <c r="H328" s="8">
        <v>0.23519999999999999</v>
      </c>
      <c r="I328" t="s">
        <v>615</v>
      </c>
    </row>
    <row r="329" spans="1:9" x14ac:dyDescent="0.3">
      <c r="A329">
        <v>1</v>
      </c>
      <c r="B329" t="s">
        <v>1002</v>
      </c>
      <c r="C329">
        <v>1</v>
      </c>
      <c r="D329">
        <v>0.92</v>
      </c>
      <c r="E329">
        <v>13</v>
      </c>
      <c r="F329">
        <v>32.35</v>
      </c>
      <c r="G329">
        <v>29.39</v>
      </c>
      <c r="H329" s="8">
        <v>0.23799999999999999</v>
      </c>
      <c r="I329" t="s">
        <v>615</v>
      </c>
    </row>
    <row r="330" spans="1:9" x14ac:dyDescent="0.3">
      <c r="A330">
        <v>1</v>
      </c>
      <c r="B330" t="s">
        <v>1003</v>
      </c>
      <c r="C330">
        <v>1</v>
      </c>
      <c r="D330">
        <v>0.95</v>
      </c>
      <c r="E330">
        <v>13</v>
      </c>
      <c r="F330">
        <v>45.98</v>
      </c>
      <c r="G330">
        <v>41.5</v>
      </c>
      <c r="H330" s="8">
        <v>0.19409999999999999</v>
      </c>
      <c r="I330" t="s">
        <v>615</v>
      </c>
    </row>
    <row r="331" spans="1:9" x14ac:dyDescent="0.3">
      <c r="A331">
        <v>1</v>
      </c>
      <c r="B331" t="s">
        <v>1004</v>
      </c>
      <c r="C331">
        <v>1</v>
      </c>
      <c r="D331">
        <v>1.1200000000000001</v>
      </c>
      <c r="E331">
        <v>10</v>
      </c>
      <c r="F331">
        <v>28.64</v>
      </c>
      <c r="G331">
        <v>17.329999999999998</v>
      </c>
      <c r="H331" s="8">
        <v>0.36809999999999998</v>
      </c>
      <c r="I331" t="s">
        <v>615</v>
      </c>
    </row>
    <row r="332" spans="1:9" x14ac:dyDescent="0.3">
      <c r="A332">
        <v>1</v>
      </c>
      <c r="B332" t="s">
        <v>1005</v>
      </c>
      <c r="C332">
        <v>1</v>
      </c>
      <c r="D332">
        <v>-0.28000000000000003</v>
      </c>
      <c r="E332">
        <v>11</v>
      </c>
      <c r="F332">
        <v>36.26</v>
      </c>
      <c r="G332">
        <v>28.23</v>
      </c>
      <c r="H332" s="8">
        <v>0.30259999999999998</v>
      </c>
      <c r="I332" t="s">
        <v>615</v>
      </c>
    </row>
    <row r="333" spans="1:9" x14ac:dyDescent="0.3">
      <c r="A333">
        <v>1</v>
      </c>
      <c r="B333" t="s">
        <v>1006</v>
      </c>
      <c r="C333">
        <v>1</v>
      </c>
      <c r="D333">
        <v>-0.18</v>
      </c>
      <c r="E333">
        <v>10</v>
      </c>
      <c r="F333">
        <v>29.86</v>
      </c>
      <c r="G333">
        <v>26.23</v>
      </c>
      <c r="H333" s="8">
        <v>0.2848</v>
      </c>
      <c r="I333" t="s">
        <v>615</v>
      </c>
    </row>
    <row r="334" spans="1:9" x14ac:dyDescent="0.3">
      <c r="A334">
        <v>1</v>
      </c>
      <c r="B334" t="s">
        <v>1007</v>
      </c>
      <c r="C334">
        <v>1</v>
      </c>
      <c r="D334">
        <v>1.02</v>
      </c>
      <c r="E334">
        <v>12</v>
      </c>
      <c r="F334">
        <v>35.630000000000003</v>
      </c>
      <c r="G334">
        <v>27.01</v>
      </c>
      <c r="H334" s="8">
        <v>0.23769999999999999</v>
      </c>
      <c r="I334" t="s">
        <v>615</v>
      </c>
    </row>
    <row r="335" spans="1:9" x14ac:dyDescent="0.3">
      <c r="A335">
        <v>1</v>
      </c>
      <c r="B335" t="s">
        <v>1008</v>
      </c>
      <c r="C335">
        <v>1</v>
      </c>
      <c r="D335">
        <v>0.93</v>
      </c>
      <c r="E335">
        <v>8</v>
      </c>
      <c r="F335">
        <v>23.83</v>
      </c>
      <c r="G335">
        <v>11.93</v>
      </c>
      <c r="H335" s="8">
        <v>0.2717</v>
      </c>
      <c r="I335" t="s">
        <v>615</v>
      </c>
    </row>
    <row r="336" spans="1:9" x14ac:dyDescent="0.3">
      <c r="A336">
        <v>1</v>
      </c>
      <c r="B336" t="s">
        <v>1009</v>
      </c>
      <c r="C336">
        <v>1</v>
      </c>
      <c r="D336">
        <v>1.57</v>
      </c>
      <c r="E336">
        <v>14</v>
      </c>
      <c r="F336">
        <v>35.79</v>
      </c>
      <c r="G336">
        <v>30.22</v>
      </c>
      <c r="H336" s="8">
        <v>0.2339</v>
      </c>
      <c r="I336" t="s">
        <v>615</v>
      </c>
    </row>
    <row r="337" spans="1:9" x14ac:dyDescent="0.3">
      <c r="A337">
        <v>1</v>
      </c>
      <c r="B337" t="s">
        <v>1010</v>
      </c>
      <c r="C337">
        <v>1</v>
      </c>
      <c r="D337">
        <v>1</v>
      </c>
      <c r="E337">
        <v>8</v>
      </c>
      <c r="F337">
        <v>28.22</v>
      </c>
      <c r="G337">
        <v>17.350000000000001</v>
      </c>
      <c r="H337" s="8">
        <v>0.23769999999999999</v>
      </c>
      <c r="I337" t="s">
        <v>615</v>
      </c>
    </row>
    <row r="338" spans="1:9" x14ac:dyDescent="0.3">
      <c r="A338">
        <v>1</v>
      </c>
      <c r="B338" t="s">
        <v>1011</v>
      </c>
      <c r="C338">
        <v>1</v>
      </c>
      <c r="D338">
        <v>1.17</v>
      </c>
      <c r="E338">
        <v>12</v>
      </c>
      <c r="F338">
        <v>34.619999999999997</v>
      </c>
      <c r="G338">
        <v>21.98</v>
      </c>
      <c r="H338" s="8">
        <v>0.2802</v>
      </c>
      <c r="I338" t="s">
        <v>615</v>
      </c>
    </row>
    <row r="339" spans="1:9" x14ac:dyDescent="0.3">
      <c r="A339">
        <v>1</v>
      </c>
      <c r="B339" t="s">
        <v>1012</v>
      </c>
      <c r="C339">
        <v>1</v>
      </c>
      <c r="D339">
        <v>0.55000000000000004</v>
      </c>
      <c r="E339">
        <v>12</v>
      </c>
      <c r="F339">
        <v>40.69</v>
      </c>
      <c r="G339">
        <v>12.59</v>
      </c>
      <c r="H339" s="8">
        <v>0.32400000000000001</v>
      </c>
      <c r="I339" t="s">
        <v>615</v>
      </c>
    </row>
    <row r="340" spans="1:9" x14ac:dyDescent="0.3">
      <c r="A340">
        <v>1</v>
      </c>
      <c r="B340" t="s">
        <v>1013</v>
      </c>
      <c r="C340">
        <v>1</v>
      </c>
      <c r="D340">
        <v>0.92</v>
      </c>
      <c r="E340">
        <v>10</v>
      </c>
      <c r="F340">
        <v>25.91</v>
      </c>
      <c r="G340">
        <v>25.04</v>
      </c>
      <c r="H340" s="8">
        <v>0.20899999999999999</v>
      </c>
      <c r="I340" t="s">
        <v>615</v>
      </c>
    </row>
    <row r="341" spans="1:9" x14ac:dyDescent="0.3">
      <c r="A341">
        <v>1</v>
      </c>
      <c r="B341" t="s">
        <v>1014</v>
      </c>
      <c r="C341">
        <v>1</v>
      </c>
      <c r="D341">
        <v>0.38</v>
      </c>
      <c r="E341">
        <v>12</v>
      </c>
      <c r="F341">
        <v>30.36</v>
      </c>
      <c r="G341">
        <v>22.34</v>
      </c>
      <c r="H341" s="8">
        <v>0.25919999999999999</v>
      </c>
      <c r="I341" t="s">
        <v>615</v>
      </c>
    </row>
    <row r="342" spans="1:9" x14ac:dyDescent="0.3">
      <c r="A342">
        <v>1</v>
      </c>
      <c r="B342" t="s">
        <v>1015</v>
      </c>
      <c r="C342">
        <v>1</v>
      </c>
      <c r="D342">
        <v>1.1000000000000001</v>
      </c>
      <c r="E342">
        <v>13</v>
      </c>
      <c r="F342">
        <v>35.93</v>
      </c>
      <c r="G342">
        <v>28.35</v>
      </c>
      <c r="H342" s="8">
        <v>0.28110000000000002</v>
      </c>
      <c r="I342" t="s">
        <v>615</v>
      </c>
    </row>
    <row r="343" spans="1:9" x14ac:dyDescent="0.3">
      <c r="A343">
        <v>1</v>
      </c>
      <c r="B343" t="s">
        <v>1016</v>
      </c>
      <c r="C343">
        <v>1</v>
      </c>
      <c r="D343">
        <v>1.4</v>
      </c>
      <c r="E343">
        <v>7</v>
      </c>
      <c r="F343">
        <v>14.45</v>
      </c>
      <c r="G343">
        <v>10.34</v>
      </c>
      <c r="H343" s="8">
        <v>0.33850000000000002</v>
      </c>
      <c r="I343" t="s">
        <v>615</v>
      </c>
    </row>
    <row r="344" spans="1:9" x14ac:dyDescent="0.3">
      <c r="A344">
        <v>1</v>
      </c>
      <c r="B344" t="s">
        <v>1017</v>
      </c>
      <c r="C344">
        <v>1</v>
      </c>
      <c r="D344">
        <v>0.74</v>
      </c>
      <c r="E344">
        <v>13</v>
      </c>
      <c r="F344">
        <v>26.77</v>
      </c>
      <c r="G344">
        <v>23.9</v>
      </c>
      <c r="H344" s="8">
        <v>0.27700000000000002</v>
      </c>
      <c r="I344" t="s">
        <v>615</v>
      </c>
    </row>
    <row r="345" spans="1:9" x14ac:dyDescent="0.3">
      <c r="A345">
        <v>1</v>
      </c>
      <c r="B345" t="s">
        <v>1018</v>
      </c>
      <c r="C345">
        <v>1</v>
      </c>
      <c r="D345">
        <v>0.82</v>
      </c>
      <c r="E345">
        <v>13</v>
      </c>
      <c r="F345">
        <v>43.29</v>
      </c>
      <c r="G345">
        <v>28.77</v>
      </c>
      <c r="H345" s="8">
        <v>0.25019999999999998</v>
      </c>
      <c r="I345" t="s">
        <v>615</v>
      </c>
    </row>
    <row r="346" spans="1:9" x14ac:dyDescent="0.3">
      <c r="A346">
        <v>1</v>
      </c>
      <c r="B346" t="s">
        <v>1019</v>
      </c>
      <c r="C346">
        <v>1</v>
      </c>
      <c r="D346">
        <v>0.34</v>
      </c>
      <c r="E346">
        <v>13</v>
      </c>
      <c r="F346">
        <v>40.25</v>
      </c>
      <c r="G346">
        <v>33.32</v>
      </c>
      <c r="H346" s="8">
        <v>0.26500000000000001</v>
      </c>
      <c r="I346" t="s">
        <v>615</v>
      </c>
    </row>
    <row r="347" spans="1:9" x14ac:dyDescent="0.3">
      <c r="A347">
        <v>1</v>
      </c>
      <c r="B347" t="s">
        <v>1020</v>
      </c>
      <c r="C347">
        <v>1</v>
      </c>
      <c r="D347">
        <v>0.39</v>
      </c>
      <c r="E347">
        <v>12</v>
      </c>
      <c r="F347">
        <v>21.25</v>
      </c>
      <c r="G347">
        <v>20.76</v>
      </c>
      <c r="H347" s="8">
        <v>0.29830000000000001</v>
      </c>
      <c r="I347" t="s">
        <v>615</v>
      </c>
    </row>
    <row r="348" spans="1:9" x14ac:dyDescent="0.3">
      <c r="A348">
        <v>1</v>
      </c>
      <c r="B348" t="s">
        <v>1021</v>
      </c>
      <c r="C348">
        <v>1</v>
      </c>
      <c r="D348">
        <v>1.17</v>
      </c>
      <c r="E348">
        <v>18</v>
      </c>
      <c r="F348">
        <v>45.09</v>
      </c>
      <c r="G348">
        <v>44.85</v>
      </c>
      <c r="H348" s="8">
        <v>0.2036</v>
      </c>
      <c r="I348" t="s">
        <v>615</v>
      </c>
    </row>
    <row r="349" spans="1:9" x14ac:dyDescent="0.3">
      <c r="A349">
        <v>1</v>
      </c>
      <c r="B349" t="s">
        <v>1022</v>
      </c>
      <c r="C349">
        <v>1</v>
      </c>
      <c r="D349">
        <v>-1.39</v>
      </c>
      <c r="E349">
        <v>9</v>
      </c>
      <c r="F349">
        <v>38.659999999999997</v>
      </c>
      <c r="G349">
        <v>21.6</v>
      </c>
      <c r="H349" s="8">
        <v>0.3916</v>
      </c>
      <c r="I349" t="s">
        <v>615</v>
      </c>
    </row>
    <row r="350" spans="1:9" x14ac:dyDescent="0.3">
      <c r="A350">
        <v>1</v>
      </c>
      <c r="B350" t="s">
        <v>1023</v>
      </c>
      <c r="C350">
        <v>1</v>
      </c>
      <c r="D350">
        <v>0.62</v>
      </c>
      <c r="E350">
        <v>11</v>
      </c>
      <c r="F350">
        <v>21.08</v>
      </c>
      <c r="G350">
        <v>18.72</v>
      </c>
      <c r="H350" s="8">
        <v>0.32019999999999998</v>
      </c>
      <c r="I350" t="s">
        <v>615</v>
      </c>
    </row>
    <row r="351" spans="1:9" x14ac:dyDescent="0.3">
      <c r="A351">
        <v>1</v>
      </c>
      <c r="B351" t="s">
        <v>1024</v>
      </c>
      <c r="C351">
        <v>1</v>
      </c>
      <c r="D351">
        <v>0.08</v>
      </c>
      <c r="E351">
        <v>13</v>
      </c>
      <c r="F351">
        <v>36</v>
      </c>
      <c r="G351">
        <v>31.99</v>
      </c>
      <c r="H351" s="8">
        <v>0.21729999999999999</v>
      </c>
      <c r="I351" t="s">
        <v>615</v>
      </c>
    </row>
    <row r="352" spans="1:9" x14ac:dyDescent="0.3">
      <c r="A352">
        <v>1</v>
      </c>
      <c r="B352" t="s">
        <v>1025</v>
      </c>
      <c r="C352">
        <v>1</v>
      </c>
      <c r="D352">
        <v>-1.4</v>
      </c>
      <c r="E352">
        <v>10</v>
      </c>
      <c r="F352">
        <v>42.94</v>
      </c>
      <c r="G352">
        <v>30.31</v>
      </c>
      <c r="H352" s="8">
        <v>0.255</v>
      </c>
      <c r="I352" t="s">
        <v>615</v>
      </c>
    </row>
    <row r="353" spans="1:9" x14ac:dyDescent="0.3">
      <c r="A353">
        <v>1</v>
      </c>
      <c r="B353" t="s">
        <v>1026</v>
      </c>
      <c r="C353">
        <v>1</v>
      </c>
      <c r="D353">
        <v>0.94</v>
      </c>
      <c r="E353">
        <v>11</v>
      </c>
      <c r="F353">
        <v>22.79</v>
      </c>
      <c r="G353">
        <v>20.3</v>
      </c>
      <c r="H353" s="8">
        <v>0.26669999999999999</v>
      </c>
      <c r="I353" t="s">
        <v>615</v>
      </c>
    </row>
    <row r="354" spans="1:9" x14ac:dyDescent="0.3">
      <c r="A354">
        <v>1</v>
      </c>
      <c r="B354" t="s">
        <v>1027</v>
      </c>
      <c r="C354">
        <v>1</v>
      </c>
      <c r="D354">
        <v>1</v>
      </c>
      <c r="E354">
        <v>13</v>
      </c>
      <c r="F354">
        <v>39.590000000000003</v>
      </c>
      <c r="G354">
        <v>32.6</v>
      </c>
      <c r="H354" s="8">
        <v>0.2001</v>
      </c>
      <c r="I354" t="s">
        <v>615</v>
      </c>
    </row>
    <row r="355" spans="1:9" x14ac:dyDescent="0.3">
      <c r="A355">
        <v>1</v>
      </c>
      <c r="B355" t="s">
        <v>1028</v>
      </c>
      <c r="C355">
        <v>1</v>
      </c>
      <c r="D355">
        <v>0.41</v>
      </c>
      <c r="E355">
        <v>13</v>
      </c>
      <c r="F355">
        <v>41.58</v>
      </c>
      <c r="G355">
        <v>34.92</v>
      </c>
      <c r="H355" s="8">
        <v>0.22919999999999999</v>
      </c>
      <c r="I355" t="s">
        <v>615</v>
      </c>
    </row>
    <row r="356" spans="1:9" x14ac:dyDescent="0.3">
      <c r="A356">
        <v>1</v>
      </c>
      <c r="B356" t="s">
        <v>1029</v>
      </c>
      <c r="C356">
        <v>1</v>
      </c>
      <c r="D356">
        <v>1.31</v>
      </c>
      <c r="E356">
        <v>18</v>
      </c>
      <c r="F356">
        <v>58.27</v>
      </c>
      <c r="G356">
        <v>48.25</v>
      </c>
      <c r="H356" s="8">
        <v>0.18759999999999999</v>
      </c>
      <c r="I356" t="s">
        <v>615</v>
      </c>
    </row>
    <row r="357" spans="1:9" x14ac:dyDescent="0.3">
      <c r="A357">
        <v>1</v>
      </c>
      <c r="B357" t="s">
        <v>1030</v>
      </c>
      <c r="C357">
        <v>1</v>
      </c>
      <c r="D357">
        <v>1.08</v>
      </c>
      <c r="E357">
        <v>10</v>
      </c>
      <c r="F357">
        <v>28.02</v>
      </c>
      <c r="G357">
        <v>20.78</v>
      </c>
      <c r="H357" s="8">
        <v>0.3075</v>
      </c>
      <c r="I357" t="s">
        <v>615</v>
      </c>
    </row>
    <row r="358" spans="1:9" x14ac:dyDescent="0.3">
      <c r="A358">
        <v>1</v>
      </c>
      <c r="B358" t="s">
        <v>1031</v>
      </c>
      <c r="C358">
        <v>1</v>
      </c>
      <c r="D358">
        <v>-0.2</v>
      </c>
      <c r="E358">
        <v>9</v>
      </c>
      <c r="F358">
        <v>19.440000000000001</v>
      </c>
      <c r="G358">
        <v>15.38</v>
      </c>
      <c r="H358" s="8">
        <v>0.31390000000000001</v>
      </c>
      <c r="I358" t="s">
        <v>615</v>
      </c>
    </row>
    <row r="359" spans="1:9" x14ac:dyDescent="0.3">
      <c r="A359">
        <v>1</v>
      </c>
      <c r="B359" t="s">
        <v>1032</v>
      </c>
      <c r="C359">
        <v>1</v>
      </c>
      <c r="D359">
        <v>0.88</v>
      </c>
      <c r="E359">
        <v>14</v>
      </c>
      <c r="F359">
        <v>37.770000000000003</v>
      </c>
      <c r="G359">
        <v>34.270000000000003</v>
      </c>
      <c r="H359" s="8">
        <v>0.21840000000000001</v>
      </c>
      <c r="I359" t="s">
        <v>615</v>
      </c>
    </row>
    <row r="360" spans="1:9" x14ac:dyDescent="0.3">
      <c r="A360">
        <v>1</v>
      </c>
      <c r="B360" t="s">
        <v>1033</v>
      </c>
      <c r="C360">
        <v>1</v>
      </c>
      <c r="D360">
        <v>0.42</v>
      </c>
      <c r="E360">
        <v>11</v>
      </c>
      <c r="F360">
        <v>34.07</v>
      </c>
      <c r="G360">
        <v>23.87</v>
      </c>
      <c r="H360" s="8">
        <v>0.29139999999999999</v>
      </c>
      <c r="I360" t="s">
        <v>615</v>
      </c>
    </row>
    <row r="361" spans="1:9" x14ac:dyDescent="0.3">
      <c r="A361">
        <v>1</v>
      </c>
      <c r="B361" t="s">
        <v>1034</v>
      </c>
      <c r="C361">
        <v>1</v>
      </c>
      <c r="D361">
        <v>0.23</v>
      </c>
      <c r="E361">
        <v>10</v>
      </c>
      <c r="F361">
        <v>25.91</v>
      </c>
      <c r="G361">
        <v>16.55</v>
      </c>
      <c r="H361" s="8">
        <v>0.31030000000000002</v>
      </c>
      <c r="I361" t="s">
        <v>615</v>
      </c>
    </row>
    <row r="362" spans="1:9" x14ac:dyDescent="0.3">
      <c r="A362">
        <v>1</v>
      </c>
      <c r="B362" t="s">
        <v>1035</v>
      </c>
      <c r="C362">
        <v>1</v>
      </c>
      <c r="D362">
        <v>0.85</v>
      </c>
      <c r="E362">
        <v>12</v>
      </c>
      <c r="F362">
        <v>41.1</v>
      </c>
      <c r="G362">
        <v>38.75</v>
      </c>
      <c r="H362" s="8">
        <v>0.1628</v>
      </c>
      <c r="I362" t="s">
        <v>615</v>
      </c>
    </row>
    <row r="363" spans="1:9" x14ac:dyDescent="0.3">
      <c r="A363">
        <v>1</v>
      </c>
      <c r="B363" t="s">
        <v>1036</v>
      </c>
      <c r="C363">
        <v>1</v>
      </c>
      <c r="D363">
        <v>0.56000000000000005</v>
      </c>
      <c r="E363">
        <v>13</v>
      </c>
      <c r="F363">
        <v>27.29</v>
      </c>
      <c r="G363">
        <v>23.61</v>
      </c>
      <c r="H363" s="8">
        <v>0.29930000000000001</v>
      </c>
      <c r="I363" t="s">
        <v>615</v>
      </c>
    </row>
    <row r="364" spans="1:9" x14ac:dyDescent="0.3">
      <c r="A364">
        <v>1</v>
      </c>
      <c r="B364" t="s">
        <v>1037</v>
      </c>
      <c r="C364">
        <v>1</v>
      </c>
      <c r="D364">
        <v>0.41</v>
      </c>
      <c r="E364">
        <v>7</v>
      </c>
      <c r="F364">
        <v>22.34</v>
      </c>
      <c r="G364">
        <v>12.78</v>
      </c>
      <c r="H364" s="8">
        <v>0.36680000000000001</v>
      </c>
      <c r="I364" t="s">
        <v>615</v>
      </c>
    </row>
    <row r="365" spans="1:9" x14ac:dyDescent="0.3">
      <c r="A365">
        <v>1</v>
      </c>
      <c r="B365" t="s">
        <v>1038</v>
      </c>
      <c r="C365">
        <v>1</v>
      </c>
      <c r="D365">
        <v>1.66</v>
      </c>
      <c r="E365">
        <v>9</v>
      </c>
      <c r="F365">
        <v>20.59</v>
      </c>
      <c r="G365">
        <v>16.170000000000002</v>
      </c>
      <c r="H365" s="8">
        <v>0.33050000000000002</v>
      </c>
      <c r="I365" t="s">
        <v>615</v>
      </c>
    </row>
    <row r="366" spans="1:9" x14ac:dyDescent="0.3">
      <c r="A366">
        <v>1</v>
      </c>
      <c r="B366" t="s">
        <v>1039</v>
      </c>
      <c r="C366">
        <v>1</v>
      </c>
      <c r="D366">
        <v>1.04</v>
      </c>
      <c r="E366">
        <v>12</v>
      </c>
      <c r="F366">
        <v>34.229999999999997</v>
      </c>
      <c r="G366">
        <v>27.26</v>
      </c>
      <c r="H366" s="8">
        <v>0.22</v>
      </c>
      <c r="I366" t="s">
        <v>615</v>
      </c>
    </row>
    <row r="367" spans="1:9" x14ac:dyDescent="0.3">
      <c r="A367">
        <v>1</v>
      </c>
      <c r="B367" t="s">
        <v>1040</v>
      </c>
      <c r="C367">
        <v>1</v>
      </c>
      <c r="D367">
        <v>0.81</v>
      </c>
      <c r="E367">
        <v>13</v>
      </c>
      <c r="F367">
        <v>61.49</v>
      </c>
      <c r="G367">
        <v>45.4</v>
      </c>
      <c r="H367" s="8">
        <v>0.17699999999999999</v>
      </c>
      <c r="I367" t="s">
        <v>615</v>
      </c>
    </row>
    <row r="368" spans="1:9" x14ac:dyDescent="0.3">
      <c r="A368">
        <v>1</v>
      </c>
      <c r="B368" t="s">
        <v>1041</v>
      </c>
      <c r="C368">
        <v>1</v>
      </c>
      <c r="D368">
        <v>0.68</v>
      </c>
      <c r="E368">
        <v>12</v>
      </c>
      <c r="F368">
        <v>30.57</v>
      </c>
      <c r="G368">
        <v>19.239999999999998</v>
      </c>
      <c r="H368" s="8">
        <v>0.2913</v>
      </c>
      <c r="I368" t="s">
        <v>615</v>
      </c>
    </row>
    <row r="369" spans="1:9" x14ac:dyDescent="0.3">
      <c r="A369">
        <v>1</v>
      </c>
      <c r="B369" t="s">
        <v>1042</v>
      </c>
      <c r="C369">
        <v>1</v>
      </c>
      <c r="D369">
        <v>0.95</v>
      </c>
      <c r="E369">
        <v>10</v>
      </c>
      <c r="F369">
        <v>33.07</v>
      </c>
      <c r="G369">
        <v>15.64</v>
      </c>
      <c r="H369" s="8">
        <v>0.33700000000000002</v>
      </c>
      <c r="I369" t="s">
        <v>615</v>
      </c>
    </row>
    <row r="370" spans="1:9" x14ac:dyDescent="0.3">
      <c r="A370">
        <v>1</v>
      </c>
      <c r="B370" t="s">
        <v>1043</v>
      </c>
      <c r="C370">
        <v>1</v>
      </c>
      <c r="D370">
        <v>0.67</v>
      </c>
      <c r="E370">
        <v>14</v>
      </c>
      <c r="F370">
        <v>38.86</v>
      </c>
      <c r="G370">
        <v>35.770000000000003</v>
      </c>
      <c r="H370" s="8">
        <v>0.20580000000000001</v>
      </c>
      <c r="I370" t="s">
        <v>615</v>
      </c>
    </row>
    <row r="371" spans="1:9" x14ac:dyDescent="0.3">
      <c r="A371">
        <v>1</v>
      </c>
      <c r="B371" t="s">
        <v>1044</v>
      </c>
      <c r="C371">
        <v>1</v>
      </c>
      <c r="D371">
        <v>0.74</v>
      </c>
      <c r="E371">
        <v>13</v>
      </c>
      <c r="F371">
        <v>54.54</v>
      </c>
      <c r="G371">
        <v>29.4</v>
      </c>
      <c r="H371" s="8">
        <v>0.3085</v>
      </c>
      <c r="I371" t="s">
        <v>615</v>
      </c>
    </row>
    <row r="372" spans="1:9" x14ac:dyDescent="0.3">
      <c r="A372">
        <v>1</v>
      </c>
      <c r="B372" t="s">
        <v>1045</v>
      </c>
      <c r="C372">
        <v>1</v>
      </c>
      <c r="D372">
        <v>0.15</v>
      </c>
      <c r="E372">
        <v>13</v>
      </c>
      <c r="F372">
        <v>34.520000000000003</v>
      </c>
      <c r="G372">
        <v>32.130000000000003</v>
      </c>
      <c r="H372" s="8">
        <v>0.2319</v>
      </c>
      <c r="I372" t="s">
        <v>615</v>
      </c>
    </row>
    <row r="373" spans="1:9" x14ac:dyDescent="0.3">
      <c r="A373">
        <v>1</v>
      </c>
      <c r="B373" t="s">
        <v>1046</v>
      </c>
      <c r="C373">
        <v>1</v>
      </c>
      <c r="D373">
        <v>1.37</v>
      </c>
      <c r="E373">
        <v>16</v>
      </c>
      <c r="F373">
        <v>49.95</v>
      </c>
      <c r="G373">
        <v>40.89</v>
      </c>
      <c r="H373" s="8">
        <v>0.2064</v>
      </c>
      <c r="I373" t="s">
        <v>615</v>
      </c>
    </row>
    <row r="374" spans="1:9" x14ac:dyDescent="0.3">
      <c r="A374">
        <v>1</v>
      </c>
      <c r="B374" t="s">
        <v>1047</v>
      </c>
      <c r="C374">
        <v>1</v>
      </c>
      <c r="D374">
        <v>0.46</v>
      </c>
      <c r="E374">
        <v>16</v>
      </c>
      <c r="F374">
        <v>75.7</v>
      </c>
      <c r="G374">
        <v>58.33</v>
      </c>
      <c r="H374" s="8">
        <v>0.13300000000000001</v>
      </c>
      <c r="I374" t="s">
        <v>615</v>
      </c>
    </row>
    <row r="375" spans="1:9" x14ac:dyDescent="0.3">
      <c r="A375">
        <v>1</v>
      </c>
      <c r="B375" t="s">
        <v>1048</v>
      </c>
      <c r="C375">
        <v>1</v>
      </c>
      <c r="D375">
        <v>0.96</v>
      </c>
      <c r="E375">
        <v>14</v>
      </c>
      <c r="F375">
        <v>45.66</v>
      </c>
      <c r="G375">
        <v>37.43</v>
      </c>
      <c r="H375" s="8">
        <v>0.29380000000000001</v>
      </c>
      <c r="I375" t="s">
        <v>615</v>
      </c>
    </row>
    <row r="376" spans="1:9" x14ac:dyDescent="0.3">
      <c r="A376">
        <v>1</v>
      </c>
      <c r="B376" t="s">
        <v>1049</v>
      </c>
      <c r="C376">
        <v>1</v>
      </c>
      <c r="D376">
        <v>1.29</v>
      </c>
      <c r="E376">
        <v>15</v>
      </c>
      <c r="F376">
        <v>43.84</v>
      </c>
      <c r="G376">
        <v>34.950000000000003</v>
      </c>
      <c r="H376" s="8">
        <v>0.2281</v>
      </c>
      <c r="I376" t="s">
        <v>615</v>
      </c>
    </row>
    <row r="377" spans="1:9" x14ac:dyDescent="0.3">
      <c r="A377">
        <v>1</v>
      </c>
      <c r="B377" t="s">
        <v>1050</v>
      </c>
      <c r="C377">
        <v>1</v>
      </c>
      <c r="D377">
        <v>0.88</v>
      </c>
      <c r="E377">
        <v>20</v>
      </c>
      <c r="F377">
        <v>86.14</v>
      </c>
      <c r="G377">
        <v>84.7</v>
      </c>
      <c r="H377" s="8">
        <v>0.12790000000000001</v>
      </c>
      <c r="I377" t="s">
        <v>615</v>
      </c>
    </row>
    <row r="378" spans="1:9" x14ac:dyDescent="0.3">
      <c r="A378">
        <v>1</v>
      </c>
      <c r="B378" t="s">
        <v>1051</v>
      </c>
      <c r="C378">
        <v>1</v>
      </c>
      <c r="D378">
        <v>0.95</v>
      </c>
      <c r="E378">
        <v>11</v>
      </c>
      <c r="F378">
        <v>27.88</v>
      </c>
      <c r="G378">
        <v>19.3</v>
      </c>
      <c r="H378" s="8">
        <v>0.2485</v>
      </c>
      <c r="I378" t="s">
        <v>615</v>
      </c>
    </row>
    <row r="379" spans="1:9" x14ac:dyDescent="0.3">
      <c r="A379">
        <v>1</v>
      </c>
      <c r="B379" t="s">
        <v>1052</v>
      </c>
      <c r="C379">
        <v>1</v>
      </c>
      <c r="D379">
        <v>0.11</v>
      </c>
      <c r="E379">
        <v>12</v>
      </c>
      <c r="F379">
        <v>37.409999999999997</v>
      </c>
      <c r="G379">
        <v>32.39</v>
      </c>
      <c r="H379" s="8">
        <v>0.2339</v>
      </c>
      <c r="I379" t="s">
        <v>615</v>
      </c>
    </row>
    <row r="380" spans="1:9" x14ac:dyDescent="0.3">
      <c r="A380">
        <v>1</v>
      </c>
      <c r="B380" t="s">
        <v>1053</v>
      </c>
      <c r="C380">
        <v>1</v>
      </c>
      <c r="D380">
        <v>0.98</v>
      </c>
      <c r="E380">
        <v>10</v>
      </c>
      <c r="F380">
        <v>29.26</v>
      </c>
      <c r="G380">
        <v>22.13</v>
      </c>
      <c r="H380" s="8">
        <v>0.29010000000000002</v>
      </c>
      <c r="I380" t="s">
        <v>615</v>
      </c>
    </row>
    <row r="381" spans="1:9" x14ac:dyDescent="0.3">
      <c r="A381">
        <v>1</v>
      </c>
      <c r="B381" t="s">
        <v>1054</v>
      </c>
      <c r="C381">
        <v>1</v>
      </c>
      <c r="D381">
        <v>0.56999999999999995</v>
      </c>
      <c r="E381">
        <v>12</v>
      </c>
      <c r="F381">
        <v>27.63</v>
      </c>
      <c r="G381">
        <v>23.3</v>
      </c>
      <c r="H381" s="8">
        <v>0.27429999999999999</v>
      </c>
      <c r="I381" t="s">
        <v>615</v>
      </c>
    </row>
    <row r="382" spans="1:9" x14ac:dyDescent="0.3">
      <c r="A382">
        <v>1</v>
      </c>
      <c r="B382" t="s">
        <v>1055</v>
      </c>
      <c r="C382">
        <v>1</v>
      </c>
      <c r="D382">
        <v>-0.34</v>
      </c>
      <c r="E382">
        <v>12</v>
      </c>
      <c r="F382">
        <v>35.5</v>
      </c>
      <c r="G382">
        <v>20.81</v>
      </c>
      <c r="H382" s="8">
        <v>0.30959999999999999</v>
      </c>
      <c r="I382" t="s">
        <v>615</v>
      </c>
    </row>
    <row r="383" spans="1:9" x14ac:dyDescent="0.3">
      <c r="A383">
        <v>1</v>
      </c>
      <c r="B383" t="s">
        <v>1056</v>
      </c>
      <c r="C383">
        <v>1</v>
      </c>
      <c r="D383">
        <v>1.44</v>
      </c>
      <c r="E383">
        <v>12</v>
      </c>
      <c r="F383">
        <v>28.62</v>
      </c>
      <c r="G383">
        <v>23.99</v>
      </c>
      <c r="H383" s="8">
        <v>0.24049999999999999</v>
      </c>
      <c r="I383" t="s">
        <v>615</v>
      </c>
    </row>
    <row r="384" spans="1:9" x14ac:dyDescent="0.3">
      <c r="A384">
        <v>1</v>
      </c>
      <c r="B384" t="s">
        <v>1057</v>
      </c>
      <c r="C384">
        <v>1</v>
      </c>
      <c r="D384">
        <v>0.46</v>
      </c>
      <c r="E384">
        <v>15</v>
      </c>
      <c r="F384">
        <v>42.3</v>
      </c>
      <c r="G384">
        <v>37.659999999999997</v>
      </c>
      <c r="H384" s="8">
        <v>0.22459999999999999</v>
      </c>
      <c r="I384" t="s">
        <v>615</v>
      </c>
    </row>
    <row r="385" spans="1:9" x14ac:dyDescent="0.3">
      <c r="A385">
        <v>1</v>
      </c>
      <c r="B385" t="s">
        <v>1058</v>
      </c>
      <c r="C385">
        <v>1</v>
      </c>
      <c r="D385">
        <v>0.99</v>
      </c>
      <c r="E385">
        <v>14</v>
      </c>
      <c r="F385">
        <v>59.66</v>
      </c>
      <c r="G385">
        <v>29.33</v>
      </c>
      <c r="H385" s="8">
        <v>0.21579999999999999</v>
      </c>
      <c r="I385" t="s">
        <v>615</v>
      </c>
    </row>
    <row r="386" spans="1:9" x14ac:dyDescent="0.3">
      <c r="A386">
        <v>1</v>
      </c>
      <c r="B386" t="s">
        <v>1059</v>
      </c>
      <c r="C386">
        <v>1</v>
      </c>
      <c r="D386">
        <v>1.23</v>
      </c>
      <c r="E386">
        <v>12</v>
      </c>
      <c r="F386">
        <v>27.69</v>
      </c>
      <c r="G386">
        <v>22.69</v>
      </c>
      <c r="H386" s="8">
        <v>0.26229999999999998</v>
      </c>
      <c r="I386" t="s">
        <v>615</v>
      </c>
    </row>
    <row r="387" spans="1:9" x14ac:dyDescent="0.3">
      <c r="A387">
        <v>1</v>
      </c>
      <c r="B387" t="s">
        <v>1060</v>
      </c>
      <c r="C387">
        <v>1</v>
      </c>
      <c r="D387">
        <v>1.1000000000000001</v>
      </c>
      <c r="E387">
        <v>15</v>
      </c>
      <c r="F387">
        <v>52.81</v>
      </c>
      <c r="G387">
        <v>43.43</v>
      </c>
      <c r="H387" s="8">
        <v>0.1681</v>
      </c>
      <c r="I387" t="s">
        <v>615</v>
      </c>
    </row>
    <row r="388" spans="1:9" x14ac:dyDescent="0.3">
      <c r="A388">
        <v>1</v>
      </c>
      <c r="B388" t="s">
        <v>1061</v>
      </c>
      <c r="C388">
        <v>1</v>
      </c>
      <c r="D388">
        <v>1.58</v>
      </c>
      <c r="E388">
        <v>12</v>
      </c>
      <c r="F388">
        <v>37.729999999999997</v>
      </c>
      <c r="G388">
        <v>27.8</v>
      </c>
      <c r="H388" s="8">
        <v>0.27850000000000003</v>
      </c>
      <c r="I388" t="s">
        <v>615</v>
      </c>
    </row>
    <row r="389" spans="1:9" x14ac:dyDescent="0.3">
      <c r="A389">
        <v>1</v>
      </c>
      <c r="B389" t="s">
        <v>1062</v>
      </c>
      <c r="C389">
        <v>1</v>
      </c>
      <c r="D389">
        <v>-0.66</v>
      </c>
      <c r="E389">
        <v>13</v>
      </c>
      <c r="F389">
        <v>44.87</v>
      </c>
      <c r="G389">
        <v>29.53</v>
      </c>
      <c r="H389" s="8">
        <v>0.29330000000000001</v>
      </c>
      <c r="I389" t="s">
        <v>615</v>
      </c>
    </row>
    <row r="390" spans="1:9" x14ac:dyDescent="0.3">
      <c r="A390">
        <v>1</v>
      </c>
      <c r="B390" t="s">
        <v>1063</v>
      </c>
      <c r="C390">
        <v>1</v>
      </c>
      <c r="D390">
        <v>0.03</v>
      </c>
      <c r="E390">
        <v>12</v>
      </c>
      <c r="F390">
        <v>31.89</v>
      </c>
      <c r="G390">
        <v>29.35</v>
      </c>
      <c r="H390" s="8">
        <v>0.2266</v>
      </c>
      <c r="I390" t="s">
        <v>615</v>
      </c>
    </row>
    <row r="391" spans="1:9" x14ac:dyDescent="0.3">
      <c r="A391">
        <v>1</v>
      </c>
      <c r="B391" t="s">
        <v>1064</v>
      </c>
      <c r="C391">
        <v>1</v>
      </c>
      <c r="D391">
        <v>-0.77</v>
      </c>
      <c r="E391">
        <v>15</v>
      </c>
      <c r="F391">
        <v>30</v>
      </c>
      <c r="G391">
        <v>29.88</v>
      </c>
      <c r="H391" s="8">
        <v>0.2757</v>
      </c>
      <c r="I391" t="s">
        <v>615</v>
      </c>
    </row>
    <row r="392" spans="1:9" x14ac:dyDescent="0.3">
      <c r="A392">
        <v>1</v>
      </c>
      <c r="B392" t="s">
        <v>1065</v>
      </c>
      <c r="C392">
        <v>1</v>
      </c>
      <c r="D392">
        <v>0.97</v>
      </c>
      <c r="E392">
        <v>16</v>
      </c>
      <c r="F392">
        <v>54.58</v>
      </c>
      <c r="G392">
        <v>48.23</v>
      </c>
      <c r="H392" s="8">
        <v>0.17050000000000001</v>
      </c>
      <c r="I392" t="s">
        <v>615</v>
      </c>
    </row>
    <row r="393" spans="1:9" x14ac:dyDescent="0.3">
      <c r="A393">
        <v>1</v>
      </c>
      <c r="B393" t="s">
        <v>1066</v>
      </c>
      <c r="C393">
        <v>1</v>
      </c>
      <c r="D393">
        <v>-0.21</v>
      </c>
      <c r="E393">
        <v>15</v>
      </c>
      <c r="F393">
        <v>67.989999999999995</v>
      </c>
      <c r="G393">
        <v>40.299999999999997</v>
      </c>
      <c r="H393" s="8">
        <v>0.3644</v>
      </c>
      <c r="I393" t="s">
        <v>615</v>
      </c>
    </row>
    <row r="394" spans="1:9" x14ac:dyDescent="0.3">
      <c r="A394">
        <v>1</v>
      </c>
      <c r="B394" t="s">
        <v>1067</v>
      </c>
      <c r="C394">
        <v>1</v>
      </c>
      <c r="D394">
        <v>0.76</v>
      </c>
      <c r="E394">
        <v>12</v>
      </c>
      <c r="F394">
        <v>29.84</v>
      </c>
      <c r="G394">
        <v>27.04</v>
      </c>
      <c r="H394" s="8">
        <v>0.216</v>
      </c>
      <c r="I394" t="s">
        <v>615</v>
      </c>
    </row>
    <row r="395" spans="1:9" x14ac:dyDescent="0.3">
      <c r="A395">
        <v>1</v>
      </c>
      <c r="B395" t="s">
        <v>1068</v>
      </c>
      <c r="C395">
        <v>1</v>
      </c>
      <c r="D395">
        <v>0.32</v>
      </c>
      <c r="E395">
        <v>12</v>
      </c>
      <c r="F395">
        <v>35.72</v>
      </c>
      <c r="G395">
        <v>25.01</v>
      </c>
      <c r="H395" s="8">
        <v>0.32750000000000001</v>
      </c>
      <c r="I395" t="s">
        <v>615</v>
      </c>
    </row>
    <row r="396" spans="1:9" x14ac:dyDescent="0.3">
      <c r="A396">
        <v>1</v>
      </c>
      <c r="B396" t="s">
        <v>1069</v>
      </c>
      <c r="C396">
        <v>1</v>
      </c>
      <c r="D396">
        <v>1.21</v>
      </c>
      <c r="E396">
        <v>17</v>
      </c>
      <c r="F396">
        <v>61.09</v>
      </c>
      <c r="G396">
        <v>58.99</v>
      </c>
      <c r="H396" s="8">
        <v>0.15390000000000001</v>
      </c>
      <c r="I396" t="s">
        <v>615</v>
      </c>
    </row>
    <row r="397" spans="1:9" x14ac:dyDescent="0.3">
      <c r="A397">
        <v>1</v>
      </c>
      <c r="B397" t="s">
        <v>1070</v>
      </c>
      <c r="C397">
        <v>1</v>
      </c>
      <c r="D397">
        <v>1.04</v>
      </c>
      <c r="E397">
        <v>8</v>
      </c>
      <c r="F397">
        <v>21.34</v>
      </c>
      <c r="G397">
        <v>16.89</v>
      </c>
      <c r="H397" s="8">
        <v>0.25130000000000002</v>
      </c>
      <c r="I397" t="s">
        <v>615</v>
      </c>
    </row>
    <row r="398" spans="1:9" x14ac:dyDescent="0.3">
      <c r="A398">
        <v>1</v>
      </c>
      <c r="B398" t="s">
        <v>1071</v>
      </c>
      <c r="C398">
        <v>1</v>
      </c>
      <c r="D398">
        <v>0.55000000000000004</v>
      </c>
      <c r="E398">
        <v>13</v>
      </c>
      <c r="F398">
        <v>34.67</v>
      </c>
      <c r="G398">
        <v>28.71</v>
      </c>
      <c r="H398" s="8">
        <v>0.24779999999999999</v>
      </c>
      <c r="I398" t="s">
        <v>615</v>
      </c>
    </row>
    <row r="399" spans="1:9" x14ac:dyDescent="0.3">
      <c r="A399">
        <v>1</v>
      </c>
      <c r="B399" t="s">
        <v>1072</v>
      </c>
      <c r="C399">
        <v>1</v>
      </c>
      <c r="D399">
        <v>0.28000000000000003</v>
      </c>
      <c r="E399">
        <v>12</v>
      </c>
      <c r="F399">
        <v>25.25</v>
      </c>
      <c r="G399">
        <v>22.84</v>
      </c>
      <c r="H399" s="8">
        <v>0.27989999999999998</v>
      </c>
      <c r="I399" t="s">
        <v>615</v>
      </c>
    </row>
    <row r="400" spans="1:9" x14ac:dyDescent="0.3">
      <c r="A400">
        <v>1</v>
      </c>
      <c r="B400" t="s">
        <v>1073</v>
      </c>
      <c r="C400">
        <v>1</v>
      </c>
      <c r="D400">
        <v>0.6</v>
      </c>
      <c r="E400">
        <v>9</v>
      </c>
      <c r="F400">
        <v>24.25</v>
      </c>
      <c r="G400">
        <v>16.36</v>
      </c>
      <c r="H400" s="8">
        <v>0.39779999999999999</v>
      </c>
      <c r="I400" t="s">
        <v>615</v>
      </c>
    </row>
    <row r="401" spans="1:9" x14ac:dyDescent="0.3">
      <c r="A401">
        <v>1</v>
      </c>
      <c r="B401" t="s">
        <v>1074</v>
      </c>
      <c r="C401">
        <v>1</v>
      </c>
      <c r="D401">
        <v>1.33</v>
      </c>
      <c r="E401">
        <v>12</v>
      </c>
      <c r="F401">
        <v>36.25</v>
      </c>
      <c r="G401">
        <v>28.97</v>
      </c>
      <c r="H401" s="8">
        <v>0.2261</v>
      </c>
      <c r="I401" t="s">
        <v>615</v>
      </c>
    </row>
    <row r="402" spans="1:9" x14ac:dyDescent="0.3">
      <c r="A402">
        <v>1</v>
      </c>
      <c r="B402" t="s">
        <v>1075</v>
      </c>
      <c r="C402">
        <v>1</v>
      </c>
      <c r="D402">
        <v>0.78</v>
      </c>
      <c r="E402">
        <v>10</v>
      </c>
      <c r="F402">
        <v>33.86</v>
      </c>
      <c r="G402">
        <v>26.74</v>
      </c>
      <c r="H402" s="8">
        <v>0.41720000000000002</v>
      </c>
      <c r="I402" t="s">
        <v>615</v>
      </c>
    </row>
    <row r="403" spans="1:9" x14ac:dyDescent="0.3">
      <c r="A403">
        <v>1</v>
      </c>
      <c r="B403" t="s">
        <v>1076</v>
      </c>
      <c r="C403">
        <v>1</v>
      </c>
      <c r="D403">
        <v>0.73</v>
      </c>
      <c r="E403">
        <v>9</v>
      </c>
      <c r="F403">
        <v>15.87</v>
      </c>
      <c r="G403">
        <v>15.58</v>
      </c>
      <c r="H403" s="8">
        <v>0.30990000000000001</v>
      </c>
      <c r="I403" t="s">
        <v>615</v>
      </c>
    </row>
    <row r="404" spans="1:9" x14ac:dyDescent="0.3">
      <c r="A404">
        <v>1</v>
      </c>
      <c r="B404" t="s">
        <v>1077</v>
      </c>
      <c r="C404">
        <v>1</v>
      </c>
      <c r="D404">
        <v>0.6</v>
      </c>
      <c r="E404">
        <v>12</v>
      </c>
      <c r="F404">
        <v>34.15</v>
      </c>
      <c r="G404">
        <v>28.82</v>
      </c>
      <c r="H404" s="8">
        <v>0.2092</v>
      </c>
      <c r="I404" t="s">
        <v>615</v>
      </c>
    </row>
    <row r="405" spans="1:9" x14ac:dyDescent="0.3">
      <c r="A405">
        <v>1</v>
      </c>
      <c r="B405" t="s">
        <v>1078</v>
      </c>
      <c r="C405">
        <v>1</v>
      </c>
      <c r="D405">
        <v>1.34</v>
      </c>
      <c r="E405">
        <v>18</v>
      </c>
      <c r="F405">
        <v>57.46</v>
      </c>
      <c r="G405">
        <v>52.3</v>
      </c>
      <c r="H405" s="8">
        <v>0.18329999999999999</v>
      </c>
      <c r="I405" t="s">
        <v>615</v>
      </c>
    </row>
    <row r="406" spans="1:9" x14ac:dyDescent="0.3">
      <c r="A406">
        <v>1</v>
      </c>
      <c r="B406" t="s">
        <v>1079</v>
      </c>
      <c r="C406">
        <v>1</v>
      </c>
      <c r="D406">
        <v>0.69</v>
      </c>
      <c r="E406">
        <v>9</v>
      </c>
      <c r="F406">
        <v>24.66</v>
      </c>
      <c r="G406">
        <v>7.99</v>
      </c>
      <c r="H406" s="8">
        <v>0.32029999999999997</v>
      </c>
      <c r="I406" t="s">
        <v>615</v>
      </c>
    </row>
    <row r="407" spans="1:9" x14ac:dyDescent="0.3">
      <c r="A407">
        <v>1</v>
      </c>
      <c r="B407" t="s">
        <v>1080</v>
      </c>
      <c r="C407">
        <v>1</v>
      </c>
      <c r="D407">
        <v>0.94</v>
      </c>
      <c r="E407">
        <v>13</v>
      </c>
      <c r="F407">
        <v>30.04</v>
      </c>
      <c r="G407">
        <v>22.84</v>
      </c>
      <c r="H407" s="8">
        <v>0.28050000000000003</v>
      </c>
      <c r="I407" t="s">
        <v>615</v>
      </c>
    </row>
    <row r="408" spans="1:9" x14ac:dyDescent="0.3">
      <c r="A408">
        <v>1</v>
      </c>
      <c r="B408" t="s">
        <v>1081</v>
      </c>
      <c r="C408">
        <v>1</v>
      </c>
      <c r="D408">
        <v>1.37</v>
      </c>
      <c r="E408">
        <v>17</v>
      </c>
      <c r="F408">
        <v>58.39</v>
      </c>
      <c r="G408">
        <v>54.33</v>
      </c>
      <c r="H408" s="8">
        <v>0.17230000000000001</v>
      </c>
      <c r="I408" t="s">
        <v>615</v>
      </c>
    </row>
    <row r="409" spans="1:9" x14ac:dyDescent="0.3">
      <c r="A409">
        <v>1</v>
      </c>
      <c r="B409" t="s">
        <v>1082</v>
      </c>
      <c r="C409">
        <v>1</v>
      </c>
      <c r="D409">
        <v>0.73</v>
      </c>
      <c r="E409">
        <v>10</v>
      </c>
      <c r="F409">
        <v>24.17</v>
      </c>
      <c r="G409">
        <v>20.92</v>
      </c>
      <c r="H409" s="8">
        <v>0.26960000000000001</v>
      </c>
      <c r="I409" t="s">
        <v>615</v>
      </c>
    </row>
    <row r="410" spans="1:9" x14ac:dyDescent="0.3">
      <c r="A410">
        <v>1</v>
      </c>
      <c r="B410" t="s">
        <v>1083</v>
      </c>
      <c r="C410">
        <v>1</v>
      </c>
      <c r="D410">
        <v>0.92</v>
      </c>
      <c r="E410">
        <v>13</v>
      </c>
      <c r="F410">
        <v>49.38</v>
      </c>
      <c r="G410">
        <v>35.090000000000003</v>
      </c>
      <c r="H410" s="8">
        <v>0.1976</v>
      </c>
      <c r="I410" t="s">
        <v>615</v>
      </c>
    </row>
    <row r="411" spans="1:9" x14ac:dyDescent="0.3">
      <c r="A411">
        <v>1</v>
      </c>
      <c r="B411" t="s">
        <v>1084</v>
      </c>
      <c r="C411">
        <v>1</v>
      </c>
      <c r="D411">
        <v>1.19</v>
      </c>
      <c r="E411">
        <v>11</v>
      </c>
      <c r="F411">
        <v>24.72</v>
      </c>
      <c r="G411">
        <v>15.12</v>
      </c>
      <c r="H411" s="8">
        <v>0.255</v>
      </c>
      <c r="I411" t="s">
        <v>615</v>
      </c>
    </row>
    <row r="412" spans="1:9" x14ac:dyDescent="0.3">
      <c r="A412">
        <v>1</v>
      </c>
      <c r="B412" t="s">
        <v>1085</v>
      </c>
      <c r="C412">
        <v>1</v>
      </c>
      <c r="D412">
        <v>1.06</v>
      </c>
      <c r="E412">
        <v>17</v>
      </c>
      <c r="F412">
        <v>60.95</v>
      </c>
      <c r="G412">
        <v>57.15</v>
      </c>
      <c r="H412" s="8">
        <v>0.154</v>
      </c>
      <c r="I412" t="s">
        <v>615</v>
      </c>
    </row>
    <row r="413" spans="1:9" x14ac:dyDescent="0.3">
      <c r="A413">
        <v>1</v>
      </c>
      <c r="B413" t="s">
        <v>1086</v>
      </c>
      <c r="C413">
        <v>1</v>
      </c>
      <c r="D413">
        <v>0.34</v>
      </c>
      <c r="E413">
        <v>10</v>
      </c>
      <c r="F413">
        <v>28.15</v>
      </c>
      <c r="G413">
        <v>18.28</v>
      </c>
      <c r="H413" s="8">
        <v>0.3483</v>
      </c>
      <c r="I413" t="s">
        <v>615</v>
      </c>
    </row>
    <row r="414" spans="1:9" x14ac:dyDescent="0.3">
      <c r="A414">
        <v>1</v>
      </c>
      <c r="B414" t="s">
        <v>1087</v>
      </c>
      <c r="C414">
        <v>1</v>
      </c>
      <c r="D414">
        <v>-0.95</v>
      </c>
      <c r="E414">
        <v>11</v>
      </c>
      <c r="F414">
        <v>40.299999999999997</v>
      </c>
      <c r="G414">
        <v>38.04</v>
      </c>
      <c r="H414" s="8">
        <v>0.1603</v>
      </c>
      <c r="I414" t="s">
        <v>615</v>
      </c>
    </row>
    <row r="415" spans="1:9" x14ac:dyDescent="0.3">
      <c r="A415">
        <v>1</v>
      </c>
      <c r="B415" t="s">
        <v>1088</v>
      </c>
      <c r="C415">
        <v>1</v>
      </c>
      <c r="D415">
        <v>0.63</v>
      </c>
      <c r="E415">
        <v>8</v>
      </c>
      <c r="F415">
        <v>21.38</v>
      </c>
      <c r="G415">
        <v>15.05</v>
      </c>
      <c r="H415" s="8">
        <v>0.32750000000000001</v>
      </c>
      <c r="I415" t="s">
        <v>615</v>
      </c>
    </row>
    <row r="416" spans="1:9" x14ac:dyDescent="0.3">
      <c r="A416">
        <v>1</v>
      </c>
      <c r="B416" t="s">
        <v>1089</v>
      </c>
      <c r="C416">
        <v>1</v>
      </c>
      <c r="D416">
        <v>0.26</v>
      </c>
      <c r="E416">
        <v>15</v>
      </c>
      <c r="F416">
        <v>42.54</v>
      </c>
      <c r="G416">
        <v>39.31</v>
      </c>
      <c r="H416" s="8">
        <v>0.2104</v>
      </c>
      <c r="I416" t="s">
        <v>615</v>
      </c>
    </row>
    <row r="417" spans="1:9" x14ac:dyDescent="0.3">
      <c r="A417">
        <v>1</v>
      </c>
      <c r="B417" t="s">
        <v>1090</v>
      </c>
      <c r="C417">
        <v>1</v>
      </c>
      <c r="D417">
        <v>0.63</v>
      </c>
      <c r="E417">
        <v>8</v>
      </c>
      <c r="F417">
        <v>24.21</v>
      </c>
      <c r="G417">
        <v>18.05</v>
      </c>
      <c r="H417" s="8">
        <v>0.24959999999999999</v>
      </c>
      <c r="I417" t="s">
        <v>615</v>
      </c>
    </row>
    <row r="418" spans="1:9" x14ac:dyDescent="0.3">
      <c r="A418">
        <v>1</v>
      </c>
      <c r="B418" t="s">
        <v>1091</v>
      </c>
      <c r="C418">
        <v>1</v>
      </c>
      <c r="D418">
        <v>0.88</v>
      </c>
      <c r="E418">
        <v>13</v>
      </c>
      <c r="F418">
        <v>37.799999999999997</v>
      </c>
      <c r="G418">
        <v>34.29</v>
      </c>
      <c r="H418" s="8">
        <v>0.19839999999999999</v>
      </c>
      <c r="I418" t="s">
        <v>615</v>
      </c>
    </row>
    <row r="419" spans="1:9" x14ac:dyDescent="0.3">
      <c r="A419">
        <v>1</v>
      </c>
      <c r="B419" t="s">
        <v>1092</v>
      </c>
      <c r="C419">
        <v>1</v>
      </c>
      <c r="D419">
        <v>-0.06</v>
      </c>
      <c r="E419">
        <v>17</v>
      </c>
      <c r="F419">
        <v>45.73</v>
      </c>
      <c r="G419">
        <v>44.63</v>
      </c>
      <c r="H419" s="8">
        <v>0.2019</v>
      </c>
      <c r="I419" t="s">
        <v>615</v>
      </c>
    </row>
    <row r="420" spans="1:9" x14ac:dyDescent="0.3">
      <c r="A420">
        <v>1</v>
      </c>
      <c r="B420" t="s">
        <v>1093</v>
      </c>
      <c r="C420">
        <v>1</v>
      </c>
      <c r="D420">
        <v>1.05</v>
      </c>
      <c r="E420">
        <v>14</v>
      </c>
      <c r="F420">
        <v>38.700000000000003</v>
      </c>
      <c r="G420">
        <v>30.5</v>
      </c>
      <c r="H420" s="8">
        <v>0.22109999999999999</v>
      </c>
      <c r="I420" t="s">
        <v>615</v>
      </c>
    </row>
    <row r="421" spans="1:9" x14ac:dyDescent="0.3">
      <c r="A421">
        <v>1</v>
      </c>
      <c r="B421" t="s">
        <v>1094</v>
      </c>
      <c r="C421">
        <v>1</v>
      </c>
      <c r="D421">
        <v>0.94</v>
      </c>
      <c r="E421">
        <v>11</v>
      </c>
      <c r="F421">
        <v>30.13</v>
      </c>
      <c r="G421">
        <v>22.48</v>
      </c>
      <c r="H421" s="8">
        <v>0.2475</v>
      </c>
      <c r="I421" t="s">
        <v>615</v>
      </c>
    </row>
    <row r="422" spans="1:9" x14ac:dyDescent="0.3">
      <c r="A422">
        <v>1</v>
      </c>
      <c r="B422" t="s">
        <v>1095</v>
      </c>
      <c r="C422">
        <v>1</v>
      </c>
      <c r="D422">
        <v>-0.21</v>
      </c>
      <c r="E422">
        <v>9</v>
      </c>
      <c r="F422">
        <v>24.65</v>
      </c>
      <c r="G422">
        <v>17.32</v>
      </c>
      <c r="H422" s="8">
        <v>0.28499999999999998</v>
      </c>
      <c r="I422" t="s">
        <v>615</v>
      </c>
    </row>
    <row r="423" spans="1:9" x14ac:dyDescent="0.3">
      <c r="A423">
        <v>1</v>
      </c>
      <c r="B423" t="s">
        <v>1096</v>
      </c>
      <c r="C423">
        <v>1</v>
      </c>
      <c r="D423">
        <v>-0.11</v>
      </c>
      <c r="E423">
        <v>11</v>
      </c>
      <c r="F423">
        <v>23.63</v>
      </c>
      <c r="G423">
        <v>20.87</v>
      </c>
      <c r="H423" s="8">
        <v>0.27579999999999999</v>
      </c>
      <c r="I423" t="s">
        <v>615</v>
      </c>
    </row>
    <row r="424" spans="1:9" x14ac:dyDescent="0.3">
      <c r="A424">
        <v>1</v>
      </c>
      <c r="B424" t="s">
        <v>1097</v>
      </c>
      <c r="C424">
        <v>1</v>
      </c>
      <c r="D424">
        <v>1.33</v>
      </c>
      <c r="E424">
        <v>15</v>
      </c>
      <c r="F424">
        <v>48.07</v>
      </c>
      <c r="G424">
        <v>42.07</v>
      </c>
      <c r="H424" s="8">
        <v>0.18060000000000001</v>
      </c>
      <c r="I424" t="s">
        <v>615</v>
      </c>
    </row>
    <row r="425" spans="1:9" x14ac:dyDescent="0.3">
      <c r="A425">
        <v>1</v>
      </c>
      <c r="B425" t="s">
        <v>1098</v>
      </c>
      <c r="C425">
        <v>1</v>
      </c>
      <c r="D425">
        <v>1.18</v>
      </c>
      <c r="E425">
        <v>13</v>
      </c>
      <c r="F425">
        <v>44.32</v>
      </c>
      <c r="G425">
        <v>36.35</v>
      </c>
      <c r="H425" s="8">
        <v>0.2</v>
      </c>
      <c r="I425" t="s">
        <v>615</v>
      </c>
    </row>
    <row r="426" spans="1:9" x14ac:dyDescent="0.3">
      <c r="A426">
        <v>1</v>
      </c>
      <c r="B426" t="s">
        <v>1099</v>
      </c>
      <c r="C426">
        <v>1</v>
      </c>
      <c r="D426">
        <v>1.32</v>
      </c>
      <c r="E426">
        <v>10</v>
      </c>
      <c r="F426">
        <v>29.12</v>
      </c>
      <c r="G426">
        <v>21.65</v>
      </c>
      <c r="H426" s="8">
        <v>0.3332</v>
      </c>
      <c r="I426" t="s">
        <v>615</v>
      </c>
    </row>
    <row r="427" spans="1:9" x14ac:dyDescent="0.3">
      <c r="A427">
        <v>1</v>
      </c>
      <c r="B427" t="s">
        <v>1100</v>
      </c>
      <c r="C427">
        <v>1</v>
      </c>
      <c r="D427">
        <v>0.14000000000000001</v>
      </c>
      <c r="E427">
        <v>11</v>
      </c>
      <c r="F427">
        <v>45.87</v>
      </c>
      <c r="G427">
        <v>41.73</v>
      </c>
      <c r="H427" s="8">
        <v>0.14660000000000001</v>
      </c>
      <c r="I427" t="s">
        <v>615</v>
      </c>
    </row>
    <row r="428" spans="1:9" x14ac:dyDescent="0.3">
      <c r="A428">
        <v>1</v>
      </c>
      <c r="B428" t="s">
        <v>1101</v>
      </c>
      <c r="C428">
        <v>1</v>
      </c>
      <c r="D428">
        <v>-0.17</v>
      </c>
      <c r="E428">
        <v>14</v>
      </c>
      <c r="F428">
        <v>29.51</v>
      </c>
      <c r="G428">
        <v>27.46</v>
      </c>
      <c r="H428" s="8">
        <v>0.2772</v>
      </c>
      <c r="I428" t="s">
        <v>615</v>
      </c>
    </row>
    <row r="429" spans="1:9" x14ac:dyDescent="0.3">
      <c r="A429">
        <v>1</v>
      </c>
      <c r="B429" t="s">
        <v>1102</v>
      </c>
      <c r="C429">
        <v>1</v>
      </c>
      <c r="D429">
        <v>1.02</v>
      </c>
      <c r="E429">
        <v>14</v>
      </c>
      <c r="F429">
        <v>41.24</v>
      </c>
      <c r="G429">
        <v>34.369999999999997</v>
      </c>
      <c r="H429" s="8">
        <v>0.22550000000000001</v>
      </c>
      <c r="I429" t="s">
        <v>615</v>
      </c>
    </row>
    <row r="430" spans="1:9" x14ac:dyDescent="0.3">
      <c r="A430">
        <v>1</v>
      </c>
      <c r="B430" t="s">
        <v>1103</v>
      </c>
      <c r="C430">
        <v>1</v>
      </c>
      <c r="D430">
        <v>1.1200000000000001</v>
      </c>
      <c r="E430">
        <v>9</v>
      </c>
      <c r="F430">
        <v>18.91</v>
      </c>
      <c r="G430">
        <v>17.66</v>
      </c>
      <c r="H430" s="8">
        <v>0.32229999999999998</v>
      </c>
      <c r="I430" t="s">
        <v>615</v>
      </c>
    </row>
    <row r="431" spans="1:9" x14ac:dyDescent="0.3">
      <c r="A431">
        <v>1</v>
      </c>
      <c r="B431" t="s">
        <v>1104</v>
      </c>
      <c r="C431">
        <v>1</v>
      </c>
      <c r="D431">
        <v>-0.21</v>
      </c>
      <c r="E431">
        <v>7</v>
      </c>
      <c r="F431">
        <v>18.82</v>
      </c>
      <c r="G431">
        <v>13.15</v>
      </c>
      <c r="H431" s="8">
        <v>0.40089999999999998</v>
      </c>
      <c r="I431" t="s">
        <v>615</v>
      </c>
    </row>
    <row r="432" spans="1:9" x14ac:dyDescent="0.3">
      <c r="A432">
        <v>1</v>
      </c>
      <c r="B432" t="s">
        <v>1105</v>
      </c>
      <c r="C432">
        <v>1</v>
      </c>
      <c r="D432">
        <v>0.86</v>
      </c>
      <c r="E432">
        <v>11</v>
      </c>
      <c r="F432">
        <v>24.88</v>
      </c>
      <c r="G432">
        <v>23.25</v>
      </c>
      <c r="H432" s="8">
        <v>0.24759999999999999</v>
      </c>
      <c r="I432" t="s">
        <v>615</v>
      </c>
    </row>
    <row r="433" spans="1:9" x14ac:dyDescent="0.3">
      <c r="A433">
        <v>1</v>
      </c>
      <c r="B433" t="s">
        <v>1106</v>
      </c>
      <c r="C433">
        <v>1</v>
      </c>
      <c r="D433">
        <v>1.23</v>
      </c>
      <c r="E433">
        <v>15</v>
      </c>
      <c r="F433">
        <v>52.67</v>
      </c>
      <c r="G433">
        <v>38.53</v>
      </c>
      <c r="H433" s="8">
        <v>0.21340000000000001</v>
      </c>
      <c r="I433" t="s">
        <v>615</v>
      </c>
    </row>
    <row r="434" spans="1:9" x14ac:dyDescent="0.3">
      <c r="A434">
        <v>1</v>
      </c>
      <c r="B434" t="s">
        <v>1107</v>
      </c>
      <c r="C434">
        <v>1</v>
      </c>
      <c r="D434">
        <v>1.3</v>
      </c>
      <c r="E434">
        <v>14</v>
      </c>
      <c r="F434">
        <v>44.23</v>
      </c>
      <c r="G434">
        <v>36.03</v>
      </c>
      <c r="H434" s="8">
        <v>0.1827</v>
      </c>
      <c r="I434" t="s">
        <v>615</v>
      </c>
    </row>
    <row r="435" spans="1:9" x14ac:dyDescent="0.3">
      <c r="A435">
        <v>1</v>
      </c>
      <c r="B435" t="s">
        <v>1108</v>
      </c>
      <c r="C435">
        <v>1</v>
      </c>
      <c r="D435">
        <v>0.4</v>
      </c>
      <c r="E435">
        <v>13</v>
      </c>
      <c r="F435">
        <v>39.1</v>
      </c>
      <c r="G435">
        <v>35.64</v>
      </c>
      <c r="H435" s="8">
        <v>0.21049999999999999</v>
      </c>
      <c r="I435" t="s">
        <v>615</v>
      </c>
    </row>
    <row r="436" spans="1:9" x14ac:dyDescent="0.3">
      <c r="A436">
        <v>1</v>
      </c>
      <c r="B436" t="s">
        <v>1109</v>
      </c>
      <c r="C436">
        <v>1</v>
      </c>
      <c r="D436">
        <v>0.62</v>
      </c>
      <c r="E436">
        <v>12</v>
      </c>
      <c r="F436">
        <v>35.72</v>
      </c>
      <c r="G436">
        <v>33.53</v>
      </c>
      <c r="H436" s="8">
        <v>0.19109999999999999</v>
      </c>
      <c r="I436" t="s">
        <v>615</v>
      </c>
    </row>
    <row r="437" spans="1:9" x14ac:dyDescent="0.3">
      <c r="A437">
        <v>1</v>
      </c>
      <c r="B437" t="s">
        <v>1110</v>
      </c>
      <c r="C437">
        <v>1</v>
      </c>
      <c r="D437">
        <v>1.34</v>
      </c>
      <c r="E437">
        <v>10</v>
      </c>
      <c r="F437">
        <v>29.17</v>
      </c>
      <c r="G437">
        <v>15.95</v>
      </c>
      <c r="H437" s="8">
        <v>0.30430000000000001</v>
      </c>
      <c r="I437" t="s">
        <v>615</v>
      </c>
    </row>
    <row r="438" spans="1:9" x14ac:dyDescent="0.3">
      <c r="A438">
        <v>1</v>
      </c>
      <c r="B438" t="s">
        <v>1111</v>
      </c>
      <c r="C438">
        <v>1</v>
      </c>
      <c r="D438">
        <v>-0.67</v>
      </c>
      <c r="E438">
        <v>10</v>
      </c>
      <c r="F438">
        <v>34.54</v>
      </c>
      <c r="G438">
        <v>21.71</v>
      </c>
      <c r="H438" s="8">
        <v>0.2445</v>
      </c>
      <c r="I438" t="s">
        <v>615</v>
      </c>
    </row>
    <row r="439" spans="1:9" x14ac:dyDescent="0.3">
      <c r="A439">
        <v>1</v>
      </c>
      <c r="B439" t="s">
        <v>1112</v>
      </c>
      <c r="C439">
        <v>1</v>
      </c>
      <c r="D439">
        <v>0.01</v>
      </c>
      <c r="E439">
        <v>16</v>
      </c>
      <c r="F439">
        <v>44.75</v>
      </c>
      <c r="G439">
        <v>43.08</v>
      </c>
      <c r="H439" s="8">
        <v>0.19339999999999999</v>
      </c>
      <c r="I439" t="s">
        <v>615</v>
      </c>
    </row>
    <row r="440" spans="1:9" x14ac:dyDescent="0.3">
      <c r="A440">
        <v>1</v>
      </c>
      <c r="B440" t="s">
        <v>1113</v>
      </c>
      <c r="C440">
        <v>1</v>
      </c>
      <c r="D440">
        <v>-0.03</v>
      </c>
      <c r="E440">
        <v>11</v>
      </c>
      <c r="F440">
        <v>46.64</v>
      </c>
      <c r="G440">
        <v>34.03</v>
      </c>
      <c r="H440" s="8">
        <v>0.1943</v>
      </c>
      <c r="I440" t="s">
        <v>615</v>
      </c>
    </row>
    <row r="441" spans="1:9" x14ac:dyDescent="0.3">
      <c r="A441">
        <v>1</v>
      </c>
      <c r="B441" t="s">
        <v>1114</v>
      </c>
      <c r="C441">
        <v>1</v>
      </c>
      <c r="D441">
        <v>0.17</v>
      </c>
      <c r="E441">
        <v>11</v>
      </c>
      <c r="F441">
        <v>36.590000000000003</v>
      </c>
      <c r="G441">
        <v>26.91</v>
      </c>
      <c r="H441" s="8">
        <v>0.23830000000000001</v>
      </c>
      <c r="I441" t="s">
        <v>615</v>
      </c>
    </row>
    <row r="442" spans="1:9" x14ac:dyDescent="0.3">
      <c r="A442">
        <v>1</v>
      </c>
      <c r="B442" t="s">
        <v>1115</v>
      </c>
      <c r="C442">
        <v>1</v>
      </c>
      <c r="D442">
        <v>0.48</v>
      </c>
      <c r="E442">
        <v>11</v>
      </c>
      <c r="F442">
        <v>20.309999999999999</v>
      </c>
      <c r="G442">
        <v>19.37</v>
      </c>
      <c r="H442" s="8">
        <v>0.29199999999999998</v>
      </c>
      <c r="I442" t="s">
        <v>615</v>
      </c>
    </row>
    <row r="443" spans="1:9" x14ac:dyDescent="0.3">
      <c r="A443">
        <v>1</v>
      </c>
      <c r="B443" t="s">
        <v>1116</v>
      </c>
      <c r="C443">
        <v>1</v>
      </c>
      <c r="D443">
        <v>0.7</v>
      </c>
      <c r="E443">
        <v>16</v>
      </c>
      <c r="F443">
        <v>28.96</v>
      </c>
      <c r="G443">
        <v>28.89</v>
      </c>
      <c r="H443" s="8">
        <v>0.28399999999999997</v>
      </c>
      <c r="I443" t="s">
        <v>615</v>
      </c>
    </row>
    <row r="444" spans="1:9" x14ac:dyDescent="0.3">
      <c r="A444">
        <v>1</v>
      </c>
      <c r="B444" t="s">
        <v>1117</v>
      </c>
      <c r="C444">
        <v>1</v>
      </c>
      <c r="D444">
        <v>-0.81</v>
      </c>
      <c r="E444">
        <v>10</v>
      </c>
      <c r="F444">
        <v>27.69</v>
      </c>
      <c r="G444">
        <v>10.63</v>
      </c>
      <c r="H444" s="8">
        <v>0.34420000000000001</v>
      </c>
      <c r="I444" t="s">
        <v>615</v>
      </c>
    </row>
    <row r="445" spans="1:9" x14ac:dyDescent="0.3">
      <c r="A445">
        <v>1</v>
      </c>
      <c r="B445" t="s">
        <v>1118</v>
      </c>
      <c r="C445">
        <v>1</v>
      </c>
      <c r="D445">
        <v>0.93</v>
      </c>
      <c r="E445">
        <v>10</v>
      </c>
      <c r="F445">
        <v>29.67</v>
      </c>
      <c r="G445">
        <v>24.86</v>
      </c>
      <c r="H445" s="8">
        <v>0.2104</v>
      </c>
      <c r="I445" t="s">
        <v>615</v>
      </c>
    </row>
    <row r="446" spans="1:9" x14ac:dyDescent="0.3">
      <c r="A446">
        <v>1</v>
      </c>
      <c r="B446" t="s">
        <v>1119</v>
      </c>
      <c r="C446">
        <v>1</v>
      </c>
      <c r="D446">
        <v>-0.19</v>
      </c>
      <c r="E446">
        <v>12</v>
      </c>
      <c r="F446">
        <v>32.74</v>
      </c>
      <c r="G446">
        <v>26.95</v>
      </c>
      <c r="H446" s="8">
        <v>0.24460000000000001</v>
      </c>
      <c r="I446" t="s">
        <v>615</v>
      </c>
    </row>
    <row r="447" spans="1:9" x14ac:dyDescent="0.3">
      <c r="A447">
        <v>1</v>
      </c>
      <c r="B447" t="s">
        <v>1120</v>
      </c>
      <c r="C447">
        <v>1</v>
      </c>
      <c r="D447">
        <v>1.0900000000000001</v>
      </c>
      <c r="E447">
        <v>12</v>
      </c>
      <c r="F447">
        <v>34.270000000000003</v>
      </c>
      <c r="G447">
        <v>30.06</v>
      </c>
      <c r="H447" s="8">
        <v>0.20810000000000001</v>
      </c>
      <c r="I447" t="s">
        <v>615</v>
      </c>
    </row>
    <row r="448" spans="1:9" x14ac:dyDescent="0.3">
      <c r="A448">
        <v>1</v>
      </c>
      <c r="B448" t="s">
        <v>1121</v>
      </c>
      <c r="C448">
        <v>1</v>
      </c>
      <c r="D448">
        <v>0.97</v>
      </c>
      <c r="E448">
        <v>13</v>
      </c>
      <c r="F448">
        <v>45.24</v>
      </c>
      <c r="G448">
        <v>26.55</v>
      </c>
      <c r="H448" s="8">
        <v>0.27450000000000002</v>
      </c>
      <c r="I448" t="s">
        <v>615</v>
      </c>
    </row>
    <row r="449" spans="1:9" x14ac:dyDescent="0.3">
      <c r="A449">
        <v>1</v>
      </c>
      <c r="B449" t="s">
        <v>1122</v>
      </c>
      <c r="C449">
        <v>1</v>
      </c>
      <c r="D449">
        <v>0.9</v>
      </c>
      <c r="E449">
        <v>13</v>
      </c>
      <c r="F449">
        <v>43.06</v>
      </c>
      <c r="G449">
        <v>40.020000000000003</v>
      </c>
      <c r="H449" s="8">
        <v>0.16520000000000001</v>
      </c>
      <c r="I449" t="s">
        <v>615</v>
      </c>
    </row>
    <row r="450" spans="1:9" x14ac:dyDescent="0.3">
      <c r="A450">
        <v>1</v>
      </c>
      <c r="B450" t="s">
        <v>1123</v>
      </c>
      <c r="C450">
        <v>1</v>
      </c>
      <c r="D450">
        <v>0.76</v>
      </c>
      <c r="E450">
        <v>19</v>
      </c>
      <c r="F450">
        <v>54.9</v>
      </c>
      <c r="G450">
        <v>49.2</v>
      </c>
      <c r="H450" s="8">
        <v>0.2026</v>
      </c>
      <c r="I450" t="s">
        <v>615</v>
      </c>
    </row>
    <row r="451" spans="1:9" x14ac:dyDescent="0.3">
      <c r="A451">
        <v>1</v>
      </c>
      <c r="B451" t="s">
        <v>1124</v>
      </c>
      <c r="C451">
        <v>1</v>
      </c>
      <c r="D451">
        <v>0.89</v>
      </c>
      <c r="E451">
        <v>14</v>
      </c>
      <c r="F451">
        <v>77.709999999999994</v>
      </c>
      <c r="G451">
        <v>37.159999999999997</v>
      </c>
      <c r="H451" s="8">
        <v>0.20849999999999999</v>
      </c>
      <c r="I451" t="s">
        <v>615</v>
      </c>
    </row>
    <row r="452" spans="1:9" x14ac:dyDescent="0.3">
      <c r="A452">
        <v>1</v>
      </c>
      <c r="B452" t="s">
        <v>1125</v>
      </c>
      <c r="C452">
        <v>1</v>
      </c>
      <c r="D452">
        <v>0.4</v>
      </c>
      <c r="E452">
        <v>10</v>
      </c>
      <c r="F452">
        <v>21.22</v>
      </c>
      <c r="G452">
        <v>16.5</v>
      </c>
      <c r="H452" s="8">
        <v>0.27500000000000002</v>
      </c>
      <c r="I452" t="s">
        <v>615</v>
      </c>
    </row>
    <row r="453" spans="1:9" x14ac:dyDescent="0.3">
      <c r="A453">
        <v>1</v>
      </c>
      <c r="B453" t="s">
        <v>1126</v>
      </c>
      <c r="C453">
        <v>1</v>
      </c>
      <c r="D453">
        <v>0.61</v>
      </c>
      <c r="E453">
        <v>13</v>
      </c>
      <c r="F453">
        <v>33.700000000000003</v>
      </c>
      <c r="G453">
        <v>29.91</v>
      </c>
      <c r="H453" s="8">
        <v>0.23649999999999999</v>
      </c>
      <c r="I453" t="s">
        <v>615</v>
      </c>
    </row>
    <row r="454" spans="1:9" x14ac:dyDescent="0.3">
      <c r="A454">
        <v>1</v>
      </c>
      <c r="B454" t="s">
        <v>1127</v>
      </c>
      <c r="C454">
        <v>1</v>
      </c>
      <c r="D454">
        <v>1.04</v>
      </c>
      <c r="E454">
        <v>11</v>
      </c>
      <c r="F454">
        <v>30.83</v>
      </c>
      <c r="G454">
        <v>27.19</v>
      </c>
      <c r="H454" s="8">
        <v>0.20949999999999999</v>
      </c>
      <c r="I454" t="s">
        <v>615</v>
      </c>
    </row>
    <row r="455" spans="1:9" x14ac:dyDescent="0.3">
      <c r="A455">
        <v>1</v>
      </c>
      <c r="B455" t="s">
        <v>1128</v>
      </c>
      <c r="C455">
        <v>1</v>
      </c>
      <c r="D455">
        <v>0.51</v>
      </c>
      <c r="E455">
        <v>17</v>
      </c>
      <c r="F455">
        <v>59.4</v>
      </c>
      <c r="G455">
        <v>58.29</v>
      </c>
      <c r="H455" s="8">
        <v>0.161</v>
      </c>
      <c r="I455" t="s">
        <v>615</v>
      </c>
    </row>
    <row r="456" spans="1:9" x14ac:dyDescent="0.3">
      <c r="A456">
        <v>1</v>
      </c>
      <c r="B456" t="s">
        <v>1129</v>
      </c>
      <c r="C456">
        <v>1</v>
      </c>
      <c r="D456">
        <v>1.1299999999999999</v>
      </c>
      <c r="E456">
        <v>10</v>
      </c>
      <c r="F456">
        <v>24.78</v>
      </c>
      <c r="G456">
        <v>19.52</v>
      </c>
      <c r="H456" s="8">
        <v>0.30530000000000002</v>
      </c>
      <c r="I456" t="s">
        <v>615</v>
      </c>
    </row>
    <row r="457" spans="1:9" x14ac:dyDescent="0.3">
      <c r="A457">
        <v>1</v>
      </c>
      <c r="B457" t="s">
        <v>1130</v>
      </c>
      <c r="C457">
        <v>1</v>
      </c>
      <c r="D457">
        <v>0.91</v>
      </c>
      <c r="E457">
        <v>13</v>
      </c>
      <c r="F457">
        <v>39.590000000000003</v>
      </c>
      <c r="G457">
        <v>36.46</v>
      </c>
      <c r="H457" s="8">
        <v>0.19620000000000001</v>
      </c>
      <c r="I457" t="s">
        <v>615</v>
      </c>
    </row>
    <row r="458" spans="1:9" x14ac:dyDescent="0.3">
      <c r="A458">
        <v>1</v>
      </c>
      <c r="B458" t="s">
        <v>1131</v>
      </c>
      <c r="C458">
        <v>1</v>
      </c>
      <c r="D458">
        <v>-0.9</v>
      </c>
      <c r="E458">
        <v>10</v>
      </c>
      <c r="F458">
        <v>29.65</v>
      </c>
      <c r="G458">
        <v>18.68</v>
      </c>
      <c r="H458" s="8">
        <v>0.26790000000000003</v>
      </c>
      <c r="I458" t="s">
        <v>615</v>
      </c>
    </row>
    <row r="459" spans="1:9" x14ac:dyDescent="0.3">
      <c r="A459">
        <v>1</v>
      </c>
      <c r="B459" t="s">
        <v>1132</v>
      </c>
      <c r="C459">
        <v>1</v>
      </c>
      <c r="D459">
        <v>0.97</v>
      </c>
      <c r="E459">
        <v>13</v>
      </c>
      <c r="F459">
        <v>36.49</v>
      </c>
      <c r="G459">
        <v>29.91</v>
      </c>
      <c r="H459" s="8">
        <v>0.24890000000000001</v>
      </c>
      <c r="I459" t="s">
        <v>615</v>
      </c>
    </row>
    <row r="460" spans="1:9" x14ac:dyDescent="0.3">
      <c r="A460">
        <v>1</v>
      </c>
      <c r="B460" t="s">
        <v>1133</v>
      </c>
      <c r="C460">
        <v>1</v>
      </c>
      <c r="D460">
        <v>-0.13</v>
      </c>
      <c r="E460">
        <v>12</v>
      </c>
      <c r="F460">
        <v>31.89</v>
      </c>
      <c r="G460">
        <v>25.66</v>
      </c>
      <c r="H460" s="8">
        <v>0.2397</v>
      </c>
      <c r="I460" t="s">
        <v>615</v>
      </c>
    </row>
    <row r="461" spans="1:9" x14ac:dyDescent="0.3">
      <c r="A461">
        <v>1</v>
      </c>
      <c r="B461" t="s">
        <v>1134</v>
      </c>
      <c r="C461">
        <v>1</v>
      </c>
      <c r="D461">
        <v>-0.43</v>
      </c>
      <c r="E461">
        <v>10</v>
      </c>
      <c r="F461">
        <v>25.24</v>
      </c>
      <c r="G461">
        <v>20.25</v>
      </c>
      <c r="H461" s="8">
        <v>0.35260000000000002</v>
      </c>
      <c r="I461" t="s">
        <v>615</v>
      </c>
    </row>
    <row r="462" spans="1:9" x14ac:dyDescent="0.3">
      <c r="A462">
        <v>1</v>
      </c>
      <c r="B462" t="s">
        <v>1135</v>
      </c>
      <c r="C462">
        <v>1</v>
      </c>
      <c r="D462">
        <v>0.67</v>
      </c>
      <c r="E462">
        <v>11</v>
      </c>
      <c r="F462">
        <v>33.86</v>
      </c>
      <c r="G462">
        <v>27.16</v>
      </c>
      <c r="H462" s="8">
        <v>0.22170000000000001</v>
      </c>
      <c r="I462" t="s">
        <v>615</v>
      </c>
    </row>
    <row r="463" spans="1:9" x14ac:dyDescent="0.3">
      <c r="A463">
        <v>1</v>
      </c>
      <c r="B463" t="s">
        <v>1136</v>
      </c>
      <c r="C463">
        <v>1</v>
      </c>
      <c r="D463">
        <v>0.32</v>
      </c>
      <c r="E463">
        <v>13</v>
      </c>
      <c r="F463">
        <v>34.86</v>
      </c>
      <c r="G463">
        <v>25.23</v>
      </c>
      <c r="H463" s="8">
        <v>0.2402</v>
      </c>
      <c r="I463" t="s">
        <v>615</v>
      </c>
    </row>
    <row r="464" spans="1:9" x14ac:dyDescent="0.3">
      <c r="A464">
        <v>1</v>
      </c>
      <c r="B464" t="s">
        <v>1137</v>
      </c>
      <c r="C464">
        <v>1</v>
      </c>
      <c r="D464">
        <v>0.82</v>
      </c>
      <c r="E464">
        <v>12</v>
      </c>
      <c r="F464">
        <v>40.549999999999997</v>
      </c>
      <c r="G464">
        <v>32.049999999999997</v>
      </c>
      <c r="H464" s="8">
        <v>0.21560000000000001</v>
      </c>
      <c r="I464" t="s">
        <v>615</v>
      </c>
    </row>
    <row r="465" spans="1:9" x14ac:dyDescent="0.3">
      <c r="A465">
        <v>1</v>
      </c>
      <c r="B465" t="s">
        <v>1138</v>
      </c>
      <c r="C465">
        <v>1</v>
      </c>
      <c r="D465">
        <v>0.39</v>
      </c>
      <c r="E465">
        <v>13</v>
      </c>
      <c r="F465">
        <v>39.619999999999997</v>
      </c>
      <c r="G465">
        <v>38.42</v>
      </c>
      <c r="H465" s="8">
        <v>0.18210000000000001</v>
      </c>
      <c r="I465" t="s">
        <v>615</v>
      </c>
    </row>
    <row r="466" spans="1:9" x14ac:dyDescent="0.3">
      <c r="A466">
        <v>1</v>
      </c>
      <c r="B466" t="s">
        <v>1139</v>
      </c>
      <c r="C466">
        <v>1</v>
      </c>
      <c r="D466">
        <v>1.39</v>
      </c>
      <c r="E466">
        <v>14</v>
      </c>
      <c r="F466">
        <v>41.3</v>
      </c>
      <c r="G466">
        <v>32.85</v>
      </c>
      <c r="H466" s="8">
        <v>0.21199999999999999</v>
      </c>
      <c r="I466" t="s">
        <v>615</v>
      </c>
    </row>
    <row r="467" spans="1:9" x14ac:dyDescent="0.3">
      <c r="A467">
        <v>1</v>
      </c>
      <c r="B467" t="s">
        <v>1140</v>
      </c>
      <c r="C467">
        <v>1</v>
      </c>
      <c r="D467">
        <v>0.55000000000000004</v>
      </c>
      <c r="E467">
        <v>14</v>
      </c>
      <c r="F467">
        <v>34.04</v>
      </c>
      <c r="G467">
        <v>25.46</v>
      </c>
      <c r="H467" s="8">
        <v>0.2601</v>
      </c>
      <c r="I467" t="s">
        <v>615</v>
      </c>
    </row>
    <row r="468" spans="1:9" x14ac:dyDescent="0.3">
      <c r="A468">
        <v>1</v>
      </c>
      <c r="B468" t="s">
        <v>1141</v>
      </c>
      <c r="C468">
        <v>1</v>
      </c>
      <c r="D468">
        <v>-0.88</v>
      </c>
      <c r="E468">
        <v>10</v>
      </c>
      <c r="F468">
        <v>28.48</v>
      </c>
      <c r="G468">
        <v>25.18</v>
      </c>
      <c r="H468" s="8">
        <v>0.24179999999999999</v>
      </c>
      <c r="I468" t="s">
        <v>615</v>
      </c>
    </row>
    <row r="469" spans="1:9" x14ac:dyDescent="0.3">
      <c r="A469">
        <v>1</v>
      </c>
      <c r="B469" t="s">
        <v>1142</v>
      </c>
      <c r="C469">
        <v>1</v>
      </c>
      <c r="D469">
        <v>0.17</v>
      </c>
      <c r="E469">
        <v>11</v>
      </c>
      <c r="F469">
        <v>31.36</v>
      </c>
      <c r="G469">
        <v>22.34</v>
      </c>
      <c r="H469" s="8">
        <v>0.36959999999999998</v>
      </c>
      <c r="I469" t="s">
        <v>615</v>
      </c>
    </row>
    <row r="470" spans="1:9" x14ac:dyDescent="0.3">
      <c r="A470">
        <v>1</v>
      </c>
      <c r="B470" t="s">
        <v>1143</v>
      </c>
      <c r="C470">
        <v>1</v>
      </c>
      <c r="D470">
        <v>0.05</v>
      </c>
      <c r="E470">
        <v>10</v>
      </c>
      <c r="F470">
        <v>25.8</v>
      </c>
      <c r="G470">
        <v>22.53</v>
      </c>
      <c r="H470" s="8">
        <v>0.28720000000000001</v>
      </c>
      <c r="I470" t="s">
        <v>615</v>
      </c>
    </row>
    <row r="471" spans="1:9" x14ac:dyDescent="0.3">
      <c r="A471">
        <v>1</v>
      </c>
      <c r="B471" t="s">
        <v>1144</v>
      </c>
      <c r="C471">
        <v>1</v>
      </c>
      <c r="D471">
        <v>1.1399999999999999</v>
      </c>
      <c r="E471">
        <v>11</v>
      </c>
      <c r="F471">
        <v>45.84</v>
      </c>
      <c r="G471">
        <v>22.09</v>
      </c>
      <c r="H471" s="8">
        <v>0.26240000000000002</v>
      </c>
      <c r="I471" t="s">
        <v>615</v>
      </c>
    </row>
    <row r="472" spans="1:9" x14ac:dyDescent="0.3">
      <c r="A472">
        <v>1</v>
      </c>
      <c r="B472" t="s">
        <v>1145</v>
      </c>
      <c r="C472">
        <v>1</v>
      </c>
      <c r="D472">
        <v>1.6</v>
      </c>
      <c r="E472">
        <v>9</v>
      </c>
      <c r="F472">
        <v>19.05</v>
      </c>
      <c r="G472">
        <v>14.56</v>
      </c>
      <c r="H472" s="8">
        <v>0.30430000000000001</v>
      </c>
      <c r="I472" t="s">
        <v>615</v>
      </c>
    </row>
    <row r="473" spans="1:9" x14ac:dyDescent="0.3">
      <c r="A473">
        <v>1</v>
      </c>
      <c r="B473" t="s">
        <v>1146</v>
      </c>
      <c r="C473">
        <v>1</v>
      </c>
      <c r="D473">
        <v>0.86</v>
      </c>
      <c r="E473">
        <v>17</v>
      </c>
      <c r="F473">
        <v>52.27</v>
      </c>
      <c r="G473">
        <v>45.52</v>
      </c>
      <c r="H473" s="8">
        <v>0.19769999999999999</v>
      </c>
      <c r="I473" t="s">
        <v>615</v>
      </c>
    </row>
    <row r="474" spans="1:9" x14ac:dyDescent="0.3">
      <c r="A474">
        <v>1</v>
      </c>
      <c r="B474" t="s">
        <v>1147</v>
      </c>
      <c r="C474">
        <v>1</v>
      </c>
      <c r="D474">
        <v>0.82</v>
      </c>
      <c r="E474">
        <v>11</v>
      </c>
      <c r="F474">
        <v>51.78</v>
      </c>
      <c r="G474">
        <v>24.82</v>
      </c>
      <c r="H474" s="8">
        <v>0.2369</v>
      </c>
      <c r="I474" t="s">
        <v>615</v>
      </c>
    </row>
    <row r="475" spans="1:9" x14ac:dyDescent="0.3">
      <c r="A475">
        <v>1</v>
      </c>
      <c r="B475" t="s">
        <v>1148</v>
      </c>
      <c r="C475">
        <v>1</v>
      </c>
      <c r="D475">
        <v>1</v>
      </c>
      <c r="E475">
        <v>10</v>
      </c>
      <c r="F475">
        <v>20.239999999999998</v>
      </c>
      <c r="G475">
        <v>16.420000000000002</v>
      </c>
      <c r="H475" s="8">
        <v>0.29520000000000002</v>
      </c>
      <c r="I475" t="s">
        <v>615</v>
      </c>
    </row>
    <row r="476" spans="1:9" x14ac:dyDescent="0.3">
      <c r="A476">
        <v>1</v>
      </c>
      <c r="B476" t="s">
        <v>1149</v>
      </c>
      <c r="C476">
        <v>1</v>
      </c>
      <c r="D476">
        <v>1.23</v>
      </c>
      <c r="E476">
        <v>18</v>
      </c>
      <c r="F476">
        <v>58.37</v>
      </c>
      <c r="G476">
        <v>53.85</v>
      </c>
      <c r="H476" s="8">
        <v>0.17960000000000001</v>
      </c>
      <c r="I476" t="s">
        <v>615</v>
      </c>
    </row>
    <row r="477" spans="1:9" x14ac:dyDescent="0.3">
      <c r="A477">
        <v>1</v>
      </c>
      <c r="B477" t="s">
        <v>1150</v>
      </c>
      <c r="C477">
        <v>1</v>
      </c>
      <c r="D477">
        <v>0.45</v>
      </c>
      <c r="E477">
        <v>12</v>
      </c>
      <c r="F477">
        <v>27.39</v>
      </c>
      <c r="G477">
        <v>21.9</v>
      </c>
      <c r="H477" s="8">
        <v>0.29559999999999997</v>
      </c>
      <c r="I477" t="s">
        <v>615</v>
      </c>
    </row>
    <row r="478" spans="1:9" x14ac:dyDescent="0.3">
      <c r="A478">
        <v>1</v>
      </c>
      <c r="B478" t="s">
        <v>1151</v>
      </c>
      <c r="C478">
        <v>1</v>
      </c>
      <c r="D478">
        <v>1.46</v>
      </c>
      <c r="E478">
        <v>12</v>
      </c>
      <c r="F478">
        <v>34.94</v>
      </c>
      <c r="G478">
        <v>33.840000000000003</v>
      </c>
      <c r="H478" s="8">
        <v>0.1953</v>
      </c>
      <c r="I478" t="s">
        <v>615</v>
      </c>
    </row>
    <row r="479" spans="1:9" x14ac:dyDescent="0.3">
      <c r="A479">
        <v>1</v>
      </c>
      <c r="B479" t="s">
        <v>1152</v>
      </c>
      <c r="C479">
        <v>1</v>
      </c>
      <c r="D479">
        <v>-0.03</v>
      </c>
      <c r="E479">
        <v>9</v>
      </c>
      <c r="F479">
        <v>21.54</v>
      </c>
      <c r="G479">
        <v>16.98</v>
      </c>
      <c r="H479" s="8">
        <v>0.28420000000000001</v>
      </c>
      <c r="I479" t="s">
        <v>615</v>
      </c>
    </row>
    <row r="480" spans="1:9" x14ac:dyDescent="0.3">
      <c r="A480">
        <v>1</v>
      </c>
      <c r="B480" t="s">
        <v>1153</v>
      </c>
      <c r="C480">
        <v>1</v>
      </c>
      <c r="D480">
        <v>1.36</v>
      </c>
      <c r="E480">
        <v>17</v>
      </c>
      <c r="F480">
        <v>49.8</v>
      </c>
      <c r="G480">
        <v>41.68</v>
      </c>
      <c r="H480" s="8">
        <v>0.2127</v>
      </c>
      <c r="I480" t="s">
        <v>615</v>
      </c>
    </row>
    <row r="481" spans="1:9" x14ac:dyDescent="0.3">
      <c r="A481">
        <v>1</v>
      </c>
      <c r="B481" t="s">
        <v>1154</v>
      </c>
      <c r="C481">
        <v>1</v>
      </c>
      <c r="D481">
        <v>0.81</v>
      </c>
      <c r="E481">
        <v>12</v>
      </c>
      <c r="F481">
        <v>37.700000000000003</v>
      </c>
      <c r="G481">
        <v>26.53</v>
      </c>
      <c r="H481" s="8">
        <v>0.23369999999999999</v>
      </c>
      <c r="I481" t="s">
        <v>615</v>
      </c>
    </row>
    <row r="482" spans="1:9" x14ac:dyDescent="0.3">
      <c r="A482">
        <v>1</v>
      </c>
      <c r="B482" t="s">
        <v>1155</v>
      </c>
      <c r="C482">
        <v>1</v>
      </c>
      <c r="D482">
        <v>-2.34</v>
      </c>
      <c r="E482">
        <v>10</v>
      </c>
      <c r="F482">
        <v>40.31</v>
      </c>
      <c r="G482">
        <v>30.05</v>
      </c>
      <c r="H482" s="8">
        <v>0.35220000000000001</v>
      </c>
      <c r="I482" t="s">
        <v>615</v>
      </c>
    </row>
    <row r="483" spans="1:9" x14ac:dyDescent="0.3">
      <c r="A483">
        <v>1</v>
      </c>
      <c r="B483" t="s">
        <v>1156</v>
      </c>
      <c r="C483">
        <v>1</v>
      </c>
      <c r="D483">
        <v>1.22</v>
      </c>
      <c r="E483">
        <v>11</v>
      </c>
      <c r="F483">
        <v>31.92</v>
      </c>
      <c r="G483">
        <v>27.84</v>
      </c>
      <c r="H483" s="8">
        <v>0.24660000000000001</v>
      </c>
      <c r="I483" t="s">
        <v>615</v>
      </c>
    </row>
    <row r="484" spans="1:9" x14ac:dyDescent="0.3">
      <c r="A484">
        <v>1</v>
      </c>
      <c r="B484" t="s">
        <v>1157</v>
      </c>
      <c r="C484">
        <v>1</v>
      </c>
      <c r="D484">
        <v>-0.23</v>
      </c>
      <c r="E484">
        <v>13</v>
      </c>
      <c r="F484">
        <v>37.5</v>
      </c>
      <c r="G484">
        <v>27.01</v>
      </c>
      <c r="H484" s="8">
        <v>0.29809999999999998</v>
      </c>
      <c r="I484" t="s">
        <v>615</v>
      </c>
    </row>
    <row r="485" spans="1:9" x14ac:dyDescent="0.3">
      <c r="A485">
        <v>1</v>
      </c>
      <c r="B485" t="s">
        <v>1158</v>
      </c>
      <c r="C485">
        <v>1</v>
      </c>
      <c r="D485">
        <v>0.85</v>
      </c>
      <c r="E485">
        <v>11</v>
      </c>
      <c r="F485">
        <v>31.73</v>
      </c>
      <c r="G485">
        <v>28.01</v>
      </c>
      <c r="H485" s="8">
        <v>0.27260000000000001</v>
      </c>
      <c r="I485" t="s">
        <v>615</v>
      </c>
    </row>
    <row r="486" spans="1:9" x14ac:dyDescent="0.3">
      <c r="A486">
        <v>1</v>
      </c>
      <c r="B486" t="s">
        <v>1159</v>
      </c>
      <c r="C486">
        <v>1</v>
      </c>
      <c r="D486">
        <v>0.06</v>
      </c>
      <c r="E486">
        <v>11</v>
      </c>
      <c r="F486">
        <v>37.29</v>
      </c>
      <c r="G486">
        <v>22.19</v>
      </c>
      <c r="H486" s="8">
        <v>0.30249999999999999</v>
      </c>
      <c r="I486" t="s">
        <v>615</v>
      </c>
    </row>
    <row r="487" spans="1:9" x14ac:dyDescent="0.3">
      <c r="A487">
        <v>1</v>
      </c>
      <c r="B487" t="s">
        <v>1160</v>
      </c>
      <c r="C487">
        <v>1</v>
      </c>
      <c r="D487">
        <v>0.1</v>
      </c>
      <c r="E487">
        <v>12</v>
      </c>
      <c r="F487">
        <v>37.200000000000003</v>
      </c>
      <c r="G487">
        <v>32.909999999999997</v>
      </c>
      <c r="H487" s="8">
        <v>0.2031</v>
      </c>
      <c r="I487" t="s">
        <v>615</v>
      </c>
    </row>
    <row r="488" spans="1:9" x14ac:dyDescent="0.3">
      <c r="A488">
        <v>1</v>
      </c>
      <c r="B488" t="s">
        <v>1161</v>
      </c>
      <c r="C488">
        <v>1</v>
      </c>
      <c r="D488">
        <v>0</v>
      </c>
      <c r="E488">
        <v>12</v>
      </c>
      <c r="F488">
        <v>29.38</v>
      </c>
      <c r="G488">
        <v>23.27</v>
      </c>
      <c r="H488" s="8">
        <v>0.28389999999999999</v>
      </c>
      <c r="I488" t="s">
        <v>615</v>
      </c>
    </row>
    <row r="489" spans="1:9" x14ac:dyDescent="0.3">
      <c r="A489">
        <v>1</v>
      </c>
      <c r="B489" t="s">
        <v>1162</v>
      </c>
      <c r="C489">
        <v>1</v>
      </c>
      <c r="D489">
        <v>0.84</v>
      </c>
      <c r="E489">
        <v>9</v>
      </c>
      <c r="F489">
        <v>24.62</v>
      </c>
      <c r="G489">
        <v>17.93</v>
      </c>
      <c r="H489" s="8">
        <v>0.25209999999999999</v>
      </c>
      <c r="I489" t="s">
        <v>615</v>
      </c>
    </row>
    <row r="490" spans="1:9" x14ac:dyDescent="0.3">
      <c r="A490">
        <v>1</v>
      </c>
      <c r="B490" t="s">
        <v>1163</v>
      </c>
      <c r="C490">
        <v>1</v>
      </c>
      <c r="D490">
        <v>-0.63</v>
      </c>
      <c r="E490">
        <v>11</v>
      </c>
      <c r="F490">
        <v>37.81</v>
      </c>
      <c r="G490">
        <v>26.1</v>
      </c>
      <c r="H490" s="8">
        <v>0.29680000000000001</v>
      </c>
      <c r="I490" t="s">
        <v>615</v>
      </c>
    </row>
    <row r="491" spans="1:9" x14ac:dyDescent="0.3">
      <c r="A491">
        <v>1</v>
      </c>
      <c r="B491" t="s">
        <v>1164</v>
      </c>
      <c r="C491">
        <v>1</v>
      </c>
      <c r="D491">
        <v>0.79</v>
      </c>
      <c r="E491">
        <v>13</v>
      </c>
      <c r="F491">
        <v>32.81</v>
      </c>
      <c r="G491">
        <v>29.28</v>
      </c>
      <c r="H491" s="8">
        <v>0.22409999999999999</v>
      </c>
      <c r="I491" t="s">
        <v>615</v>
      </c>
    </row>
    <row r="492" spans="1:9" x14ac:dyDescent="0.3">
      <c r="A492">
        <v>1</v>
      </c>
      <c r="B492" t="s">
        <v>1165</v>
      </c>
      <c r="C492">
        <v>1</v>
      </c>
      <c r="D492">
        <v>0.7</v>
      </c>
      <c r="E492">
        <v>12</v>
      </c>
      <c r="F492">
        <v>39.380000000000003</v>
      </c>
      <c r="G492">
        <v>29.97</v>
      </c>
      <c r="H492" s="8">
        <v>0.21010000000000001</v>
      </c>
      <c r="I492" t="s">
        <v>615</v>
      </c>
    </row>
    <row r="493" spans="1:9" x14ac:dyDescent="0.3">
      <c r="A493">
        <v>1</v>
      </c>
      <c r="B493" t="s">
        <v>1166</v>
      </c>
      <c r="C493">
        <v>1</v>
      </c>
      <c r="D493">
        <v>0.13</v>
      </c>
      <c r="E493">
        <v>12</v>
      </c>
      <c r="F493">
        <v>38.049999999999997</v>
      </c>
      <c r="G493">
        <v>21</v>
      </c>
      <c r="H493" s="8">
        <v>0.19689999999999999</v>
      </c>
      <c r="I493" t="s">
        <v>615</v>
      </c>
    </row>
    <row r="494" spans="1:9" x14ac:dyDescent="0.3">
      <c r="A494">
        <v>1</v>
      </c>
      <c r="B494" t="s">
        <v>1167</v>
      </c>
      <c r="C494">
        <v>1</v>
      </c>
      <c r="D494">
        <v>1.39</v>
      </c>
      <c r="E494">
        <v>10</v>
      </c>
      <c r="F494">
        <v>33.92</v>
      </c>
      <c r="G494">
        <v>22.61</v>
      </c>
      <c r="H494" s="8">
        <v>0.2515</v>
      </c>
      <c r="I494" t="s">
        <v>615</v>
      </c>
    </row>
    <row r="495" spans="1:9" x14ac:dyDescent="0.3">
      <c r="A495">
        <v>1</v>
      </c>
      <c r="B495" t="s">
        <v>1168</v>
      </c>
      <c r="C495">
        <v>1</v>
      </c>
      <c r="D495">
        <v>0.27</v>
      </c>
      <c r="E495">
        <v>9</v>
      </c>
      <c r="F495">
        <v>24.47</v>
      </c>
      <c r="G495">
        <v>19.420000000000002</v>
      </c>
      <c r="H495" s="8">
        <v>0.3291</v>
      </c>
      <c r="I495" t="s">
        <v>615</v>
      </c>
    </row>
    <row r="496" spans="1:9" x14ac:dyDescent="0.3">
      <c r="A496">
        <v>1</v>
      </c>
      <c r="B496" t="s">
        <v>1169</v>
      </c>
      <c r="C496">
        <v>1</v>
      </c>
      <c r="D496">
        <v>0.9</v>
      </c>
      <c r="E496">
        <v>12</v>
      </c>
      <c r="F496">
        <v>28.76</v>
      </c>
      <c r="G496">
        <v>24.86</v>
      </c>
      <c r="H496" s="8">
        <v>0.2641</v>
      </c>
      <c r="I496" t="s">
        <v>615</v>
      </c>
    </row>
    <row r="497" spans="1:9" x14ac:dyDescent="0.3">
      <c r="A497">
        <v>1</v>
      </c>
      <c r="B497" t="s">
        <v>1170</v>
      </c>
      <c r="C497">
        <v>1</v>
      </c>
      <c r="D497">
        <v>-0.04</v>
      </c>
      <c r="E497">
        <v>14</v>
      </c>
      <c r="F497">
        <v>45.08</v>
      </c>
      <c r="G497">
        <v>38.200000000000003</v>
      </c>
      <c r="H497" s="8">
        <v>0.1905</v>
      </c>
      <c r="I497" t="s">
        <v>615</v>
      </c>
    </row>
    <row r="498" spans="1:9" x14ac:dyDescent="0.3">
      <c r="A498">
        <v>1</v>
      </c>
      <c r="B498" t="s">
        <v>1171</v>
      </c>
      <c r="C498">
        <v>1</v>
      </c>
      <c r="D498">
        <v>1.1599999999999999</v>
      </c>
      <c r="E498">
        <v>14</v>
      </c>
      <c r="F498">
        <v>42.2</v>
      </c>
      <c r="G498">
        <v>34.72</v>
      </c>
      <c r="H498" s="8">
        <v>0.22689999999999999</v>
      </c>
      <c r="I498" t="s">
        <v>615</v>
      </c>
    </row>
    <row r="499" spans="1:9" x14ac:dyDescent="0.3">
      <c r="A499">
        <v>1</v>
      </c>
      <c r="B499" t="s">
        <v>1172</v>
      </c>
      <c r="C499">
        <v>1</v>
      </c>
      <c r="D499">
        <v>0.08</v>
      </c>
      <c r="E499">
        <v>11</v>
      </c>
      <c r="F499">
        <v>32.159999999999997</v>
      </c>
      <c r="G499">
        <v>21.68</v>
      </c>
      <c r="H499" s="8">
        <v>0.28179999999999999</v>
      </c>
      <c r="I499" t="s">
        <v>615</v>
      </c>
    </row>
    <row r="500" spans="1:9" x14ac:dyDescent="0.3">
      <c r="A500">
        <v>1</v>
      </c>
      <c r="B500" t="s">
        <v>1173</v>
      </c>
      <c r="C500">
        <v>1</v>
      </c>
      <c r="D500">
        <v>0.36</v>
      </c>
      <c r="E500">
        <v>11</v>
      </c>
      <c r="F500">
        <v>29.09</v>
      </c>
      <c r="G500">
        <v>24.33</v>
      </c>
      <c r="H500" s="8">
        <v>0.22120000000000001</v>
      </c>
      <c r="I500" t="s">
        <v>615</v>
      </c>
    </row>
    <row r="501" spans="1:9" x14ac:dyDescent="0.3">
      <c r="A501">
        <v>1</v>
      </c>
      <c r="B501" t="s">
        <v>1174</v>
      </c>
      <c r="C501">
        <v>1</v>
      </c>
      <c r="D501">
        <v>0.67</v>
      </c>
      <c r="E501">
        <v>11</v>
      </c>
      <c r="F501">
        <v>29.75</v>
      </c>
      <c r="G501">
        <v>27.31</v>
      </c>
      <c r="H501" s="8">
        <v>0.2301</v>
      </c>
      <c r="I501" t="s">
        <v>615</v>
      </c>
    </row>
    <row r="502" spans="1:9" x14ac:dyDescent="0.3">
      <c r="A502">
        <v>1</v>
      </c>
      <c r="B502" t="s">
        <v>1175</v>
      </c>
      <c r="C502">
        <v>1</v>
      </c>
      <c r="D502">
        <v>1.7</v>
      </c>
      <c r="E502">
        <v>17</v>
      </c>
      <c r="F502">
        <v>41.24</v>
      </c>
      <c r="G502">
        <v>37.9</v>
      </c>
      <c r="H502" s="8">
        <v>0.23380000000000001</v>
      </c>
      <c r="I502" t="s">
        <v>615</v>
      </c>
    </row>
    <row r="503" spans="1:9" x14ac:dyDescent="0.3">
      <c r="A503">
        <v>1</v>
      </c>
      <c r="B503" t="s">
        <v>1176</v>
      </c>
      <c r="C503">
        <v>1</v>
      </c>
      <c r="D503">
        <v>-0.02</v>
      </c>
      <c r="E503">
        <v>11</v>
      </c>
      <c r="F503">
        <v>28.01</v>
      </c>
      <c r="G503">
        <v>21.49</v>
      </c>
      <c r="H503" s="8">
        <v>0.27050000000000002</v>
      </c>
      <c r="I503" t="s">
        <v>615</v>
      </c>
    </row>
    <row r="504" spans="1:9" x14ac:dyDescent="0.3">
      <c r="A504">
        <v>1</v>
      </c>
      <c r="B504" t="s">
        <v>1177</v>
      </c>
      <c r="C504">
        <v>1</v>
      </c>
      <c r="D504">
        <v>-0.39</v>
      </c>
      <c r="E504">
        <v>11</v>
      </c>
      <c r="F504">
        <v>44.02</v>
      </c>
      <c r="G504">
        <v>25.88</v>
      </c>
      <c r="H504" s="8">
        <v>0.32490000000000002</v>
      </c>
      <c r="I504" t="s">
        <v>615</v>
      </c>
    </row>
    <row r="505" spans="1:9" x14ac:dyDescent="0.3">
      <c r="A505">
        <v>1</v>
      </c>
      <c r="B505" t="s">
        <v>1178</v>
      </c>
      <c r="C505">
        <v>1</v>
      </c>
      <c r="D505">
        <v>0.91</v>
      </c>
      <c r="E505">
        <v>13</v>
      </c>
      <c r="F505">
        <v>37.14</v>
      </c>
      <c r="G505">
        <v>35.69</v>
      </c>
      <c r="H505" s="8">
        <v>0.21759999999999999</v>
      </c>
      <c r="I505" t="s">
        <v>615</v>
      </c>
    </row>
    <row r="506" spans="1:9" x14ac:dyDescent="0.3">
      <c r="A506">
        <v>1</v>
      </c>
      <c r="B506" t="s">
        <v>1179</v>
      </c>
      <c r="C506">
        <v>1</v>
      </c>
      <c r="D506">
        <v>1.1499999999999999</v>
      </c>
      <c r="E506">
        <v>12</v>
      </c>
      <c r="F506">
        <v>35.22</v>
      </c>
      <c r="G506">
        <v>29.57</v>
      </c>
      <c r="H506" s="8">
        <v>0.1953</v>
      </c>
      <c r="I506" t="s">
        <v>615</v>
      </c>
    </row>
    <row r="507" spans="1:9" x14ac:dyDescent="0.3">
      <c r="A507">
        <v>1</v>
      </c>
      <c r="B507" t="s">
        <v>1180</v>
      </c>
      <c r="C507">
        <v>1</v>
      </c>
      <c r="D507">
        <v>-0.05</v>
      </c>
      <c r="E507">
        <v>14</v>
      </c>
      <c r="F507">
        <v>53.65</v>
      </c>
      <c r="G507">
        <v>49.36</v>
      </c>
      <c r="H507" s="8">
        <v>0.26150000000000001</v>
      </c>
      <c r="I507" t="s">
        <v>615</v>
      </c>
    </row>
    <row r="508" spans="1:9" x14ac:dyDescent="0.3">
      <c r="A508">
        <v>1</v>
      </c>
      <c r="B508" t="s">
        <v>1181</v>
      </c>
      <c r="C508">
        <v>1</v>
      </c>
      <c r="D508">
        <v>1.23</v>
      </c>
      <c r="E508">
        <v>12</v>
      </c>
      <c r="F508">
        <v>34.53</v>
      </c>
      <c r="G508">
        <v>16.420000000000002</v>
      </c>
      <c r="H508" s="8">
        <v>0.37969999999999998</v>
      </c>
      <c r="I508" t="s">
        <v>615</v>
      </c>
    </row>
    <row r="509" spans="1:9" x14ac:dyDescent="0.3">
      <c r="A509">
        <v>1</v>
      </c>
      <c r="B509" t="s">
        <v>1182</v>
      </c>
      <c r="C509">
        <v>1</v>
      </c>
      <c r="D509">
        <v>1.1000000000000001</v>
      </c>
      <c r="E509">
        <v>11</v>
      </c>
      <c r="F509">
        <v>36.92</v>
      </c>
      <c r="G509">
        <v>34.5</v>
      </c>
      <c r="H509" s="8">
        <v>0.17</v>
      </c>
      <c r="I509" t="s">
        <v>615</v>
      </c>
    </row>
    <row r="510" spans="1:9" x14ac:dyDescent="0.3">
      <c r="A510">
        <v>1</v>
      </c>
      <c r="B510" t="s">
        <v>1183</v>
      </c>
      <c r="C510">
        <v>1</v>
      </c>
      <c r="D510">
        <v>-0.01</v>
      </c>
      <c r="E510">
        <v>16</v>
      </c>
      <c r="F510">
        <v>53.78</v>
      </c>
      <c r="G510">
        <v>48.53</v>
      </c>
      <c r="H510" s="8">
        <v>0.18609999999999999</v>
      </c>
      <c r="I510" t="s">
        <v>615</v>
      </c>
    </row>
    <row r="511" spans="1:9" x14ac:dyDescent="0.3">
      <c r="A511">
        <v>1</v>
      </c>
      <c r="B511" t="s">
        <v>1184</v>
      </c>
      <c r="C511">
        <v>1</v>
      </c>
      <c r="D511">
        <v>1.01</v>
      </c>
      <c r="E511">
        <v>12</v>
      </c>
      <c r="F511">
        <v>37.520000000000003</v>
      </c>
      <c r="G511">
        <v>29.11</v>
      </c>
      <c r="H511" s="8">
        <v>0.27229999999999999</v>
      </c>
      <c r="I511" t="s">
        <v>615</v>
      </c>
    </row>
    <row r="512" spans="1:9" x14ac:dyDescent="0.3">
      <c r="A512">
        <v>1</v>
      </c>
      <c r="B512" t="s">
        <v>1185</v>
      </c>
      <c r="C512">
        <v>1</v>
      </c>
      <c r="D512">
        <v>0.73</v>
      </c>
      <c r="E512">
        <v>15</v>
      </c>
      <c r="F512">
        <v>56.27</v>
      </c>
      <c r="G512">
        <v>48.26</v>
      </c>
      <c r="H512" s="8">
        <v>0.16370000000000001</v>
      </c>
      <c r="I512" t="s">
        <v>615</v>
      </c>
    </row>
    <row r="513" spans="1:9" x14ac:dyDescent="0.3">
      <c r="A513">
        <v>1</v>
      </c>
      <c r="B513" t="s">
        <v>1186</v>
      </c>
      <c r="C513">
        <v>1</v>
      </c>
      <c r="D513">
        <v>0.63</v>
      </c>
      <c r="E513">
        <v>13</v>
      </c>
      <c r="F513">
        <v>39.729999999999997</v>
      </c>
      <c r="G513">
        <v>30.16</v>
      </c>
      <c r="H513" s="8">
        <v>0.21659999999999999</v>
      </c>
      <c r="I513" t="s">
        <v>615</v>
      </c>
    </row>
    <row r="514" spans="1:9" x14ac:dyDescent="0.3">
      <c r="A514">
        <v>1</v>
      </c>
      <c r="B514" t="s">
        <v>1187</v>
      </c>
      <c r="C514">
        <v>1</v>
      </c>
      <c r="D514">
        <v>1</v>
      </c>
      <c r="E514">
        <v>14</v>
      </c>
      <c r="F514">
        <v>46.91</v>
      </c>
      <c r="G514">
        <v>45.45</v>
      </c>
      <c r="H514" s="8">
        <v>0.1694</v>
      </c>
      <c r="I514" t="s">
        <v>615</v>
      </c>
    </row>
    <row r="515" spans="1:9" x14ac:dyDescent="0.3">
      <c r="A515">
        <v>1</v>
      </c>
      <c r="B515" t="s">
        <v>1188</v>
      </c>
      <c r="C515">
        <v>1</v>
      </c>
      <c r="D515">
        <v>-1.03</v>
      </c>
      <c r="E515">
        <v>10</v>
      </c>
      <c r="F515">
        <v>35.75</v>
      </c>
      <c r="G515">
        <v>23.56</v>
      </c>
      <c r="H515" s="8">
        <v>0.247</v>
      </c>
      <c r="I515" t="s">
        <v>615</v>
      </c>
    </row>
    <row r="516" spans="1:9" x14ac:dyDescent="0.3">
      <c r="A516">
        <v>1</v>
      </c>
      <c r="B516" t="s">
        <v>1189</v>
      </c>
      <c r="C516">
        <v>1</v>
      </c>
      <c r="D516">
        <v>1.28</v>
      </c>
      <c r="E516">
        <v>16</v>
      </c>
      <c r="F516">
        <v>47.99</v>
      </c>
      <c r="G516">
        <v>42.06</v>
      </c>
      <c r="H516" s="8">
        <v>0.20219999999999999</v>
      </c>
      <c r="I516" t="s">
        <v>615</v>
      </c>
    </row>
    <row r="517" spans="1:9" x14ac:dyDescent="0.3">
      <c r="A517">
        <v>1</v>
      </c>
      <c r="B517" t="s">
        <v>1190</v>
      </c>
      <c r="C517">
        <v>1</v>
      </c>
      <c r="D517">
        <v>0.34</v>
      </c>
      <c r="E517">
        <v>14</v>
      </c>
      <c r="F517">
        <v>47.47</v>
      </c>
      <c r="G517">
        <v>27.74</v>
      </c>
      <c r="H517" s="8">
        <v>0.26190000000000002</v>
      </c>
      <c r="I517" t="s">
        <v>615</v>
      </c>
    </row>
    <row r="518" spans="1:9" x14ac:dyDescent="0.3">
      <c r="A518">
        <v>1</v>
      </c>
      <c r="B518" t="s">
        <v>1191</v>
      </c>
      <c r="C518">
        <v>1</v>
      </c>
      <c r="D518">
        <v>1.57</v>
      </c>
      <c r="E518">
        <v>13</v>
      </c>
      <c r="F518">
        <v>29.8</v>
      </c>
      <c r="G518">
        <v>28.58</v>
      </c>
      <c r="H518" s="8">
        <v>0.2432</v>
      </c>
      <c r="I518" t="s">
        <v>615</v>
      </c>
    </row>
    <row r="519" spans="1:9" x14ac:dyDescent="0.3">
      <c r="A519">
        <v>1</v>
      </c>
      <c r="B519" t="s">
        <v>1192</v>
      </c>
      <c r="C519">
        <v>1</v>
      </c>
      <c r="D519">
        <v>0.17</v>
      </c>
      <c r="E519">
        <v>18</v>
      </c>
      <c r="F519">
        <v>60.42</v>
      </c>
      <c r="G519">
        <v>55.65</v>
      </c>
      <c r="H519" s="8">
        <v>0.17249999999999999</v>
      </c>
      <c r="I519" t="s">
        <v>615</v>
      </c>
    </row>
    <row r="520" spans="1:9" x14ac:dyDescent="0.3">
      <c r="A520">
        <v>1</v>
      </c>
      <c r="B520" t="s">
        <v>1193</v>
      </c>
      <c r="C520">
        <v>1</v>
      </c>
      <c r="D520">
        <v>-1.27</v>
      </c>
      <c r="E520">
        <v>12</v>
      </c>
      <c r="F520">
        <v>30.11</v>
      </c>
      <c r="G520">
        <v>23.86</v>
      </c>
      <c r="H520" s="8">
        <v>0.26960000000000001</v>
      </c>
      <c r="I520" t="s">
        <v>615</v>
      </c>
    </row>
    <row r="521" spans="1:9" x14ac:dyDescent="0.3">
      <c r="A521">
        <v>1</v>
      </c>
      <c r="B521" t="s">
        <v>1194</v>
      </c>
      <c r="C521">
        <v>1</v>
      </c>
      <c r="D521">
        <v>0.62</v>
      </c>
      <c r="E521">
        <v>12</v>
      </c>
      <c r="F521">
        <v>41.68</v>
      </c>
      <c r="G521">
        <v>32.57</v>
      </c>
      <c r="H521" s="8">
        <v>0.1966</v>
      </c>
      <c r="I521" t="s">
        <v>615</v>
      </c>
    </row>
    <row r="522" spans="1:9" x14ac:dyDescent="0.3">
      <c r="A522">
        <v>1</v>
      </c>
      <c r="B522" t="s">
        <v>1195</v>
      </c>
      <c r="C522">
        <v>1</v>
      </c>
      <c r="D522">
        <v>-0.18</v>
      </c>
      <c r="E522">
        <v>17</v>
      </c>
      <c r="F522">
        <v>49.55</v>
      </c>
      <c r="G522">
        <v>47.86</v>
      </c>
      <c r="H522" s="8">
        <v>0.18790000000000001</v>
      </c>
      <c r="I522" t="s">
        <v>615</v>
      </c>
    </row>
    <row r="523" spans="1:9" x14ac:dyDescent="0.3">
      <c r="A523">
        <v>1</v>
      </c>
      <c r="B523" t="s">
        <v>1196</v>
      </c>
      <c r="C523">
        <v>1</v>
      </c>
      <c r="D523">
        <v>0.31</v>
      </c>
      <c r="E523">
        <v>12</v>
      </c>
      <c r="F523">
        <v>25.12</v>
      </c>
      <c r="G523">
        <v>19.739999999999998</v>
      </c>
      <c r="H523" s="8">
        <v>0.313</v>
      </c>
      <c r="I523" t="s">
        <v>615</v>
      </c>
    </row>
    <row r="524" spans="1:9" x14ac:dyDescent="0.3">
      <c r="A524">
        <v>1</v>
      </c>
      <c r="B524" t="s">
        <v>1197</v>
      </c>
      <c r="C524">
        <v>1</v>
      </c>
      <c r="D524">
        <v>0.44</v>
      </c>
      <c r="E524">
        <v>13</v>
      </c>
      <c r="F524">
        <v>44.97</v>
      </c>
      <c r="G524">
        <v>32.909999999999997</v>
      </c>
      <c r="H524" s="8">
        <v>0.31979999999999997</v>
      </c>
      <c r="I524" t="s">
        <v>615</v>
      </c>
    </row>
    <row r="525" spans="1:9" x14ac:dyDescent="0.3">
      <c r="A525">
        <v>1</v>
      </c>
      <c r="B525" t="s">
        <v>1198</v>
      </c>
      <c r="C525">
        <v>1</v>
      </c>
      <c r="D525">
        <v>-0.12</v>
      </c>
      <c r="E525">
        <v>11</v>
      </c>
      <c r="F525">
        <v>37.700000000000003</v>
      </c>
      <c r="G525">
        <v>24.29</v>
      </c>
      <c r="H525" s="8">
        <v>0.23139999999999999</v>
      </c>
      <c r="I525" t="s">
        <v>615</v>
      </c>
    </row>
    <row r="526" spans="1:9" x14ac:dyDescent="0.3">
      <c r="A526">
        <v>1</v>
      </c>
      <c r="B526" t="s">
        <v>1199</v>
      </c>
      <c r="C526">
        <v>1</v>
      </c>
      <c r="D526">
        <v>-1.17</v>
      </c>
      <c r="E526">
        <v>17</v>
      </c>
      <c r="F526">
        <v>35.36</v>
      </c>
      <c r="G526">
        <v>35.020000000000003</v>
      </c>
      <c r="H526" s="8">
        <v>0.24979999999999999</v>
      </c>
      <c r="I526" t="s">
        <v>615</v>
      </c>
    </row>
    <row r="527" spans="1:9" x14ac:dyDescent="0.3">
      <c r="A527">
        <v>1</v>
      </c>
      <c r="B527" t="s">
        <v>1200</v>
      </c>
      <c r="C527">
        <v>1</v>
      </c>
      <c r="D527">
        <v>1.61</v>
      </c>
      <c r="E527">
        <v>15</v>
      </c>
      <c r="F527">
        <v>45.27</v>
      </c>
      <c r="G527">
        <v>39.11</v>
      </c>
      <c r="H527" s="8">
        <v>0.21029999999999999</v>
      </c>
      <c r="I527" t="s">
        <v>615</v>
      </c>
    </row>
    <row r="528" spans="1:9" x14ac:dyDescent="0.3">
      <c r="A528">
        <v>1</v>
      </c>
      <c r="B528" t="s">
        <v>1201</v>
      </c>
      <c r="C528">
        <v>1</v>
      </c>
      <c r="D528">
        <v>0.83</v>
      </c>
      <c r="E528">
        <v>14</v>
      </c>
      <c r="F528">
        <v>33.28</v>
      </c>
      <c r="G528">
        <v>29.98</v>
      </c>
      <c r="H528" s="8">
        <v>0.24490000000000001</v>
      </c>
      <c r="I528" t="s">
        <v>615</v>
      </c>
    </row>
    <row r="529" spans="1:9" x14ac:dyDescent="0.3">
      <c r="A529">
        <v>1</v>
      </c>
      <c r="B529" t="s">
        <v>1202</v>
      </c>
      <c r="C529">
        <v>1</v>
      </c>
      <c r="D529">
        <v>-1.52</v>
      </c>
      <c r="E529">
        <v>14</v>
      </c>
      <c r="F529">
        <v>48.31</v>
      </c>
      <c r="G529">
        <v>33.520000000000003</v>
      </c>
      <c r="H529" s="8">
        <v>0.2001</v>
      </c>
      <c r="I529" t="s">
        <v>615</v>
      </c>
    </row>
    <row r="530" spans="1:9" x14ac:dyDescent="0.3">
      <c r="A530">
        <v>1</v>
      </c>
      <c r="B530" t="s">
        <v>1203</v>
      </c>
      <c r="C530">
        <v>1</v>
      </c>
      <c r="D530">
        <v>1.07</v>
      </c>
      <c r="E530">
        <v>12</v>
      </c>
      <c r="F530">
        <v>32.61</v>
      </c>
      <c r="G530">
        <v>21.44</v>
      </c>
      <c r="H530" s="8">
        <v>0.2742</v>
      </c>
      <c r="I530" t="s">
        <v>615</v>
      </c>
    </row>
    <row r="531" spans="1:9" x14ac:dyDescent="0.3">
      <c r="A531">
        <v>1</v>
      </c>
      <c r="B531" t="s">
        <v>1204</v>
      </c>
      <c r="C531">
        <v>1</v>
      </c>
      <c r="D531">
        <v>0.37</v>
      </c>
      <c r="E531">
        <v>11</v>
      </c>
      <c r="F531">
        <v>25.46</v>
      </c>
      <c r="G531">
        <v>21.47</v>
      </c>
      <c r="H531" s="8">
        <v>0.28739999999999999</v>
      </c>
      <c r="I531" t="s">
        <v>615</v>
      </c>
    </row>
    <row r="532" spans="1:9" x14ac:dyDescent="0.3">
      <c r="A532">
        <v>1</v>
      </c>
      <c r="B532" t="s">
        <v>1205</v>
      </c>
      <c r="C532">
        <v>1</v>
      </c>
      <c r="D532">
        <v>0.94</v>
      </c>
      <c r="E532">
        <v>11</v>
      </c>
      <c r="F532">
        <v>31.53</v>
      </c>
      <c r="G532">
        <v>30.1</v>
      </c>
      <c r="H532" s="8">
        <v>0.2087</v>
      </c>
      <c r="I532" t="s">
        <v>615</v>
      </c>
    </row>
    <row r="533" spans="1:9" x14ac:dyDescent="0.3">
      <c r="A533">
        <v>1</v>
      </c>
      <c r="B533" t="s">
        <v>1206</v>
      </c>
      <c r="C533">
        <v>1</v>
      </c>
      <c r="D533">
        <v>0.82</v>
      </c>
      <c r="E533">
        <v>18</v>
      </c>
      <c r="F533">
        <v>52.21</v>
      </c>
      <c r="G533">
        <v>50.04</v>
      </c>
      <c r="H533" s="8">
        <v>0.19120000000000001</v>
      </c>
      <c r="I533" t="s">
        <v>615</v>
      </c>
    </row>
    <row r="534" spans="1:9" x14ac:dyDescent="0.3">
      <c r="A534">
        <v>1</v>
      </c>
      <c r="B534" t="s">
        <v>1207</v>
      </c>
      <c r="C534">
        <v>1</v>
      </c>
      <c r="D534">
        <v>0.32</v>
      </c>
      <c r="E534">
        <v>10</v>
      </c>
      <c r="F534">
        <v>42.05</v>
      </c>
      <c r="G534">
        <v>25.77</v>
      </c>
      <c r="H534" s="8">
        <v>0.3609</v>
      </c>
      <c r="I534" t="s">
        <v>615</v>
      </c>
    </row>
    <row r="535" spans="1:9" x14ac:dyDescent="0.3">
      <c r="A535">
        <v>1</v>
      </c>
      <c r="B535" t="s">
        <v>1208</v>
      </c>
      <c r="C535">
        <v>1</v>
      </c>
      <c r="D535">
        <v>0.69</v>
      </c>
      <c r="E535">
        <v>12</v>
      </c>
      <c r="F535">
        <v>33.72</v>
      </c>
      <c r="G535">
        <v>32.26</v>
      </c>
      <c r="H535" s="8">
        <v>0.19719999999999999</v>
      </c>
      <c r="I535" t="s">
        <v>615</v>
      </c>
    </row>
    <row r="536" spans="1:9" x14ac:dyDescent="0.3">
      <c r="A536">
        <v>1</v>
      </c>
      <c r="B536" t="s">
        <v>1209</v>
      </c>
      <c r="C536">
        <v>1</v>
      </c>
      <c r="D536">
        <v>1.58</v>
      </c>
      <c r="E536">
        <v>18</v>
      </c>
      <c r="F536">
        <v>53.19</v>
      </c>
      <c r="G536">
        <v>52.24</v>
      </c>
      <c r="H536" s="8">
        <v>0.17799999999999999</v>
      </c>
      <c r="I536" t="s">
        <v>615</v>
      </c>
    </row>
    <row r="537" spans="1:9" x14ac:dyDescent="0.3">
      <c r="A537">
        <v>1</v>
      </c>
      <c r="B537" t="s">
        <v>1210</v>
      </c>
      <c r="C537">
        <v>1</v>
      </c>
      <c r="D537">
        <v>0.28999999999999998</v>
      </c>
      <c r="E537">
        <v>14</v>
      </c>
      <c r="F537">
        <v>43.02</v>
      </c>
      <c r="G537">
        <v>25.94</v>
      </c>
      <c r="H537" s="8">
        <v>0.28649999999999998</v>
      </c>
      <c r="I537" t="s">
        <v>615</v>
      </c>
    </row>
    <row r="538" spans="1:9" x14ac:dyDescent="0.3">
      <c r="A538">
        <v>1</v>
      </c>
      <c r="B538" t="s">
        <v>1211</v>
      </c>
      <c r="C538">
        <v>1</v>
      </c>
      <c r="D538">
        <v>0.95</v>
      </c>
      <c r="E538">
        <v>12</v>
      </c>
      <c r="F538">
        <v>35.14</v>
      </c>
      <c r="G538">
        <v>29.1</v>
      </c>
      <c r="H538" s="8">
        <v>0.1724</v>
      </c>
      <c r="I538" t="s">
        <v>615</v>
      </c>
    </row>
    <row r="539" spans="1:9" x14ac:dyDescent="0.3">
      <c r="A539">
        <v>1</v>
      </c>
      <c r="B539" t="s">
        <v>1212</v>
      </c>
      <c r="C539">
        <v>1</v>
      </c>
      <c r="D539">
        <v>0.45</v>
      </c>
      <c r="E539">
        <v>12</v>
      </c>
      <c r="F539">
        <v>31.85</v>
      </c>
      <c r="G539">
        <v>30.08</v>
      </c>
      <c r="H539" s="8">
        <v>0.2334</v>
      </c>
      <c r="I539" t="s">
        <v>615</v>
      </c>
    </row>
    <row r="540" spans="1:9" x14ac:dyDescent="0.3">
      <c r="A540">
        <v>1</v>
      </c>
      <c r="B540" t="s">
        <v>1213</v>
      </c>
      <c r="C540">
        <v>1</v>
      </c>
      <c r="D540">
        <v>-0.09</v>
      </c>
      <c r="E540">
        <v>15</v>
      </c>
      <c r="F540">
        <v>30.05</v>
      </c>
      <c r="G540">
        <v>29.66</v>
      </c>
      <c r="H540" s="8">
        <v>0.28839999999999999</v>
      </c>
      <c r="I540" t="s">
        <v>615</v>
      </c>
    </row>
    <row r="541" spans="1:9" x14ac:dyDescent="0.3">
      <c r="A541">
        <v>1</v>
      </c>
      <c r="B541" t="s">
        <v>1214</v>
      </c>
      <c r="C541">
        <v>1</v>
      </c>
      <c r="D541">
        <v>-0.15</v>
      </c>
      <c r="E541">
        <v>10</v>
      </c>
      <c r="F541">
        <v>26.27</v>
      </c>
      <c r="G541">
        <v>18.88</v>
      </c>
      <c r="H541" s="8">
        <v>0.30480000000000002</v>
      </c>
      <c r="I541" t="s">
        <v>615</v>
      </c>
    </row>
    <row r="542" spans="1:9" x14ac:dyDescent="0.3">
      <c r="A542">
        <v>1</v>
      </c>
      <c r="B542" t="s">
        <v>1215</v>
      </c>
      <c r="C542">
        <v>1</v>
      </c>
      <c r="D542">
        <v>0.72</v>
      </c>
      <c r="E542">
        <v>12</v>
      </c>
      <c r="F542">
        <v>32.090000000000003</v>
      </c>
      <c r="G542">
        <v>26.18</v>
      </c>
      <c r="H542" s="8">
        <v>0.2366</v>
      </c>
      <c r="I542" t="s">
        <v>615</v>
      </c>
    </row>
    <row r="543" spans="1:9" x14ac:dyDescent="0.3">
      <c r="A543">
        <v>1</v>
      </c>
      <c r="B543" t="s">
        <v>1216</v>
      </c>
      <c r="C543">
        <v>1</v>
      </c>
      <c r="D543">
        <v>0.21</v>
      </c>
      <c r="E543">
        <v>10</v>
      </c>
      <c r="F543">
        <v>19.84</v>
      </c>
      <c r="G543">
        <v>18.02</v>
      </c>
      <c r="H543" s="8">
        <v>0.33510000000000001</v>
      </c>
      <c r="I543" t="s">
        <v>615</v>
      </c>
    </row>
    <row r="544" spans="1:9" x14ac:dyDescent="0.3">
      <c r="A544">
        <v>1</v>
      </c>
      <c r="B544" t="s">
        <v>1217</v>
      </c>
      <c r="C544">
        <v>1</v>
      </c>
      <c r="D544">
        <v>-0.21</v>
      </c>
      <c r="E544">
        <v>14</v>
      </c>
      <c r="F544">
        <v>25.3</v>
      </c>
      <c r="G544">
        <v>25.04</v>
      </c>
      <c r="H544" s="8">
        <v>0.29930000000000001</v>
      </c>
      <c r="I544" t="s">
        <v>615</v>
      </c>
    </row>
    <row r="545" spans="1:9" x14ac:dyDescent="0.3">
      <c r="A545">
        <v>1</v>
      </c>
      <c r="B545" t="s">
        <v>1218</v>
      </c>
      <c r="C545">
        <v>1</v>
      </c>
      <c r="D545">
        <v>0.06</v>
      </c>
      <c r="E545">
        <v>15</v>
      </c>
      <c r="F545">
        <v>36.58</v>
      </c>
      <c r="G545">
        <v>36.409999999999997</v>
      </c>
      <c r="H545" s="8">
        <v>0.24110000000000001</v>
      </c>
      <c r="I545" t="s">
        <v>615</v>
      </c>
    </row>
    <row r="546" spans="1:9" x14ac:dyDescent="0.3">
      <c r="A546">
        <v>1</v>
      </c>
      <c r="B546" t="s">
        <v>1219</v>
      </c>
      <c r="C546">
        <v>1</v>
      </c>
      <c r="D546">
        <v>-0.23</v>
      </c>
      <c r="E546">
        <v>14</v>
      </c>
      <c r="F546">
        <v>27.81</v>
      </c>
      <c r="G546">
        <v>27.68</v>
      </c>
      <c r="H546" s="8">
        <v>0.27960000000000002</v>
      </c>
      <c r="I546" t="s">
        <v>615</v>
      </c>
    </row>
    <row r="547" spans="1:9" x14ac:dyDescent="0.3">
      <c r="A547">
        <v>1</v>
      </c>
      <c r="B547" t="s">
        <v>1220</v>
      </c>
      <c r="C547">
        <v>1</v>
      </c>
      <c r="D547">
        <v>0.72</v>
      </c>
      <c r="E547">
        <v>19</v>
      </c>
      <c r="F547">
        <v>66.08</v>
      </c>
      <c r="G547">
        <v>60.53</v>
      </c>
      <c r="H547" s="8">
        <v>0.1671</v>
      </c>
      <c r="I547" t="s">
        <v>615</v>
      </c>
    </row>
    <row r="548" spans="1:9" x14ac:dyDescent="0.3">
      <c r="A548">
        <v>1</v>
      </c>
      <c r="B548" t="s">
        <v>1221</v>
      </c>
      <c r="C548">
        <v>1</v>
      </c>
      <c r="D548">
        <v>0.5</v>
      </c>
      <c r="E548">
        <v>12</v>
      </c>
      <c r="F548">
        <v>26.54</v>
      </c>
      <c r="G548">
        <v>25.17</v>
      </c>
      <c r="H548" s="8">
        <v>0.25240000000000001</v>
      </c>
      <c r="I548" t="s">
        <v>615</v>
      </c>
    </row>
    <row r="549" spans="1:9" x14ac:dyDescent="0.3">
      <c r="A549">
        <v>1</v>
      </c>
      <c r="B549" t="s">
        <v>1222</v>
      </c>
      <c r="C549">
        <v>1</v>
      </c>
      <c r="D549">
        <v>0.8</v>
      </c>
      <c r="E549">
        <v>12</v>
      </c>
      <c r="F549">
        <v>36.97</v>
      </c>
      <c r="G549">
        <v>27.15</v>
      </c>
      <c r="H549" s="8">
        <v>0.22770000000000001</v>
      </c>
      <c r="I549" t="s">
        <v>615</v>
      </c>
    </row>
    <row r="550" spans="1:9" x14ac:dyDescent="0.3">
      <c r="A550">
        <v>1</v>
      </c>
      <c r="B550" t="s">
        <v>1223</v>
      </c>
      <c r="C550">
        <v>1</v>
      </c>
      <c r="D550">
        <v>0.63</v>
      </c>
      <c r="E550">
        <v>12</v>
      </c>
      <c r="F550">
        <v>38.700000000000003</v>
      </c>
      <c r="G550">
        <v>33.56</v>
      </c>
      <c r="H550" s="8">
        <v>0.1888</v>
      </c>
      <c r="I550" t="s">
        <v>615</v>
      </c>
    </row>
    <row r="551" spans="1:9" x14ac:dyDescent="0.3">
      <c r="A551">
        <v>1</v>
      </c>
      <c r="B551" t="s">
        <v>1224</v>
      </c>
      <c r="C551">
        <v>1</v>
      </c>
      <c r="D551">
        <v>0.86</v>
      </c>
      <c r="E551">
        <v>10</v>
      </c>
      <c r="F551">
        <v>38.340000000000003</v>
      </c>
      <c r="G551">
        <v>21.01</v>
      </c>
      <c r="H551" s="8">
        <v>0.23769999999999999</v>
      </c>
      <c r="I551" t="s">
        <v>615</v>
      </c>
    </row>
    <row r="552" spans="1:9" x14ac:dyDescent="0.3">
      <c r="A552">
        <v>1</v>
      </c>
      <c r="B552" t="s">
        <v>1225</v>
      </c>
      <c r="C552">
        <v>1</v>
      </c>
      <c r="D552">
        <v>-0.62</v>
      </c>
      <c r="E552">
        <v>11</v>
      </c>
      <c r="F552">
        <v>24.98</v>
      </c>
      <c r="G552">
        <v>19.190000000000001</v>
      </c>
      <c r="H552" s="8">
        <v>0.3049</v>
      </c>
      <c r="I552" t="s">
        <v>615</v>
      </c>
    </row>
    <row r="553" spans="1:9" x14ac:dyDescent="0.3">
      <c r="A553">
        <v>1</v>
      </c>
      <c r="B553" t="s">
        <v>1226</v>
      </c>
      <c r="C553">
        <v>1</v>
      </c>
      <c r="D553">
        <v>0.14000000000000001</v>
      </c>
      <c r="E553">
        <v>13</v>
      </c>
      <c r="F553">
        <v>40.04</v>
      </c>
      <c r="G553">
        <v>35.619999999999997</v>
      </c>
      <c r="H553" s="8">
        <v>0.22409999999999999</v>
      </c>
      <c r="I553" t="s">
        <v>615</v>
      </c>
    </row>
    <row r="554" spans="1:9" x14ac:dyDescent="0.3">
      <c r="A554">
        <v>1</v>
      </c>
      <c r="B554" t="s">
        <v>1227</v>
      </c>
      <c r="C554">
        <v>1</v>
      </c>
      <c r="D554">
        <v>-0.09</v>
      </c>
      <c r="E554">
        <v>11</v>
      </c>
      <c r="F554">
        <v>30.5</v>
      </c>
      <c r="G554">
        <v>12.61</v>
      </c>
      <c r="H554" s="8">
        <v>0.2412</v>
      </c>
      <c r="I554" t="s">
        <v>615</v>
      </c>
    </row>
    <row r="555" spans="1:9" x14ac:dyDescent="0.3">
      <c r="A555">
        <v>1</v>
      </c>
      <c r="B555" t="s">
        <v>1228</v>
      </c>
      <c r="C555">
        <v>1</v>
      </c>
      <c r="D555">
        <v>0.84</v>
      </c>
      <c r="E555">
        <v>8</v>
      </c>
      <c r="F555">
        <v>23.64</v>
      </c>
      <c r="G555">
        <v>15.17</v>
      </c>
      <c r="H555" s="8">
        <v>0.43540000000000001</v>
      </c>
      <c r="I555" t="s">
        <v>615</v>
      </c>
    </row>
    <row r="556" spans="1:9" x14ac:dyDescent="0.3">
      <c r="A556">
        <v>1</v>
      </c>
      <c r="B556" t="s">
        <v>1229</v>
      </c>
      <c r="C556">
        <v>1</v>
      </c>
      <c r="D556">
        <v>0.69</v>
      </c>
      <c r="E556">
        <v>13</v>
      </c>
      <c r="F556">
        <v>38.47</v>
      </c>
      <c r="G556">
        <v>33.159999999999997</v>
      </c>
      <c r="H556" s="8">
        <v>0.19919999999999999</v>
      </c>
      <c r="I556" t="s">
        <v>615</v>
      </c>
    </row>
    <row r="557" spans="1:9" x14ac:dyDescent="0.3">
      <c r="A557">
        <v>1</v>
      </c>
      <c r="B557" t="s">
        <v>1230</v>
      </c>
      <c r="C557">
        <v>1</v>
      </c>
      <c r="D557">
        <v>0.3</v>
      </c>
      <c r="E557">
        <v>12</v>
      </c>
      <c r="F557">
        <v>46.18</v>
      </c>
      <c r="G557">
        <v>37.630000000000003</v>
      </c>
      <c r="H557" s="8">
        <v>0.19850000000000001</v>
      </c>
      <c r="I557" t="s">
        <v>615</v>
      </c>
    </row>
    <row r="558" spans="1:9" x14ac:dyDescent="0.3">
      <c r="A558">
        <v>1</v>
      </c>
      <c r="B558" t="s">
        <v>1231</v>
      </c>
      <c r="C558">
        <v>1</v>
      </c>
      <c r="D558">
        <v>-0.14000000000000001</v>
      </c>
      <c r="E558">
        <v>11</v>
      </c>
      <c r="F558">
        <v>48.93</v>
      </c>
      <c r="G558">
        <v>47.1</v>
      </c>
      <c r="H558" s="8">
        <v>0.12709999999999999</v>
      </c>
      <c r="I558" t="s">
        <v>615</v>
      </c>
    </row>
    <row r="559" spans="1:9" x14ac:dyDescent="0.3">
      <c r="A559">
        <v>1</v>
      </c>
      <c r="B559" t="s">
        <v>1232</v>
      </c>
      <c r="C559">
        <v>1</v>
      </c>
      <c r="D559">
        <v>0.14000000000000001</v>
      </c>
      <c r="E559">
        <v>11</v>
      </c>
      <c r="F559">
        <v>23.19</v>
      </c>
      <c r="G559">
        <v>15.12</v>
      </c>
      <c r="H559" s="8">
        <v>0.31619999999999998</v>
      </c>
      <c r="I559" t="s">
        <v>615</v>
      </c>
    </row>
    <row r="560" spans="1:9" x14ac:dyDescent="0.3">
      <c r="A560">
        <v>1</v>
      </c>
      <c r="B560" t="s">
        <v>1233</v>
      </c>
      <c r="C560">
        <v>1</v>
      </c>
      <c r="D560">
        <v>0.96</v>
      </c>
      <c r="E560">
        <v>13</v>
      </c>
      <c r="F560">
        <v>45.71</v>
      </c>
      <c r="G560">
        <v>30.83</v>
      </c>
      <c r="H560" s="8">
        <v>0.20899999999999999</v>
      </c>
      <c r="I560" t="s">
        <v>615</v>
      </c>
    </row>
    <row r="561" spans="1:9" x14ac:dyDescent="0.3">
      <c r="A561">
        <v>1</v>
      </c>
      <c r="B561" t="s">
        <v>1234</v>
      </c>
      <c r="C561">
        <v>1</v>
      </c>
      <c r="D561">
        <v>1.98</v>
      </c>
      <c r="E561">
        <v>12</v>
      </c>
      <c r="F561">
        <v>32.700000000000003</v>
      </c>
      <c r="G561">
        <v>18.72</v>
      </c>
      <c r="H561" s="8">
        <v>0.23369999999999999</v>
      </c>
      <c r="I561" t="s">
        <v>615</v>
      </c>
    </row>
    <row r="562" spans="1:9" x14ac:dyDescent="0.3">
      <c r="A562">
        <v>1</v>
      </c>
      <c r="B562" t="s">
        <v>1235</v>
      </c>
      <c r="C562">
        <v>1</v>
      </c>
      <c r="D562">
        <v>-0.36</v>
      </c>
      <c r="E562">
        <v>17</v>
      </c>
      <c r="F562">
        <v>46.61</v>
      </c>
      <c r="G562">
        <v>44.26</v>
      </c>
      <c r="H562" s="8">
        <v>0.19489999999999999</v>
      </c>
      <c r="I562" t="s">
        <v>615</v>
      </c>
    </row>
    <row r="563" spans="1:9" x14ac:dyDescent="0.3">
      <c r="A563">
        <v>1</v>
      </c>
      <c r="B563" t="s">
        <v>1236</v>
      </c>
      <c r="C563">
        <v>1</v>
      </c>
      <c r="D563">
        <v>0.9</v>
      </c>
      <c r="E563">
        <v>8</v>
      </c>
      <c r="F563">
        <v>16.059999999999999</v>
      </c>
      <c r="G563">
        <v>14.66</v>
      </c>
      <c r="H563" s="8">
        <v>0.34350000000000003</v>
      </c>
      <c r="I563" t="s">
        <v>615</v>
      </c>
    </row>
    <row r="564" spans="1:9" x14ac:dyDescent="0.3">
      <c r="A564">
        <v>1</v>
      </c>
      <c r="B564" t="s">
        <v>1237</v>
      </c>
      <c r="C564">
        <v>1</v>
      </c>
      <c r="D564">
        <v>0.49</v>
      </c>
      <c r="E564">
        <v>10</v>
      </c>
      <c r="F564">
        <v>20.079999999999998</v>
      </c>
      <c r="G564">
        <v>18.11</v>
      </c>
      <c r="H564" s="8">
        <v>0.29630000000000001</v>
      </c>
      <c r="I564" t="s">
        <v>615</v>
      </c>
    </row>
    <row r="565" spans="1:9" x14ac:dyDescent="0.3">
      <c r="A565">
        <v>1</v>
      </c>
      <c r="B565" t="s">
        <v>1238</v>
      </c>
      <c r="C565">
        <v>1</v>
      </c>
      <c r="D565">
        <v>0.82</v>
      </c>
      <c r="E565">
        <v>14</v>
      </c>
      <c r="F565">
        <v>44.29</v>
      </c>
      <c r="G565">
        <v>40.58</v>
      </c>
      <c r="H565" s="8">
        <v>0.18890000000000001</v>
      </c>
      <c r="I565" t="s">
        <v>615</v>
      </c>
    </row>
    <row r="566" spans="1:9" x14ac:dyDescent="0.3">
      <c r="A566">
        <v>1</v>
      </c>
      <c r="B566" t="s">
        <v>1239</v>
      </c>
      <c r="C566">
        <v>1</v>
      </c>
      <c r="D566">
        <v>-0.49</v>
      </c>
      <c r="E566">
        <v>12</v>
      </c>
      <c r="F566">
        <v>37.33</v>
      </c>
      <c r="G566">
        <v>32.909999999999997</v>
      </c>
      <c r="H566" s="8">
        <v>0.28070000000000001</v>
      </c>
      <c r="I566" t="s">
        <v>615</v>
      </c>
    </row>
    <row r="567" spans="1:9" x14ac:dyDescent="0.3">
      <c r="A567">
        <v>1</v>
      </c>
      <c r="B567" t="s">
        <v>1240</v>
      </c>
      <c r="C567">
        <v>1</v>
      </c>
      <c r="D567">
        <v>1.1299999999999999</v>
      </c>
      <c r="E567">
        <v>13</v>
      </c>
      <c r="F567">
        <v>33.72</v>
      </c>
      <c r="G567">
        <v>27.06</v>
      </c>
      <c r="H567" s="8">
        <v>0.2465</v>
      </c>
      <c r="I567" t="s">
        <v>615</v>
      </c>
    </row>
    <row r="568" spans="1:9" x14ac:dyDescent="0.3">
      <c r="A568">
        <v>1</v>
      </c>
      <c r="B568" t="s">
        <v>1241</v>
      </c>
      <c r="C568">
        <v>1</v>
      </c>
      <c r="D568">
        <v>0.99</v>
      </c>
      <c r="E568">
        <v>10</v>
      </c>
      <c r="F568">
        <v>34.590000000000003</v>
      </c>
      <c r="G568">
        <v>31.62</v>
      </c>
      <c r="H568" s="8">
        <v>0.16930000000000001</v>
      </c>
      <c r="I568" t="s">
        <v>615</v>
      </c>
    </row>
    <row r="569" spans="1:9" x14ac:dyDescent="0.3">
      <c r="A569">
        <v>1</v>
      </c>
      <c r="B569" t="s">
        <v>1242</v>
      </c>
      <c r="C569">
        <v>1</v>
      </c>
      <c r="D569">
        <v>-0.31</v>
      </c>
      <c r="E569">
        <v>12</v>
      </c>
      <c r="F569">
        <v>34.33</v>
      </c>
      <c r="G569">
        <v>26.27</v>
      </c>
      <c r="H569" s="8">
        <v>0.25940000000000002</v>
      </c>
      <c r="I569" t="s">
        <v>615</v>
      </c>
    </row>
    <row r="570" spans="1:9" x14ac:dyDescent="0.3">
      <c r="A570">
        <v>1</v>
      </c>
      <c r="B570" t="s">
        <v>1243</v>
      </c>
      <c r="C570">
        <v>1</v>
      </c>
      <c r="D570">
        <v>1.05</v>
      </c>
      <c r="E570">
        <v>18</v>
      </c>
      <c r="F570">
        <v>65.510000000000005</v>
      </c>
      <c r="G570">
        <v>63.37</v>
      </c>
      <c r="H570" s="8">
        <v>0.1515</v>
      </c>
      <c r="I570" t="s">
        <v>615</v>
      </c>
    </row>
    <row r="571" spans="1:9" x14ac:dyDescent="0.3">
      <c r="A571">
        <v>1</v>
      </c>
      <c r="B571" t="s">
        <v>1244</v>
      </c>
      <c r="C571">
        <v>1</v>
      </c>
      <c r="D571">
        <v>1.51</v>
      </c>
      <c r="E571">
        <v>11</v>
      </c>
      <c r="F571">
        <v>35.75</v>
      </c>
      <c r="G571">
        <v>27.79</v>
      </c>
      <c r="H571" s="8">
        <v>0.23019999999999999</v>
      </c>
      <c r="I571" t="s">
        <v>615</v>
      </c>
    </row>
    <row r="572" spans="1:9" x14ac:dyDescent="0.3">
      <c r="A572">
        <v>1</v>
      </c>
      <c r="B572" t="s">
        <v>1245</v>
      </c>
      <c r="C572">
        <v>1</v>
      </c>
      <c r="D572">
        <v>0.3</v>
      </c>
      <c r="E572">
        <v>17</v>
      </c>
      <c r="F572">
        <v>49.27</v>
      </c>
      <c r="G572">
        <v>47.89</v>
      </c>
      <c r="H572" s="8">
        <v>0.1928</v>
      </c>
      <c r="I572" t="s">
        <v>615</v>
      </c>
    </row>
    <row r="573" spans="1:9" x14ac:dyDescent="0.3">
      <c r="A573">
        <v>1</v>
      </c>
      <c r="B573" t="s">
        <v>1246</v>
      </c>
      <c r="C573">
        <v>1</v>
      </c>
      <c r="D573">
        <v>0.33</v>
      </c>
      <c r="E573">
        <v>9</v>
      </c>
      <c r="F573">
        <v>24.65</v>
      </c>
      <c r="G573">
        <v>10.17</v>
      </c>
      <c r="H573" s="8">
        <v>0.38919999999999999</v>
      </c>
      <c r="I573" t="s">
        <v>615</v>
      </c>
    </row>
    <row r="574" spans="1:9" x14ac:dyDescent="0.3">
      <c r="A574">
        <v>1</v>
      </c>
      <c r="B574" t="s">
        <v>1247</v>
      </c>
      <c r="C574">
        <v>1</v>
      </c>
      <c r="D574">
        <v>0.59</v>
      </c>
      <c r="E574">
        <v>15</v>
      </c>
      <c r="F574">
        <v>49.49</v>
      </c>
      <c r="G574">
        <v>44.87</v>
      </c>
      <c r="H574" s="8">
        <v>0.19370000000000001</v>
      </c>
      <c r="I574" t="s">
        <v>615</v>
      </c>
    </row>
    <row r="575" spans="1:9" x14ac:dyDescent="0.3">
      <c r="A575">
        <v>1</v>
      </c>
      <c r="B575" t="s">
        <v>1248</v>
      </c>
      <c r="C575">
        <v>1</v>
      </c>
      <c r="D575">
        <v>0.68</v>
      </c>
      <c r="E575">
        <v>14</v>
      </c>
      <c r="F575">
        <v>37.06</v>
      </c>
      <c r="G575">
        <v>31.48</v>
      </c>
      <c r="H575" s="8">
        <v>0.2364</v>
      </c>
      <c r="I575" t="s">
        <v>615</v>
      </c>
    </row>
    <row r="576" spans="1:9" x14ac:dyDescent="0.3">
      <c r="A576">
        <v>1</v>
      </c>
      <c r="B576" t="s">
        <v>1249</v>
      </c>
      <c r="C576">
        <v>1</v>
      </c>
      <c r="D576">
        <v>1</v>
      </c>
      <c r="E576">
        <v>11</v>
      </c>
      <c r="F576">
        <v>29.67</v>
      </c>
      <c r="G576">
        <v>22.49</v>
      </c>
      <c r="H576" s="8">
        <v>0.25609999999999999</v>
      </c>
      <c r="I576" t="s">
        <v>615</v>
      </c>
    </row>
    <row r="577" spans="1:9" x14ac:dyDescent="0.3">
      <c r="A577">
        <v>1</v>
      </c>
      <c r="B577" t="s">
        <v>1250</v>
      </c>
      <c r="C577">
        <v>1</v>
      </c>
      <c r="D577">
        <v>0.86</v>
      </c>
      <c r="E577">
        <v>18</v>
      </c>
      <c r="F577">
        <v>54.73</v>
      </c>
      <c r="G577">
        <v>50.75</v>
      </c>
      <c r="H577" s="8">
        <v>0.1888</v>
      </c>
      <c r="I577" t="s">
        <v>615</v>
      </c>
    </row>
    <row r="578" spans="1:9" x14ac:dyDescent="0.3">
      <c r="A578">
        <v>1</v>
      </c>
      <c r="B578" t="s">
        <v>1251</v>
      </c>
      <c r="C578">
        <v>1</v>
      </c>
      <c r="D578">
        <v>0.94</v>
      </c>
      <c r="E578">
        <v>8</v>
      </c>
      <c r="F578">
        <v>22.43</v>
      </c>
      <c r="G578">
        <v>14.99</v>
      </c>
      <c r="H578" s="8">
        <v>0.3629</v>
      </c>
      <c r="I578" t="s">
        <v>615</v>
      </c>
    </row>
    <row r="579" spans="1:9" x14ac:dyDescent="0.3">
      <c r="A579">
        <v>1</v>
      </c>
      <c r="B579" t="s">
        <v>1252</v>
      </c>
      <c r="C579">
        <v>1</v>
      </c>
      <c r="D579">
        <v>0.05</v>
      </c>
      <c r="E579">
        <v>12</v>
      </c>
      <c r="F579">
        <v>36.729999999999997</v>
      </c>
      <c r="G579">
        <v>32.4</v>
      </c>
      <c r="H579" s="8">
        <v>0.21290000000000001</v>
      </c>
      <c r="I579" t="s">
        <v>615</v>
      </c>
    </row>
    <row r="580" spans="1:9" x14ac:dyDescent="0.3">
      <c r="A580">
        <v>1</v>
      </c>
      <c r="B580" t="s">
        <v>1253</v>
      </c>
      <c r="C580">
        <v>1</v>
      </c>
      <c r="D580">
        <v>1.0900000000000001</v>
      </c>
      <c r="E580">
        <v>15</v>
      </c>
      <c r="F580">
        <v>46.69</v>
      </c>
      <c r="G580">
        <v>38.36</v>
      </c>
      <c r="H580" s="8">
        <v>0.2094</v>
      </c>
      <c r="I580" t="s">
        <v>615</v>
      </c>
    </row>
    <row r="581" spans="1:9" x14ac:dyDescent="0.3">
      <c r="A581">
        <v>1</v>
      </c>
      <c r="B581" t="s">
        <v>1254</v>
      </c>
      <c r="C581">
        <v>1</v>
      </c>
      <c r="D581">
        <v>-0.02</v>
      </c>
      <c r="E581">
        <v>10</v>
      </c>
      <c r="F581">
        <v>24.75</v>
      </c>
      <c r="G581">
        <v>21.82</v>
      </c>
      <c r="H581" s="8">
        <v>0.25369999999999998</v>
      </c>
      <c r="I581" t="s">
        <v>615</v>
      </c>
    </row>
    <row r="582" spans="1:9" x14ac:dyDescent="0.3">
      <c r="A582">
        <v>1</v>
      </c>
      <c r="B582" t="s">
        <v>1255</v>
      </c>
      <c r="C582">
        <v>1</v>
      </c>
      <c r="D582">
        <v>0.87</v>
      </c>
      <c r="E582">
        <v>9</v>
      </c>
      <c r="F582">
        <v>18.329999999999998</v>
      </c>
      <c r="G582">
        <v>16.34</v>
      </c>
      <c r="H582" s="8">
        <v>0.27650000000000002</v>
      </c>
      <c r="I582" t="s">
        <v>615</v>
      </c>
    </row>
    <row r="583" spans="1:9" x14ac:dyDescent="0.3">
      <c r="A583">
        <v>1</v>
      </c>
      <c r="B583" t="s">
        <v>1256</v>
      </c>
      <c r="C583">
        <v>1</v>
      </c>
      <c r="D583">
        <v>-0.23</v>
      </c>
      <c r="E583">
        <v>11</v>
      </c>
      <c r="F583">
        <v>38.04</v>
      </c>
      <c r="G583">
        <v>30.46</v>
      </c>
      <c r="H583" s="8">
        <v>0.39369999999999999</v>
      </c>
      <c r="I583" t="s">
        <v>615</v>
      </c>
    </row>
    <row r="584" spans="1:9" x14ac:dyDescent="0.3">
      <c r="A584">
        <v>1</v>
      </c>
      <c r="B584" t="s">
        <v>1257</v>
      </c>
      <c r="C584">
        <v>1</v>
      </c>
      <c r="D584">
        <v>0.44</v>
      </c>
      <c r="E584">
        <v>12</v>
      </c>
      <c r="F584">
        <v>31.17</v>
      </c>
      <c r="G584">
        <v>26.97</v>
      </c>
      <c r="H584" s="8">
        <v>0.25969999999999999</v>
      </c>
      <c r="I584" t="s">
        <v>615</v>
      </c>
    </row>
    <row r="585" spans="1:9" x14ac:dyDescent="0.3">
      <c r="A585">
        <v>1</v>
      </c>
      <c r="B585" t="s">
        <v>1258</v>
      </c>
      <c r="C585">
        <v>1</v>
      </c>
      <c r="D585">
        <v>-0.1</v>
      </c>
      <c r="E585">
        <v>11</v>
      </c>
      <c r="F585">
        <v>44.46</v>
      </c>
      <c r="G585">
        <v>13.65</v>
      </c>
      <c r="H585" s="8">
        <v>0.29260000000000003</v>
      </c>
      <c r="I585" t="s">
        <v>615</v>
      </c>
    </row>
    <row r="586" spans="1:9" x14ac:dyDescent="0.3">
      <c r="A586">
        <v>1</v>
      </c>
      <c r="B586" t="s">
        <v>1259</v>
      </c>
      <c r="C586">
        <v>1</v>
      </c>
      <c r="D586">
        <v>0.16</v>
      </c>
      <c r="E586">
        <v>8</v>
      </c>
      <c r="F586">
        <v>19.420000000000002</v>
      </c>
      <c r="G586">
        <v>15.51</v>
      </c>
      <c r="H586" s="8">
        <v>0.38350000000000001</v>
      </c>
      <c r="I586" t="s">
        <v>615</v>
      </c>
    </row>
    <row r="587" spans="1:9" x14ac:dyDescent="0.3">
      <c r="A587">
        <v>1</v>
      </c>
      <c r="B587" t="s">
        <v>1260</v>
      </c>
      <c r="C587">
        <v>1</v>
      </c>
      <c r="D587">
        <v>0.77</v>
      </c>
      <c r="E587">
        <v>9</v>
      </c>
      <c r="F587">
        <v>21.91</v>
      </c>
      <c r="G587">
        <v>19.48</v>
      </c>
      <c r="H587" s="8">
        <v>0.38490000000000002</v>
      </c>
      <c r="I587" t="s">
        <v>615</v>
      </c>
    </row>
    <row r="588" spans="1:9" x14ac:dyDescent="0.3">
      <c r="A588">
        <v>1</v>
      </c>
      <c r="B588" t="s">
        <v>1261</v>
      </c>
      <c r="C588">
        <v>1</v>
      </c>
      <c r="D588">
        <v>0.9</v>
      </c>
      <c r="E588">
        <v>12</v>
      </c>
      <c r="F588">
        <v>44.51</v>
      </c>
      <c r="G588">
        <v>35.74</v>
      </c>
      <c r="H588" s="8">
        <v>0.14549999999999999</v>
      </c>
      <c r="I588" t="s">
        <v>615</v>
      </c>
    </row>
    <row r="589" spans="1:9" x14ac:dyDescent="0.3">
      <c r="A589">
        <v>1</v>
      </c>
      <c r="B589" t="s">
        <v>1262</v>
      </c>
      <c r="C589">
        <v>1</v>
      </c>
      <c r="D589">
        <v>0.76</v>
      </c>
      <c r="E589">
        <v>12</v>
      </c>
      <c r="F589">
        <v>29.37</v>
      </c>
      <c r="G589">
        <v>28.53</v>
      </c>
      <c r="H589" s="8">
        <v>0.23050000000000001</v>
      </c>
      <c r="I589" t="s">
        <v>615</v>
      </c>
    </row>
    <row r="590" spans="1:9" x14ac:dyDescent="0.3">
      <c r="A590">
        <v>1</v>
      </c>
      <c r="B590" t="s">
        <v>1263</v>
      </c>
      <c r="C590">
        <v>1</v>
      </c>
      <c r="D590">
        <v>0.75</v>
      </c>
      <c r="E590">
        <v>16</v>
      </c>
      <c r="F590">
        <v>52.65</v>
      </c>
      <c r="G590">
        <v>47.14</v>
      </c>
      <c r="H590" s="8">
        <v>0.18049999999999999</v>
      </c>
      <c r="I590" t="s">
        <v>615</v>
      </c>
    </row>
    <row r="591" spans="1:9" x14ac:dyDescent="0.3">
      <c r="A591">
        <v>1</v>
      </c>
      <c r="B591" t="s">
        <v>1264</v>
      </c>
      <c r="C591">
        <v>1</v>
      </c>
      <c r="D591">
        <v>1.24</v>
      </c>
      <c r="E591">
        <v>11</v>
      </c>
      <c r="F591">
        <v>26.11</v>
      </c>
      <c r="G591">
        <v>20.27</v>
      </c>
      <c r="H591" s="8">
        <v>0.26600000000000001</v>
      </c>
      <c r="I591" t="s">
        <v>615</v>
      </c>
    </row>
    <row r="592" spans="1:9" x14ac:dyDescent="0.3">
      <c r="A592">
        <v>1</v>
      </c>
      <c r="B592" t="s">
        <v>1265</v>
      </c>
      <c r="C592">
        <v>1</v>
      </c>
      <c r="D592">
        <v>1.07</v>
      </c>
      <c r="E592">
        <v>13</v>
      </c>
      <c r="F592">
        <v>34.950000000000003</v>
      </c>
      <c r="G592">
        <v>31.65</v>
      </c>
      <c r="H592" s="8">
        <v>0.21609999999999999</v>
      </c>
      <c r="I592" t="s">
        <v>615</v>
      </c>
    </row>
    <row r="593" spans="1:9" x14ac:dyDescent="0.3">
      <c r="A593">
        <v>1</v>
      </c>
      <c r="B593" t="s">
        <v>1266</v>
      </c>
      <c r="C593">
        <v>1</v>
      </c>
      <c r="D593">
        <v>0.5</v>
      </c>
      <c r="E593">
        <v>15</v>
      </c>
      <c r="F593">
        <v>53.88</v>
      </c>
      <c r="G593">
        <v>45.9</v>
      </c>
      <c r="H593" s="8">
        <v>0.17710000000000001</v>
      </c>
      <c r="I593" t="s">
        <v>615</v>
      </c>
    </row>
    <row r="594" spans="1:9" x14ac:dyDescent="0.3">
      <c r="A594">
        <v>1</v>
      </c>
      <c r="B594" t="s">
        <v>1267</v>
      </c>
      <c r="C594">
        <v>1</v>
      </c>
      <c r="D594">
        <v>1.17</v>
      </c>
      <c r="E594">
        <v>12</v>
      </c>
      <c r="F594">
        <v>35.54</v>
      </c>
      <c r="G594">
        <v>22.37</v>
      </c>
      <c r="H594" s="8">
        <v>0.25779999999999997</v>
      </c>
      <c r="I594" t="s">
        <v>615</v>
      </c>
    </row>
    <row r="595" spans="1:9" x14ac:dyDescent="0.3">
      <c r="A595">
        <v>1</v>
      </c>
      <c r="B595" t="s">
        <v>1268</v>
      </c>
      <c r="C595">
        <v>1</v>
      </c>
      <c r="D595">
        <v>1</v>
      </c>
      <c r="E595">
        <v>12</v>
      </c>
      <c r="F595">
        <v>33.590000000000003</v>
      </c>
      <c r="G595">
        <v>27.91</v>
      </c>
      <c r="H595" s="8">
        <v>0.22370000000000001</v>
      </c>
      <c r="I595" t="s">
        <v>615</v>
      </c>
    </row>
    <row r="596" spans="1:9" x14ac:dyDescent="0.3">
      <c r="A596">
        <v>1</v>
      </c>
      <c r="B596" t="s">
        <v>1269</v>
      </c>
      <c r="C596">
        <v>1</v>
      </c>
      <c r="D596">
        <v>0.66</v>
      </c>
      <c r="E596">
        <v>13</v>
      </c>
      <c r="F596">
        <v>38.89</v>
      </c>
      <c r="G596">
        <v>34.36</v>
      </c>
      <c r="H596" s="8">
        <v>0.20119999999999999</v>
      </c>
      <c r="I596" t="s">
        <v>615</v>
      </c>
    </row>
    <row r="597" spans="1:9" x14ac:dyDescent="0.3">
      <c r="A597">
        <v>1</v>
      </c>
      <c r="B597" t="s">
        <v>1270</v>
      </c>
      <c r="C597">
        <v>1</v>
      </c>
      <c r="D597">
        <v>0.86</v>
      </c>
      <c r="E597">
        <v>12</v>
      </c>
      <c r="F597">
        <v>20.74</v>
      </c>
      <c r="G597">
        <v>19.670000000000002</v>
      </c>
      <c r="H597" s="8">
        <v>0.32300000000000001</v>
      </c>
      <c r="I597" t="s">
        <v>615</v>
      </c>
    </row>
    <row r="598" spans="1:9" x14ac:dyDescent="0.3">
      <c r="A598">
        <v>1</v>
      </c>
      <c r="B598" t="s">
        <v>1271</v>
      </c>
      <c r="C598">
        <v>1</v>
      </c>
      <c r="D598">
        <v>0.91</v>
      </c>
      <c r="E598">
        <v>13</v>
      </c>
      <c r="F598">
        <v>32.97</v>
      </c>
      <c r="G598">
        <v>28.56</v>
      </c>
      <c r="H598" s="8">
        <v>0.27760000000000001</v>
      </c>
      <c r="I598" t="s">
        <v>615</v>
      </c>
    </row>
    <row r="599" spans="1:9" x14ac:dyDescent="0.3">
      <c r="A599">
        <v>1</v>
      </c>
      <c r="B599" t="s">
        <v>1272</v>
      </c>
      <c r="C599">
        <v>1</v>
      </c>
      <c r="D599">
        <v>0.73</v>
      </c>
      <c r="E599">
        <v>16</v>
      </c>
      <c r="F599">
        <v>56.31</v>
      </c>
      <c r="G599">
        <v>55.07</v>
      </c>
      <c r="H599" s="8">
        <v>0.15679999999999999</v>
      </c>
      <c r="I599" t="s">
        <v>615</v>
      </c>
    </row>
    <row r="600" spans="1:9" x14ac:dyDescent="0.3">
      <c r="A600">
        <v>1</v>
      </c>
      <c r="B600" t="s">
        <v>1273</v>
      </c>
      <c r="C600">
        <v>1</v>
      </c>
      <c r="D600">
        <v>0.76</v>
      </c>
      <c r="E600">
        <v>16</v>
      </c>
      <c r="F600">
        <v>49.26</v>
      </c>
      <c r="G600">
        <v>45.04</v>
      </c>
      <c r="H600" s="8">
        <v>0.18840000000000001</v>
      </c>
      <c r="I600" t="s">
        <v>615</v>
      </c>
    </row>
    <row r="601" spans="1:9" x14ac:dyDescent="0.3">
      <c r="A601">
        <v>1</v>
      </c>
      <c r="B601" t="s">
        <v>1274</v>
      </c>
      <c r="C601">
        <v>1</v>
      </c>
      <c r="D601">
        <v>0.35</v>
      </c>
      <c r="E601">
        <v>15</v>
      </c>
      <c r="F601">
        <v>49.66</v>
      </c>
      <c r="G601">
        <v>32.96</v>
      </c>
      <c r="H601" s="8">
        <v>0.21229999999999999</v>
      </c>
      <c r="I601" t="s">
        <v>615</v>
      </c>
    </row>
    <row r="602" spans="1:9" x14ac:dyDescent="0.3">
      <c r="A602">
        <v>1</v>
      </c>
      <c r="B602" t="s">
        <v>1275</v>
      </c>
      <c r="C602">
        <v>1</v>
      </c>
      <c r="D602">
        <v>-0.03</v>
      </c>
      <c r="E602">
        <v>12</v>
      </c>
      <c r="F602">
        <v>31.09</v>
      </c>
      <c r="G602">
        <v>26.13</v>
      </c>
      <c r="H602" s="8">
        <v>0.2495</v>
      </c>
      <c r="I602" t="s">
        <v>615</v>
      </c>
    </row>
    <row r="603" spans="1:9" x14ac:dyDescent="0.3">
      <c r="A603">
        <v>1</v>
      </c>
      <c r="B603" t="s">
        <v>1276</v>
      </c>
      <c r="C603">
        <v>1</v>
      </c>
      <c r="D603">
        <v>1.17</v>
      </c>
      <c r="E603">
        <v>19</v>
      </c>
      <c r="F603">
        <v>59.16</v>
      </c>
      <c r="G603">
        <v>55.57</v>
      </c>
      <c r="H603" s="8">
        <v>0.18149999999999999</v>
      </c>
      <c r="I603" t="s">
        <v>615</v>
      </c>
    </row>
    <row r="604" spans="1:9" x14ac:dyDescent="0.3">
      <c r="A604">
        <v>1</v>
      </c>
      <c r="B604" t="s">
        <v>1277</v>
      </c>
      <c r="C604">
        <v>1</v>
      </c>
      <c r="D604">
        <v>0.88</v>
      </c>
      <c r="E604">
        <v>17</v>
      </c>
      <c r="F604">
        <v>65.989999999999995</v>
      </c>
      <c r="G604">
        <v>52.49</v>
      </c>
      <c r="H604" s="8">
        <v>0.17519999999999999</v>
      </c>
      <c r="I604" t="s">
        <v>615</v>
      </c>
    </row>
    <row r="605" spans="1:9" x14ac:dyDescent="0.3">
      <c r="A605">
        <v>1</v>
      </c>
      <c r="B605" t="s">
        <v>1278</v>
      </c>
      <c r="C605">
        <v>1</v>
      </c>
      <c r="D605">
        <v>0.49</v>
      </c>
      <c r="E605">
        <v>11</v>
      </c>
      <c r="F605">
        <v>39.409999999999997</v>
      </c>
      <c r="G605">
        <v>27.1</v>
      </c>
      <c r="H605" s="8">
        <v>0.33129999999999998</v>
      </c>
      <c r="I605" t="s">
        <v>615</v>
      </c>
    </row>
    <row r="606" spans="1:9" x14ac:dyDescent="0.3">
      <c r="A606">
        <v>1</v>
      </c>
      <c r="B606" t="s">
        <v>1279</v>
      </c>
      <c r="C606">
        <v>1</v>
      </c>
      <c r="D606">
        <v>1.07</v>
      </c>
      <c r="E606">
        <v>13</v>
      </c>
      <c r="F606">
        <v>39.200000000000003</v>
      </c>
      <c r="G606">
        <v>32.33</v>
      </c>
      <c r="H606" s="8">
        <v>0.17199999999999999</v>
      </c>
      <c r="I606" t="s">
        <v>615</v>
      </c>
    </row>
    <row r="607" spans="1:9" x14ac:dyDescent="0.3">
      <c r="A607">
        <v>1</v>
      </c>
      <c r="B607" t="s">
        <v>1280</v>
      </c>
      <c r="C607">
        <v>1</v>
      </c>
      <c r="D607">
        <v>1.22</v>
      </c>
      <c r="E607">
        <v>10</v>
      </c>
      <c r="F607">
        <v>30.38</v>
      </c>
      <c r="G607">
        <v>23.19</v>
      </c>
      <c r="H607" s="8">
        <v>0.28539999999999999</v>
      </c>
      <c r="I607" t="s">
        <v>615</v>
      </c>
    </row>
    <row r="608" spans="1:9" x14ac:dyDescent="0.3">
      <c r="A608">
        <v>1</v>
      </c>
      <c r="B608" t="s">
        <v>1281</v>
      </c>
      <c r="C608">
        <v>1</v>
      </c>
      <c r="D608">
        <v>0.3</v>
      </c>
      <c r="E608">
        <v>11</v>
      </c>
      <c r="F608">
        <v>28.95</v>
      </c>
      <c r="G608">
        <v>22.05</v>
      </c>
      <c r="H608" s="8">
        <v>0.24210000000000001</v>
      </c>
      <c r="I608" t="s">
        <v>615</v>
      </c>
    </row>
    <row r="609" spans="1:9" x14ac:dyDescent="0.3">
      <c r="A609">
        <v>1</v>
      </c>
      <c r="B609" t="s">
        <v>1282</v>
      </c>
      <c r="C609">
        <v>1</v>
      </c>
      <c r="D609">
        <v>0.59</v>
      </c>
      <c r="E609">
        <v>15</v>
      </c>
      <c r="F609">
        <v>53.09</v>
      </c>
      <c r="G609">
        <v>52.18</v>
      </c>
      <c r="H609" s="8">
        <v>0.15310000000000001</v>
      </c>
      <c r="I609" t="s">
        <v>615</v>
      </c>
    </row>
    <row r="610" spans="1:9" x14ac:dyDescent="0.3">
      <c r="A610">
        <v>1</v>
      </c>
      <c r="B610" t="s">
        <v>1283</v>
      </c>
      <c r="C610">
        <v>1</v>
      </c>
      <c r="D610">
        <v>-0.38</v>
      </c>
      <c r="E610">
        <v>13</v>
      </c>
      <c r="F610">
        <v>30.35</v>
      </c>
      <c r="G610">
        <v>29.72</v>
      </c>
      <c r="H610" s="8">
        <v>0.24010000000000001</v>
      </c>
      <c r="I610" t="s">
        <v>615</v>
      </c>
    </row>
    <row r="611" spans="1:9" x14ac:dyDescent="0.3">
      <c r="A611">
        <v>1</v>
      </c>
      <c r="B611" t="s">
        <v>1284</v>
      </c>
      <c r="C611">
        <v>1</v>
      </c>
      <c r="D611">
        <v>1.5</v>
      </c>
      <c r="E611">
        <v>10</v>
      </c>
      <c r="F611">
        <v>29.74</v>
      </c>
      <c r="G611">
        <v>18.170000000000002</v>
      </c>
      <c r="H611" s="8">
        <v>0.34799999999999998</v>
      </c>
      <c r="I611" t="s">
        <v>615</v>
      </c>
    </row>
    <row r="612" spans="1:9" x14ac:dyDescent="0.3">
      <c r="A612">
        <v>1</v>
      </c>
      <c r="B612" t="s">
        <v>1285</v>
      </c>
      <c r="C612">
        <v>1</v>
      </c>
      <c r="D612">
        <v>0.31</v>
      </c>
      <c r="E612">
        <v>12</v>
      </c>
      <c r="F612">
        <v>40.54</v>
      </c>
      <c r="G612">
        <v>30.34</v>
      </c>
      <c r="H612" s="8">
        <v>0.25609999999999999</v>
      </c>
      <c r="I612" t="s">
        <v>615</v>
      </c>
    </row>
    <row r="613" spans="1:9" x14ac:dyDescent="0.3">
      <c r="A613">
        <v>1</v>
      </c>
      <c r="B613" t="s">
        <v>1286</v>
      </c>
      <c r="C613">
        <v>1</v>
      </c>
      <c r="D613">
        <v>0.85</v>
      </c>
      <c r="E613">
        <v>8</v>
      </c>
      <c r="F613">
        <v>18.86</v>
      </c>
      <c r="G613">
        <v>18.079999999999998</v>
      </c>
      <c r="H613" s="8">
        <v>0.2545</v>
      </c>
      <c r="I613" t="s">
        <v>615</v>
      </c>
    </row>
    <row r="614" spans="1:9" x14ac:dyDescent="0.3">
      <c r="A614">
        <v>1</v>
      </c>
      <c r="B614" t="s">
        <v>1287</v>
      </c>
      <c r="C614">
        <v>1</v>
      </c>
      <c r="D614">
        <v>0.57999999999999996</v>
      </c>
      <c r="E614">
        <v>16</v>
      </c>
      <c r="F614">
        <v>47.97</v>
      </c>
      <c r="G614">
        <v>46.62</v>
      </c>
      <c r="H614" s="8">
        <v>0.18290000000000001</v>
      </c>
      <c r="I614" t="s">
        <v>615</v>
      </c>
    </row>
    <row r="615" spans="1:9" x14ac:dyDescent="0.3">
      <c r="A615">
        <v>1</v>
      </c>
      <c r="B615" t="s">
        <v>1288</v>
      </c>
      <c r="C615">
        <v>1</v>
      </c>
      <c r="D615">
        <v>-0.75</v>
      </c>
      <c r="E615">
        <v>16</v>
      </c>
      <c r="F615">
        <v>49.02</v>
      </c>
      <c r="G615">
        <v>46.57</v>
      </c>
      <c r="H615" s="8">
        <v>0.18859999999999999</v>
      </c>
      <c r="I615" t="s">
        <v>615</v>
      </c>
    </row>
    <row r="616" spans="1:9" x14ac:dyDescent="0.3">
      <c r="A616">
        <v>1</v>
      </c>
      <c r="B616" t="s">
        <v>1289</v>
      </c>
      <c r="C616">
        <v>1</v>
      </c>
      <c r="D616">
        <v>1.06</v>
      </c>
      <c r="E616">
        <v>13</v>
      </c>
      <c r="F616">
        <v>43.98</v>
      </c>
      <c r="G616">
        <v>37.979999999999997</v>
      </c>
      <c r="H616" s="8">
        <v>0.18410000000000001</v>
      </c>
      <c r="I616" t="s">
        <v>615</v>
      </c>
    </row>
    <row r="617" spans="1:9" x14ac:dyDescent="0.3">
      <c r="A617">
        <v>1</v>
      </c>
      <c r="B617" t="s">
        <v>1290</v>
      </c>
      <c r="C617">
        <v>1</v>
      </c>
      <c r="D617">
        <v>-0.91</v>
      </c>
      <c r="E617">
        <v>8</v>
      </c>
      <c r="F617">
        <v>24.32</v>
      </c>
      <c r="G617">
        <v>17.86</v>
      </c>
      <c r="H617" s="8">
        <v>0.50139999999999996</v>
      </c>
      <c r="I617" t="s">
        <v>615</v>
      </c>
    </row>
    <row r="618" spans="1:9" x14ac:dyDescent="0.3">
      <c r="A618">
        <v>1</v>
      </c>
      <c r="B618" t="s">
        <v>1291</v>
      </c>
      <c r="C618">
        <v>1</v>
      </c>
      <c r="D618">
        <v>0.97</v>
      </c>
      <c r="E618">
        <v>16</v>
      </c>
      <c r="F618">
        <v>46.68</v>
      </c>
      <c r="G618">
        <v>39.83</v>
      </c>
      <c r="H618" s="8">
        <v>0.23499999999999999</v>
      </c>
      <c r="I618" t="s">
        <v>615</v>
      </c>
    </row>
    <row r="619" spans="1:9" x14ac:dyDescent="0.3">
      <c r="A619">
        <v>1</v>
      </c>
      <c r="B619" t="s">
        <v>1292</v>
      </c>
      <c r="C619">
        <v>1</v>
      </c>
      <c r="D619">
        <v>1.33</v>
      </c>
      <c r="E619">
        <v>13</v>
      </c>
      <c r="F619">
        <v>37.51</v>
      </c>
      <c r="G619">
        <v>29.82</v>
      </c>
      <c r="H619" s="8">
        <v>0.22620000000000001</v>
      </c>
      <c r="I619" t="s">
        <v>615</v>
      </c>
    </row>
    <row r="620" spans="1:9" x14ac:dyDescent="0.3">
      <c r="A620">
        <v>1</v>
      </c>
      <c r="B620" t="s">
        <v>1293</v>
      </c>
      <c r="C620">
        <v>1</v>
      </c>
      <c r="D620">
        <v>0.44</v>
      </c>
      <c r="E620">
        <v>10</v>
      </c>
      <c r="F620">
        <v>34.35</v>
      </c>
      <c r="G620">
        <v>17.64</v>
      </c>
      <c r="H620" s="8">
        <v>0.2467</v>
      </c>
      <c r="I620" t="s">
        <v>615</v>
      </c>
    </row>
    <row r="621" spans="1:9" x14ac:dyDescent="0.3">
      <c r="A621">
        <v>1</v>
      </c>
      <c r="B621" t="s">
        <v>1294</v>
      </c>
      <c r="C621">
        <v>1</v>
      </c>
      <c r="D621">
        <v>0.22</v>
      </c>
      <c r="E621">
        <v>15</v>
      </c>
      <c r="F621">
        <v>51.75</v>
      </c>
      <c r="G621">
        <v>49.88</v>
      </c>
      <c r="H621" s="8">
        <v>0.16139999999999999</v>
      </c>
      <c r="I621" t="s">
        <v>615</v>
      </c>
    </row>
    <row r="622" spans="1:9" x14ac:dyDescent="0.3">
      <c r="A622">
        <v>1</v>
      </c>
      <c r="B622" t="s">
        <v>1295</v>
      </c>
      <c r="C622">
        <v>1</v>
      </c>
      <c r="D622">
        <v>1.43</v>
      </c>
      <c r="E622">
        <v>14</v>
      </c>
      <c r="F622">
        <v>35.049999999999997</v>
      </c>
      <c r="G622">
        <v>31.03</v>
      </c>
      <c r="H622" s="8">
        <v>0.21790000000000001</v>
      </c>
      <c r="I622" t="s">
        <v>615</v>
      </c>
    </row>
    <row r="623" spans="1:9" x14ac:dyDescent="0.3">
      <c r="A623">
        <v>1</v>
      </c>
      <c r="B623" t="s">
        <v>1296</v>
      </c>
      <c r="C623">
        <v>1</v>
      </c>
      <c r="D623">
        <v>0.12</v>
      </c>
      <c r="E623">
        <v>15</v>
      </c>
      <c r="F623">
        <v>43.49</v>
      </c>
      <c r="G623">
        <v>33.31</v>
      </c>
      <c r="H623" s="8">
        <v>0.2382</v>
      </c>
      <c r="I623" t="s">
        <v>615</v>
      </c>
    </row>
    <row r="624" spans="1:9" x14ac:dyDescent="0.3">
      <c r="A624">
        <v>1</v>
      </c>
      <c r="B624" t="s">
        <v>1297</v>
      </c>
      <c r="C624">
        <v>1</v>
      </c>
      <c r="D624">
        <v>1.67</v>
      </c>
      <c r="E624">
        <v>13</v>
      </c>
      <c r="F624">
        <v>33.96</v>
      </c>
      <c r="G624">
        <v>26.22</v>
      </c>
      <c r="H624" s="8">
        <v>0.2457</v>
      </c>
      <c r="I624" t="s">
        <v>615</v>
      </c>
    </row>
    <row r="625" spans="1:9" x14ac:dyDescent="0.3">
      <c r="A625">
        <v>1</v>
      </c>
      <c r="B625" t="s">
        <v>1298</v>
      </c>
      <c r="C625">
        <v>1</v>
      </c>
      <c r="D625">
        <v>0.31</v>
      </c>
      <c r="E625">
        <v>16</v>
      </c>
      <c r="F625">
        <v>64.400000000000006</v>
      </c>
      <c r="G625">
        <v>62.78</v>
      </c>
      <c r="H625" s="8">
        <v>0.13800000000000001</v>
      </c>
      <c r="I625" t="s">
        <v>615</v>
      </c>
    </row>
    <row r="626" spans="1:9" x14ac:dyDescent="0.3">
      <c r="A626">
        <v>1</v>
      </c>
      <c r="B626" t="s">
        <v>1299</v>
      </c>
      <c r="C626">
        <v>1</v>
      </c>
      <c r="D626">
        <v>-0.48</v>
      </c>
      <c r="E626">
        <v>14</v>
      </c>
      <c r="F626">
        <v>32.369999999999997</v>
      </c>
      <c r="G626">
        <v>32.130000000000003</v>
      </c>
      <c r="H626" s="8">
        <v>0.24340000000000001</v>
      </c>
      <c r="I626" t="s">
        <v>615</v>
      </c>
    </row>
    <row r="627" spans="1:9" x14ac:dyDescent="0.3">
      <c r="A627">
        <v>1</v>
      </c>
      <c r="B627" t="s">
        <v>1300</v>
      </c>
      <c r="C627">
        <v>1</v>
      </c>
      <c r="D627">
        <v>1.36</v>
      </c>
      <c r="E627">
        <v>17</v>
      </c>
      <c r="F627">
        <v>54.92</v>
      </c>
      <c r="G627">
        <v>40.44</v>
      </c>
      <c r="H627" s="8">
        <v>0.19259999999999999</v>
      </c>
      <c r="I627" t="s">
        <v>615</v>
      </c>
    </row>
    <row r="628" spans="1:9" x14ac:dyDescent="0.3">
      <c r="A628">
        <v>1</v>
      </c>
      <c r="B628" t="s">
        <v>1301</v>
      </c>
      <c r="C628">
        <v>1</v>
      </c>
      <c r="D628">
        <v>0.98</v>
      </c>
      <c r="E628">
        <v>15</v>
      </c>
      <c r="F628">
        <v>45.19</v>
      </c>
      <c r="G628">
        <v>40.26</v>
      </c>
      <c r="H628" s="8">
        <v>0.219</v>
      </c>
      <c r="I628" t="s">
        <v>615</v>
      </c>
    </row>
    <row r="629" spans="1:9" x14ac:dyDescent="0.3">
      <c r="A629">
        <v>1</v>
      </c>
      <c r="B629" t="s">
        <v>1302</v>
      </c>
      <c r="C629">
        <v>1</v>
      </c>
      <c r="D629">
        <v>-0.93</v>
      </c>
      <c r="E629">
        <v>12</v>
      </c>
      <c r="F629">
        <v>31.82</v>
      </c>
      <c r="G629">
        <v>27.71</v>
      </c>
      <c r="H629" s="8">
        <v>0.23300000000000001</v>
      </c>
      <c r="I629" t="s">
        <v>615</v>
      </c>
    </row>
    <row r="630" spans="1:9" x14ac:dyDescent="0.3">
      <c r="A630">
        <v>1</v>
      </c>
      <c r="B630" t="s">
        <v>1303</v>
      </c>
      <c r="C630">
        <v>1</v>
      </c>
      <c r="D630">
        <v>0.31</v>
      </c>
      <c r="E630">
        <v>13</v>
      </c>
      <c r="F630">
        <v>23.22</v>
      </c>
      <c r="G630">
        <v>22.93</v>
      </c>
      <c r="H630" s="8">
        <v>0.29580000000000001</v>
      </c>
      <c r="I630" t="s">
        <v>615</v>
      </c>
    </row>
    <row r="631" spans="1:9" x14ac:dyDescent="0.3">
      <c r="A631">
        <v>1</v>
      </c>
      <c r="B631" t="s">
        <v>1304</v>
      </c>
      <c r="C631">
        <v>1</v>
      </c>
      <c r="D631">
        <v>-0.03</v>
      </c>
      <c r="E631">
        <v>12</v>
      </c>
      <c r="F631">
        <v>32.54</v>
      </c>
      <c r="G631">
        <v>25.92</v>
      </c>
      <c r="H631" s="8">
        <v>0.2878</v>
      </c>
      <c r="I631" t="s">
        <v>615</v>
      </c>
    </row>
    <row r="632" spans="1:9" x14ac:dyDescent="0.3">
      <c r="A632">
        <v>1</v>
      </c>
      <c r="B632" t="s">
        <v>1305</v>
      </c>
      <c r="C632">
        <v>1</v>
      </c>
      <c r="D632">
        <v>0.16</v>
      </c>
      <c r="E632">
        <v>12</v>
      </c>
      <c r="F632">
        <v>35.6</v>
      </c>
      <c r="G632">
        <v>33.26</v>
      </c>
      <c r="H632" s="8">
        <v>0.20399999999999999</v>
      </c>
      <c r="I632" t="s">
        <v>615</v>
      </c>
    </row>
    <row r="633" spans="1:9" x14ac:dyDescent="0.3">
      <c r="A633">
        <v>1</v>
      </c>
      <c r="B633" t="s">
        <v>1306</v>
      </c>
      <c r="C633">
        <v>1</v>
      </c>
      <c r="D633">
        <v>0.87</v>
      </c>
      <c r="E633">
        <v>10</v>
      </c>
      <c r="F633">
        <v>26.94</v>
      </c>
      <c r="G633">
        <v>20.59</v>
      </c>
      <c r="H633" s="8">
        <v>0.28470000000000001</v>
      </c>
      <c r="I633" t="s">
        <v>615</v>
      </c>
    </row>
    <row r="634" spans="1:9" x14ac:dyDescent="0.3">
      <c r="A634">
        <v>1</v>
      </c>
      <c r="B634" t="s">
        <v>1307</v>
      </c>
      <c r="C634">
        <v>1</v>
      </c>
      <c r="D634">
        <v>-0.04</v>
      </c>
      <c r="E634">
        <v>16</v>
      </c>
      <c r="F634">
        <v>41.38</v>
      </c>
      <c r="G634">
        <v>37.840000000000003</v>
      </c>
      <c r="H634" s="8">
        <v>0.23280000000000001</v>
      </c>
      <c r="I634" t="s">
        <v>615</v>
      </c>
    </row>
    <row r="635" spans="1:9" x14ac:dyDescent="0.3">
      <c r="A635">
        <v>1</v>
      </c>
      <c r="B635" t="s">
        <v>1308</v>
      </c>
      <c r="C635">
        <v>1</v>
      </c>
      <c r="D635">
        <v>0.56000000000000005</v>
      </c>
      <c r="E635">
        <v>11</v>
      </c>
      <c r="F635">
        <v>29.7</v>
      </c>
      <c r="G635">
        <v>23.9</v>
      </c>
      <c r="H635" s="8">
        <v>0.27960000000000002</v>
      </c>
      <c r="I635" t="s">
        <v>615</v>
      </c>
    </row>
    <row r="636" spans="1:9" x14ac:dyDescent="0.3">
      <c r="A636">
        <v>1</v>
      </c>
      <c r="B636" t="s">
        <v>1309</v>
      </c>
      <c r="C636">
        <v>1</v>
      </c>
      <c r="D636">
        <v>0.56000000000000005</v>
      </c>
      <c r="E636">
        <v>15</v>
      </c>
      <c r="F636">
        <v>44.2</v>
      </c>
      <c r="G636">
        <v>34.04</v>
      </c>
      <c r="H636" s="8">
        <v>0.22259999999999999</v>
      </c>
      <c r="I636" t="s">
        <v>615</v>
      </c>
    </row>
    <row r="637" spans="1:9" x14ac:dyDescent="0.3">
      <c r="A637">
        <v>1</v>
      </c>
      <c r="B637" t="s">
        <v>1310</v>
      </c>
      <c r="C637">
        <v>1</v>
      </c>
      <c r="D637">
        <v>-0.24</v>
      </c>
      <c r="E637">
        <v>11</v>
      </c>
      <c r="F637">
        <v>28.89</v>
      </c>
      <c r="G637">
        <v>10.64</v>
      </c>
      <c r="H637" s="8">
        <v>0.32150000000000001</v>
      </c>
      <c r="I637" t="s">
        <v>615</v>
      </c>
    </row>
    <row r="638" spans="1:9" x14ac:dyDescent="0.3">
      <c r="A638">
        <v>1</v>
      </c>
      <c r="B638" t="s">
        <v>1311</v>
      </c>
      <c r="C638">
        <v>1</v>
      </c>
      <c r="D638">
        <v>0.86</v>
      </c>
      <c r="E638">
        <v>16</v>
      </c>
      <c r="F638">
        <v>54.66</v>
      </c>
      <c r="G638">
        <v>49.56</v>
      </c>
      <c r="H638" s="8">
        <v>0.17199999999999999</v>
      </c>
      <c r="I638" t="s">
        <v>615</v>
      </c>
    </row>
    <row r="639" spans="1:9" x14ac:dyDescent="0.3">
      <c r="A639">
        <v>1</v>
      </c>
      <c r="B639" t="s">
        <v>1312</v>
      </c>
      <c r="C639">
        <v>1</v>
      </c>
      <c r="D639">
        <v>1.43</v>
      </c>
      <c r="E639">
        <v>14</v>
      </c>
      <c r="F639">
        <v>42.53</v>
      </c>
      <c r="G639">
        <v>37.229999999999997</v>
      </c>
      <c r="H639" s="8">
        <v>0.19550000000000001</v>
      </c>
      <c r="I639" t="s">
        <v>615</v>
      </c>
    </row>
    <row r="640" spans="1:9" x14ac:dyDescent="0.3">
      <c r="A640">
        <v>1</v>
      </c>
      <c r="B640" t="s">
        <v>1313</v>
      </c>
      <c r="C640">
        <v>1</v>
      </c>
      <c r="D640">
        <v>1.23</v>
      </c>
      <c r="E640">
        <v>14</v>
      </c>
      <c r="F640">
        <v>37.32</v>
      </c>
      <c r="G640">
        <v>30.28</v>
      </c>
      <c r="H640" s="8">
        <v>0.2384</v>
      </c>
      <c r="I640" t="s">
        <v>615</v>
      </c>
    </row>
    <row r="641" spans="1:9" x14ac:dyDescent="0.3">
      <c r="A641">
        <v>1</v>
      </c>
      <c r="B641" t="s">
        <v>1314</v>
      </c>
      <c r="C641">
        <v>1</v>
      </c>
      <c r="D641">
        <v>1.28</v>
      </c>
      <c r="E641">
        <v>18</v>
      </c>
      <c r="F641">
        <v>57.51</v>
      </c>
      <c r="G641">
        <v>57.08</v>
      </c>
      <c r="H641" s="8">
        <v>0.15570000000000001</v>
      </c>
      <c r="I641" t="s">
        <v>615</v>
      </c>
    </row>
    <row r="642" spans="1:9" x14ac:dyDescent="0.3">
      <c r="A642">
        <v>1</v>
      </c>
      <c r="B642" t="s">
        <v>1315</v>
      </c>
      <c r="C642">
        <v>1</v>
      </c>
      <c r="D642">
        <v>-0.04</v>
      </c>
      <c r="E642">
        <v>13</v>
      </c>
      <c r="F642">
        <v>31.99</v>
      </c>
      <c r="G642">
        <v>30.61</v>
      </c>
      <c r="H642" s="8">
        <v>0.2215</v>
      </c>
      <c r="I642" t="s">
        <v>615</v>
      </c>
    </row>
    <row r="643" spans="1:9" x14ac:dyDescent="0.3">
      <c r="A643">
        <v>1</v>
      </c>
      <c r="B643" t="s">
        <v>1316</v>
      </c>
      <c r="C643">
        <v>1</v>
      </c>
      <c r="D643">
        <v>-0.38</v>
      </c>
      <c r="E643">
        <v>16</v>
      </c>
      <c r="F643">
        <v>51.14</v>
      </c>
      <c r="G643">
        <v>50.3</v>
      </c>
      <c r="H643" s="8">
        <v>0.18340000000000001</v>
      </c>
      <c r="I643" t="s">
        <v>615</v>
      </c>
    </row>
    <row r="644" spans="1:9" x14ac:dyDescent="0.3">
      <c r="A644">
        <v>1</v>
      </c>
      <c r="B644" t="s">
        <v>1317</v>
      </c>
      <c r="C644">
        <v>1</v>
      </c>
      <c r="D644">
        <v>0.08</v>
      </c>
      <c r="E644">
        <v>13</v>
      </c>
      <c r="F644">
        <v>45.08</v>
      </c>
      <c r="G644">
        <v>38.21</v>
      </c>
      <c r="H644" s="8">
        <v>0.1759</v>
      </c>
      <c r="I644" t="s">
        <v>615</v>
      </c>
    </row>
    <row r="645" spans="1:9" x14ac:dyDescent="0.3">
      <c r="A645">
        <v>1</v>
      </c>
      <c r="B645" t="s">
        <v>1318</v>
      </c>
      <c r="C645">
        <v>1</v>
      </c>
      <c r="D645">
        <v>0.86</v>
      </c>
      <c r="E645">
        <v>11</v>
      </c>
      <c r="F645">
        <v>34.58</v>
      </c>
      <c r="G645">
        <v>21.14</v>
      </c>
      <c r="H645" s="8">
        <v>0.3054</v>
      </c>
      <c r="I645" t="s">
        <v>615</v>
      </c>
    </row>
    <row r="646" spans="1:9" x14ac:dyDescent="0.3">
      <c r="A646">
        <v>1</v>
      </c>
      <c r="B646" t="s">
        <v>1319</v>
      </c>
      <c r="C646">
        <v>1</v>
      </c>
      <c r="D646">
        <v>1.34</v>
      </c>
      <c r="E646">
        <v>12</v>
      </c>
      <c r="F646">
        <v>46.1</v>
      </c>
      <c r="G646">
        <v>44.27</v>
      </c>
      <c r="H646" s="8">
        <v>0.15840000000000001</v>
      </c>
      <c r="I646" t="s">
        <v>615</v>
      </c>
    </row>
    <row r="647" spans="1:9" x14ac:dyDescent="0.3">
      <c r="A647">
        <v>1</v>
      </c>
      <c r="B647" t="s">
        <v>1320</v>
      </c>
      <c r="C647">
        <v>1</v>
      </c>
      <c r="D647">
        <v>1</v>
      </c>
      <c r="E647">
        <v>10</v>
      </c>
      <c r="F647">
        <v>27.66</v>
      </c>
      <c r="G647">
        <v>16.7</v>
      </c>
      <c r="H647" s="8">
        <v>0.23799999999999999</v>
      </c>
      <c r="I647" t="s">
        <v>615</v>
      </c>
    </row>
    <row r="648" spans="1:9" x14ac:dyDescent="0.3">
      <c r="A648">
        <v>1</v>
      </c>
      <c r="B648" t="s">
        <v>1321</v>
      </c>
      <c r="C648">
        <v>1</v>
      </c>
      <c r="D648">
        <v>0.9</v>
      </c>
      <c r="E648">
        <v>12</v>
      </c>
      <c r="F648">
        <v>41.96</v>
      </c>
      <c r="G648">
        <v>34.25</v>
      </c>
      <c r="H648" s="8">
        <v>0.20300000000000001</v>
      </c>
      <c r="I648" t="s">
        <v>615</v>
      </c>
    </row>
    <row r="649" spans="1:9" x14ac:dyDescent="0.3">
      <c r="A649">
        <v>1</v>
      </c>
      <c r="B649" t="s">
        <v>1322</v>
      </c>
      <c r="C649">
        <v>1</v>
      </c>
      <c r="D649">
        <v>1.56</v>
      </c>
      <c r="E649">
        <v>17</v>
      </c>
      <c r="F649">
        <v>50.8</v>
      </c>
      <c r="G649">
        <v>43.98</v>
      </c>
      <c r="H649" s="8">
        <v>0.1951</v>
      </c>
      <c r="I649" t="s">
        <v>615</v>
      </c>
    </row>
    <row r="650" spans="1:9" x14ac:dyDescent="0.3">
      <c r="A650">
        <v>1</v>
      </c>
      <c r="B650" t="s">
        <v>1323</v>
      </c>
      <c r="C650">
        <v>1</v>
      </c>
      <c r="D650">
        <v>1.07</v>
      </c>
      <c r="E650">
        <v>18</v>
      </c>
      <c r="F650">
        <v>60.73</v>
      </c>
      <c r="G650">
        <v>60.6</v>
      </c>
      <c r="H650" s="8">
        <v>0.15870000000000001</v>
      </c>
      <c r="I650" t="s">
        <v>615</v>
      </c>
    </row>
    <row r="651" spans="1:9" x14ac:dyDescent="0.3">
      <c r="A651">
        <v>1</v>
      </c>
      <c r="B651" t="s">
        <v>1324</v>
      </c>
      <c r="C651">
        <v>1</v>
      </c>
      <c r="D651">
        <v>-0.05</v>
      </c>
      <c r="E651">
        <v>14</v>
      </c>
      <c r="F651">
        <v>48.11</v>
      </c>
      <c r="G651">
        <v>40.74</v>
      </c>
      <c r="H651" s="8">
        <v>0.19439999999999999</v>
      </c>
      <c r="I651" t="s">
        <v>615</v>
      </c>
    </row>
    <row r="652" spans="1:9" x14ac:dyDescent="0.3">
      <c r="A652">
        <v>1</v>
      </c>
      <c r="B652" t="s">
        <v>1325</v>
      </c>
      <c r="C652">
        <v>1</v>
      </c>
      <c r="D652">
        <v>-0.6</v>
      </c>
      <c r="E652">
        <v>12</v>
      </c>
      <c r="F652">
        <v>35.56</v>
      </c>
      <c r="G652">
        <v>22.57</v>
      </c>
      <c r="H652" s="8">
        <v>0.3458</v>
      </c>
      <c r="I652" t="s">
        <v>615</v>
      </c>
    </row>
    <row r="653" spans="1:9" x14ac:dyDescent="0.3">
      <c r="A653">
        <v>1</v>
      </c>
      <c r="B653" t="s">
        <v>1326</v>
      </c>
      <c r="C653">
        <v>1</v>
      </c>
      <c r="D653">
        <v>0.5</v>
      </c>
      <c r="E653">
        <v>11</v>
      </c>
      <c r="F653">
        <v>39.729999999999997</v>
      </c>
      <c r="G653">
        <v>38.01</v>
      </c>
      <c r="H653" s="8">
        <v>0.17199999999999999</v>
      </c>
      <c r="I653" t="s">
        <v>615</v>
      </c>
    </row>
    <row r="654" spans="1:9" x14ac:dyDescent="0.3">
      <c r="A654">
        <v>1</v>
      </c>
      <c r="B654" t="s">
        <v>1327</v>
      </c>
      <c r="C654">
        <v>1</v>
      </c>
      <c r="D654">
        <v>0.39</v>
      </c>
      <c r="E654">
        <v>12</v>
      </c>
      <c r="F654">
        <v>41.88</v>
      </c>
      <c r="G654">
        <v>29.34</v>
      </c>
      <c r="H654" s="8">
        <v>0.2515</v>
      </c>
      <c r="I654" t="s">
        <v>615</v>
      </c>
    </row>
    <row r="655" spans="1:9" x14ac:dyDescent="0.3">
      <c r="A655">
        <v>1</v>
      </c>
      <c r="B655" t="s">
        <v>1328</v>
      </c>
      <c r="C655">
        <v>1</v>
      </c>
      <c r="D655">
        <v>1.54</v>
      </c>
      <c r="E655">
        <v>14</v>
      </c>
      <c r="F655">
        <v>40.200000000000003</v>
      </c>
      <c r="G655">
        <v>38.4</v>
      </c>
      <c r="H655" s="8">
        <v>0.18909999999999999</v>
      </c>
      <c r="I655" t="s">
        <v>615</v>
      </c>
    </row>
    <row r="656" spans="1:9" x14ac:dyDescent="0.3">
      <c r="A656">
        <v>1</v>
      </c>
      <c r="B656" t="s">
        <v>1329</v>
      </c>
      <c r="C656">
        <v>1</v>
      </c>
      <c r="D656">
        <v>0.48</v>
      </c>
      <c r="E656">
        <v>14</v>
      </c>
      <c r="F656">
        <v>53.76</v>
      </c>
      <c r="G656">
        <v>53.22</v>
      </c>
      <c r="H656" s="8">
        <v>0.14269999999999999</v>
      </c>
      <c r="I656" t="s">
        <v>615</v>
      </c>
    </row>
    <row r="657" spans="1:9" x14ac:dyDescent="0.3">
      <c r="A657">
        <v>1</v>
      </c>
      <c r="B657" t="s">
        <v>1330</v>
      </c>
      <c r="C657">
        <v>1</v>
      </c>
      <c r="D657">
        <v>-0.32</v>
      </c>
      <c r="E657">
        <v>9</v>
      </c>
      <c r="F657">
        <v>39.56</v>
      </c>
      <c r="G657">
        <v>15.86</v>
      </c>
      <c r="H657" s="8">
        <v>0.29330000000000001</v>
      </c>
      <c r="I657" t="s">
        <v>615</v>
      </c>
    </row>
    <row r="658" spans="1:9" x14ac:dyDescent="0.3">
      <c r="A658">
        <v>1</v>
      </c>
      <c r="B658" t="s">
        <v>1331</v>
      </c>
      <c r="C658">
        <v>1</v>
      </c>
      <c r="D658">
        <v>0.89</v>
      </c>
      <c r="E658">
        <v>13</v>
      </c>
      <c r="F658">
        <v>42.99</v>
      </c>
      <c r="G658">
        <v>42.36</v>
      </c>
      <c r="H658" s="8">
        <v>0.1598</v>
      </c>
      <c r="I658" t="s">
        <v>615</v>
      </c>
    </row>
    <row r="659" spans="1:9" x14ac:dyDescent="0.3">
      <c r="A659">
        <v>1</v>
      </c>
      <c r="B659" t="s">
        <v>1332</v>
      </c>
      <c r="C659">
        <v>1</v>
      </c>
      <c r="D659">
        <v>1.36</v>
      </c>
      <c r="E659">
        <v>13</v>
      </c>
      <c r="F659">
        <v>50.23</v>
      </c>
      <c r="G659">
        <v>42.62</v>
      </c>
      <c r="H659" s="8">
        <v>0.16220000000000001</v>
      </c>
      <c r="I659" t="s">
        <v>615</v>
      </c>
    </row>
    <row r="660" spans="1:9" x14ac:dyDescent="0.3">
      <c r="A660">
        <v>1</v>
      </c>
      <c r="B660" t="s">
        <v>1333</v>
      </c>
      <c r="C660">
        <v>1</v>
      </c>
      <c r="D660">
        <v>0.16</v>
      </c>
      <c r="E660">
        <v>12</v>
      </c>
      <c r="F660">
        <v>35.159999999999997</v>
      </c>
      <c r="G660">
        <v>23.64</v>
      </c>
      <c r="H660" s="8">
        <v>0.2477</v>
      </c>
      <c r="I660" t="s">
        <v>615</v>
      </c>
    </row>
    <row r="661" spans="1:9" x14ac:dyDescent="0.3">
      <c r="A661">
        <v>1</v>
      </c>
      <c r="B661" t="s">
        <v>1334</v>
      </c>
      <c r="C661">
        <v>1</v>
      </c>
      <c r="D661">
        <v>0.24</v>
      </c>
      <c r="E661">
        <v>14</v>
      </c>
      <c r="F661">
        <v>44.16</v>
      </c>
      <c r="G661">
        <v>37.880000000000003</v>
      </c>
      <c r="H661" s="8">
        <v>0.2001</v>
      </c>
      <c r="I661" t="s">
        <v>615</v>
      </c>
    </row>
    <row r="662" spans="1:9" x14ac:dyDescent="0.3">
      <c r="A662">
        <v>1</v>
      </c>
      <c r="B662" t="s">
        <v>1335</v>
      </c>
      <c r="C662">
        <v>1</v>
      </c>
      <c r="D662">
        <v>0.39</v>
      </c>
      <c r="E662">
        <v>9</v>
      </c>
      <c r="F662">
        <v>20.34</v>
      </c>
      <c r="G662">
        <v>17.97</v>
      </c>
      <c r="H662" s="8">
        <v>0.2631</v>
      </c>
      <c r="I662" t="s">
        <v>615</v>
      </c>
    </row>
    <row r="663" spans="1:9" x14ac:dyDescent="0.3">
      <c r="A663">
        <v>1</v>
      </c>
      <c r="B663" t="s">
        <v>1336</v>
      </c>
      <c r="C663">
        <v>1</v>
      </c>
      <c r="D663">
        <v>0.49</v>
      </c>
      <c r="E663">
        <v>12</v>
      </c>
      <c r="F663">
        <v>27.15</v>
      </c>
      <c r="G663">
        <v>24.78</v>
      </c>
      <c r="H663" s="8">
        <v>0.2601</v>
      </c>
      <c r="I663" t="s">
        <v>615</v>
      </c>
    </row>
    <row r="664" spans="1:9" x14ac:dyDescent="0.3">
      <c r="A664">
        <v>1</v>
      </c>
      <c r="B664" t="s">
        <v>1337</v>
      </c>
      <c r="C664">
        <v>1</v>
      </c>
      <c r="D664">
        <v>0.52</v>
      </c>
      <c r="E664">
        <v>13</v>
      </c>
      <c r="F664">
        <v>33.94</v>
      </c>
      <c r="G664">
        <v>32.43</v>
      </c>
      <c r="H664" s="8">
        <v>0.2147</v>
      </c>
      <c r="I664" t="s">
        <v>615</v>
      </c>
    </row>
    <row r="665" spans="1:9" x14ac:dyDescent="0.3">
      <c r="A665">
        <v>1</v>
      </c>
      <c r="B665" t="s">
        <v>1338</v>
      </c>
      <c r="C665">
        <v>1</v>
      </c>
      <c r="D665">
        <v>-0.7</v>
      </c>
      <c r="E665">
        <v>12</v>
      </c>
      <c r="F665">
        <v>40.85</v>
      </c>
      <c r="G665">
        <v>38.1</v>
      </c>
      <c r="H665" s="8">
        <v>0.19670000000000001</v>
      </c>
      <c r="I665" t="s">
        <v>615</v>
      </c>
    </row>
    <row r="666" spans="1:9" x14ac:dyDescent="0.3">
      <c r="A666">
        <v>1</v>
      </c>
      <c r="B666" t="s">
        <v>1339</v>
      </c>
      <c r="C666">
        <v>1</v>
      </c>
      <c r="D666">
        <v>0.73</v>
      </c>
      <c r="E666">
        <v>11</v>
      </c>
      <c r="F666">
        <v>27.68</v>
      </c>
      <c r="G666">
        <v>23.35</v>
      </c>
      <c r="H666" s="8">
        <v>0.22620000000000001</v>
      </c>
      <c r="I666" t="s">
        <v>615</v>
      </c>
    </row>
    <row r="667" spans="1:9" x14ac:dyDescent="0.3">
      <c r="A667">
        <v>1</v>
      </c>
      <c r="B667" t="s">
        <v>1340</v>
      </c>
      <c r="C667">
        <v>1</v>
      </c>
      <c r="D667">
        <v>-7.0000000000000007E-2</v>
      </c>
      <c r="E667">
        <v>13</v>
      </c>
      <c r="F667">
        <v>34.89</v>
      </c>
      <c r="G667">
        <v>30.41</v>
      </c>
      <c r="H667" s="8">
        <v>0.26879999999999998</v>
      </c>
      <c r="I667" t="s">
        <v>615</v>
      </c>
    </row>
    <row r="668" spans="1:9" x14ac:dyDescent="0.3">
      <c r="A668">
        <v>1</v>
      </c>
      <c r="B668" t="s">
        <v>1341</v>
      </c>
      <c r="C668">
        <v>1</v>
      </c>
      <c r="D668">
        <v>1.1200000000000001</v>
      </c>
      <c r="E668">
        <v>17</v>
      </c>
      <c r="F668">
        <v>52.26</v>
      </c>
      <c r="G668">
        <v>43.66</v>
      </c>
      <c r="H668" s="8">
        <v>0.17430000000000001</v>
      </c>
      <c r="I668" t="s">
        <v>615</v>
      </c>
    </row>
    <row r="669" spans="1:9" x14ac:dyDescent="0.3">
      <c r="A669">
        <v>1</v>
      </c>
      <c r="B669" t="s">
        <v>1342</v>
      </c>
      <c r="C669">
        <v>1</v>
      </c>
      <c r="D669">
        <v>1.31</v>
      </c>
      <c r="E669">
        <v>11</v>
      </c>
      <c r="F669">
        <v>28.28</v>
      </c>
      <c r="G669">
        <v>27.48</v>
      </c>
      <c r="H669" s="8">
        <v>0.2306</v>
      </c>
      <c r="I669" t="s">
        <v>615</v>
      </c>
    </row>
    <row r="670" spans="1:9" x14ac:dyDescent="0.3">
      <c r="A670">
        <v>1</v>
      </c>
      <c r="B670" t="s">
        <v>1343</v>
      </c>
      <c r="C670">
        <v>1</v>
      </c>
      <c r="D670">
        <v>1.33</v>
      </c>
      <c r="E670">
        <v>13</v>
      </c>
      <c r="F670">
        <v>32.54</v>
      </c>
      <c r="G670">
        <v>31.84</v>
      </c>
      <c r="H670" s="8">
        <v>0.2145</v>
      </c>
      <c r="I670" t="s">
        <v>615</v>
      </c>
    </row>
    <row r="671" spans="1:9" x14ac:dyDescent="0.3">
      <c r="A671">
        <v>1</v>
      </c>
      <c r="B671" t="s">
        <v>1344</v>
      </c>
      <c r="C671">
        <v>1</v>
      </c>
      <c r="D671">
        <v>0.43</v>
      </c>
      <c r="E671">
        <v>16</v>
      </c>
      <c r="F671">
        <v>55.77</v>
      </c>
      <c r="G671">
        <v>53.36</v>
      </c>
      <c r="H671" s="8">
        <v>0.1739</v>
      </c>
      <c r="I671" t="s">
        <v>615</v>
      </c>
    </row>
    <row r="672" spans="1:9" x14ac:dyDescent="0.3">
      <c r="A672">
        <v>1</v>
      </c>
      <c r="B672" t="s">
        <v>1345</v>
      </c>
      <c r="C672">
        <v>1</v>
      </c>
      <c r="D672">
        <v>1.39</v>
      </c>
      <c r="E672">
        <v>13</v>
      </c>
      <c r="F672">
        <v>38.17</v>
      </c>
      <c r="G672">
        <v>27.73</v>
      </c>
      <c r="H672" s="8">
        <v>0.24440000000000001</v>
      </c>
      <c r="I672" t="s">
        <v>615</v>
      </c>
    </row>
    <row r="673" spans="1:9" x14ac:dyDescent="0.3">
      <c r="A673">
        <v>1</v>
      </c>
      <c r="B673" t="s">
        <v>1346</v>
      </c>
      <c r="C673">
        <v>1</v>
      </c>
      <c r="D673">
        <v>0.12</v>
      </c>
      <c r="E673">
        <v>14</v>
      </c>
      <c r="F673">
        <v>38.909999999999997</v>
      </c>
      <c r="G673">
        <v>37.159999999999997</v>
      </c>
      <c r="H673" s="8">
        <v>0.20469999999999999</v>
      </c>
      <c r="I673" t="s">
        <v>615</v>
      </c>
    </row>
    <row r="674" spans="1:9" x14ac:dyDescent="0.3">
      <c r="A674">
        <v>1</v>
      </c>
      <c r="B674" t="s">
        <v>1347</v>
      </c>
      <c r="C674">
        <v>1</v>
      </c>
      <c r="D674">
        <v>0.52</v>
      </c>
      <c r="E674">
        <v>14</v>
      </c>
      <c r="F674">
        <v>48.8</v>
      </c>
      <c r="G674">
        <v>31.95</v>
      </c>
      <c r="H674" s="8">
        <v>0.21870000000000001</v>
      </c>
      <c r="I674" t="s">
        <v>615</v>
      </c>
    </row>
    <row r="675" spans="1:9" x14ac:dyDescent="0.3">
      <c r="A675">
        <v>1</v>
      </c>
      <c r="B675" t="s">
        <v>1348</v>
      </c>
      <c r="C675">
        <v>1</v>
      </c>
      <c r="D675">
        <v>0.94</v>
      </c>
      <c r="E675">
        <v>10</v>
      </c>
      <c r="F675">
        <v>27.12</v>
      </c>
      <c r="G675">
        <v>21.94</v>
      </c>
      <c r="H675" s="8">
        <v>0.25359999999999999</v>
      </c>
      <c r="I675" t="s">
        <v>615</v>
      </c>
    </row>
    <row r="676" spans="1:9" x14ac:dyDescent="0.3">
      <c r="A676">
        <v>1</v>
      </c>
      <c r="B676" t="s">
        <v>1349</v>
      </c>
      <c r="C676">
        <v>1</v>
      </c>
      <c r="D676">
        <v>0.35</v>
      </c>
      <c r="E676">
        <v>11</v>
      </c>
      <c r="F676">
        <v>26.79</v>
      </c>
      <c r="G676">
        <v>22.11</v>
      </c>
      <c r="H676" s="8">
        <v>0.26779999999999998</v>
      </c>
      <c r="I676" t="s">
        <v>615</v>
      </c>
    </row>
    <row r="677" spans="1:9" x14ac:dyDescent="0.3">
      <c r="A677">
        <v>1</v>
      </c>
      <c r="B677" t="s">
        <v>1350</v>
      </c>
      <c r="C677">
        <v>1</v>
      </c>
      <c r="D677">
        <v>-0.19</v>
      </c>
      <c r="E677">
        <v>14</v>
      </c>
      <c r="F677">
        <v>45.84</v>
      </c>
      <c r="G677">
        <v>43.64</v>
      </c>
      <c r="H677" s="8">
        <v>0.1837</v>
      </c>
      <c r="I677" t="s">
        <v>615</v>
      </c>
    </row>
    <row r="678" spans="1:9" x14ac:dyDescent="0.3">
      <c r="A678">
        <v>1</v>
      </c>
      <c r="B678" t="s">
        <v>1351</v>
      </c>
      <c r="C678">
        <v>1</v>
      </c>
      <c r="D678">
        <v>0.52</v>
      </c>
      <c r="E678">
        <v>9</v>
      </c>
      <c r="F678">
        <v>19.7</v>
      </c>
      <c r="G678">
        <v>17.86</v>
      </c>
      <c r="H678" s="8">
        <v>0.26219999999999999</v>
      </c>
      <c r="I678" t="s">
        <v>615</v>
      </c>
    </row>
    <row r="679" spans="1:9" x14ac:dyDescent="0.3">
      <c r="A679">
        <v>1</v>
      </c>
      <c r="B679" t="s">
        <v>1352</v>
      </c>
      <c r="C679">
        <v>1</v>
      </c>
      <c r="D679">
        <v>1.56</v>
      </c>
      <c r="E679">
        <v>13</v>
      </c>
      <c r="F679">
        <v>29.54</v>
      </c>
      <c r="G679">
        <v>28.26</v>
      </c>
      <c r="H679" s="8">
        <v>0.2467</v>
      </c>
      <c r="I679" t="s">
        <v>615</v>
      </c>
    </row>
    <row r="680" spans="1:9" x14ac:dyDescent="0.3">
      <c r="A680">
        <v>1</v>
      </c>
      <c r="B680" t="s">
        <v>1353</v>
      </c>
      <c r="C680">
        <v>1</v>
      </c>
      <c r="D680">
        <v>1.3</v>
      </c>
      <c r="E680">
        <v>14</v>
      </c>
      <c r="F680">
        <v>32.450000000000003</v>
      </c>
      <c r="G680">
        <v>31.22</v>
      </c>
      <c r="H680" s="8">
        <v>0.23860000000000001</v>
      </c>
      <c r="I680" t="s">
        <v>615</v>
      </c>
    </row>
    <row r="681" spans="1:9" x14ac:dyDescent="0.3">
      <c r="A681">
        <v>1</v>
      </c>
      <c r="B681" t="s">
        <v>1354</v>
      </c>
      <c r="C681">
        <v>1</v>
      </c>
      <c r="D681">
        <v>0.32</v>
      </c>
      <c r="E681">
        <v>10</v>
      </c>
      <c r="F681">
        <v>35.020000000000003</v>
      </c>
      <c r="G681">
        <v>26.45</v>
      </c>
      <c r="H681" s="8">
        <v>0.2296</v>
      </c>
      <c r="I681" t="s">
        <v>615</v>
      </c>
    </row>
    <row r="682" spans="1:9" x14ac:dyDescent="0.3">
      <c r="A682">
        <v>1</v>
      </c>
      <c r="B682" t="s">
        <v>1355</v>
      </c>
      <c r="C682">
        <v>1</v>
      </c>
      <c r="D682">
        <v>0.45</v>
      </c>
      <c r="E682">
        <v>13</v>
      </c>
      <c r="F682">
        <v>34.65</v>
      </c>
      <c r="G682">
        <v>26.31</v>
      </c>
      <c r="H682" s="8">
        <v>0.24440000000000001</v>
      </c>
      <c r="I682" t="s">
        <v>615</v>
      </c>
    </row>
    <row r="683" spans="1:9" x14ac:dyDescent="0.3">
      <c r="A683">
        <v>1</v>
      </c>
      <c r="B683" t="s">
        <v>1356</v>
      </c>
      <c r="C683">
        <v>1</v>
      </c>
      <c r="D683">
        <v>-0.74</v>
      </c>
      <c r="E683">
        <v>12</v>
      </c>
      <c r="F683">
        <v>34.15</v>
      </c>
      <c r="G683">
        <v>24</v>
      </c>
      <c r="H683" s="8">
        <v>0.36749999999999999</v>
      </c>
      <c r="I683" t="s">
        <v>615</v>
      </c>
    </row>
    <row r="684" spans="1:9" x14ac:dyDescent="0.3">
      <c r="A684">
        <v>1</v>
      </c>
      <c r="B684" t="s">
        <v>1357</v>
      </c>
      <c r="C684">
        <v>1</v>
      </c>
      <c r="D684">
        <v>0.51</v>
      </c>
      <c r="E684">
        <v>12</v>
      </c>
      <c r="F684">
        <v>29.04</v>
      </c>
      <c r="G684">
        <v>28.15</v>
      </c>
      <c r="H684" s="8">
        <v>0.23280000000000001</v>
      </c>
      <c r="I684" t="s">
        <v>615</v>
      </c>
    </row>
    <row r="685" spans="1:9" x14ac:dyDescent="0.3">
      <c r="A685">
        <v>1</v>
      </c>
      <c r="B685" t="s">
        <v>1358</v>
      </c>
      <c r="C685">
        <v>1</v>
      </c>
      <c r="D685">
        <v>1.1200000000000001</v>
      </c>
      <c r="E685">
        <v>18</v>
      </c>
      <c r="F685">
        <v>55.56</v>
      </c>
      <c r="G685">
        <v>51.16</v>
      </c>
      <c r="H685" s="8">
        <v>0.18909999999999999</v>
      </c>
      <c r="I685" t="s">
        <v>615</v>
      </c>
    </row>
    <row r="686" spans="1:9" x14ac:dyDescent="0.3">
      <c r="A686">
        <v>1</v>
      </c>
      <c r="B686" t="s">
        <v>1359</v>
      </c>
      <c r="C686">
        <v>1</v>
      </c>
      <c r="D686">
        <v>0.54</v>
      </c>
      <c r="E686">
        <v>16</v>
      </c>
      <c r="F686">
        <v>58.44</v>
      </c>
      <c r="G686">
        <v>36.270000000000003</v>
      </c>
      <c r="H686" s="8">
        <v>0.2324</v>
      </c>
      <c r="I686" t="s">
        <v>615</v>
      </c>
    </row>
    <row r="687" spans="1:9" x14ac:dyDescent="0.3">
      <c r="A687">
        <v>1</v>
      </c>
      <c r="B687" t="s">
        <v>1360</v>
      </c>
      <c r="C687">
        <v>1</v>
      </c>
      <c r="D687">
        <v>0.64</v>
      </c>
      <c r="E687">
        <v>13</v>
      </c>
      <c r="F687">
        <v>51.07</v>
      </c>
      <c r="G687">
        <v>48.85</v>
      </c>
      <c r="H687" s="8">
        <v>0.14099999999999999</v>
      </c>
      <c r="I687" t="s">
        <v>615</v>
      </c>
    </row>
    <row r="688" spans="1:9" x14ac:dyDescent="0.3">
      <c r="A688">
        <v>1</v>
      </c>
      <c r="B688" t="s">
        <v>1361</v>
      </c>
      <c r="C688">
        <v>1</v>
      </c>
      <c r="D688">
        <v>-0.6</v>
      </c>
      <c r="E688">
        <v>14</v>
      </c>
      <c r="F688">
        <v>32.56</v>
      </c>
      <c r="G688">
        <v>31.43</v>
      </c>
      <c r="H688" s="8">
        <v>0.22559999999999999</v>
      </c>
      <c r="I688" t="s">
        <v>615</v>
      </c>
    </row>
    <row r="689" spans="1:9" x14ac:dyDescent="0.3">
      <c r="A689">
        <v>1</v>
      </c>
      <c r="B689" t="s">
        <v>1362</v>
      </c>
      <c r="C689">
        <v>1</v>
      </c>
      <c r="D689">
        <v>0.57999999999999996</v>
      </c>
      <c r="E689">
        <v>14</v>
      </c>
      <c r="F689">
        <v>45.17</v>
      </c>
      <c r="G689">
        <v>40.6</v>
      </c>
      <c r="H689" s="8">
        <v>0.1699</v>
      </c>
      <c r="I689" t="s">
        <v>615</v>
      </c>
    </row>
    <row r="690" spans="1:9" x14ac:dyDescent="0.3">
      <c r="A690">
        <v>1</v>
      </c>
      <c r="B690" t="s">
        <v>1363</v>
      </c>
      <c r="C690">
        <v>1</v>
      </c>
      <c r="D690">
        <v>0.63</v>
      </c>
      <c r="E690">
        <v>12</v>
      </c>
      <c r="F690">
        <v>35.020000000000003</v>
      </c>
      <c r="G690">
        <v>33.43</v>
      </c>
      <c r="H690" s="8">
        <v>0.2109</v>
      </c>
      <c r="I690" t="s">
        <v>615</v>
      </c>
    </row>
    <row r="691" spans="1:9" x14ac:dyDescent="0.3">
      <c r="A691">
        <v>1</v>
      </c>
      <c r="B691" t="s">
        <v>1364</v>
      </c>
      <c r="C691">
        <v>1</v>
      </c>
      <c r="D691">
        <v>1.19</v>
      </c>
      <c r="E691">
        <v>16</v>
      </c>
      <c r="F691">
        <v>66.5</v>
      </c>
      <c r="G691">
        <v>63.66</v>
      </c>
      <c r="H691" s="8">
        <v>0.13869999999999999</v>
      </c>
      <c r="I691" t="s">
        <v>615</v>
      </c>
    </row>
    <row r="692" spans="1:9" x14ac:dyDescent="0.3">
      <c r="A692">
        <v>1</v>
      </c>
      <c r="B692" t="s">
        <v>1365</v>
      </c>
      <c r="C692">
        <v>1</v>
      </c>
      <c r="D692">
        <v>0.18</v>
      </c>
      <c r="E692">
        <v>12</v>
      </c>
      <c r="F692">
        <v>32.1</v>
      </c>
      <c r="G692">
        <v>21.91</v>
      </c>
      <c r="H692" s="8">
        <v>0.2477</v>
      </c>
      <c r="I692" t="s">
        <v>615</v>
      </c>
    </row>
    <row r="693" spans="1:9" x14ac:dyDescent="0.3">
      <c r="A693">
        <v>1</v>
      </c>
      <c r="B693" t="s">
        <v>1366</v>
      </c>
      <c r="C693">
        <v>1</v>
      </c>
      <c r="D693">
        <v>0.15</v>
      </c>
      <c r="E693">
        <v>12</v>
      </c>
      <c r="F693">
        <v>34.78</v>
      </c>
      <c r="G693">
        <v>19.739999999999998</v>
      </c>
      <c r="H693" s="8">
        <v>0.25109999999999999</v>
      </c>
      <c r="I693" t="s">
        <v>615</v>
      </c>
    </row>
    <row r="694" spans="1:9" x14ac:dyDescent="0.3">
      <c r="A694">
        <v>1</v>
      </c>
      <c r="B694" t="s">
        <v>1367</v>
      </c>
      <c r="C694">
        <v>1</v>
      </c>
      <c r="D694">
        <v>0.91</v>
      </c>
      <c r="E694">
        <v>11</v>
      </c>
      <c r="F694">
        <v>34.19</v>
      </c>
      <c r="G694">
        <v>22.41</v>
      </c>
      <c r="H694" s="8">
        <v>0.28920000000000001</v>
      </c>
      <c r="I694" t="s">
        <v>615</v>
      </c>
    </row>
    <row r="695" spans="1:9" x14ac:dyDescent="0.3">
      <c r="A695">
        <v>1</v>
      </c>
      <c r="B695" t="s">
        <v>1368</v>
      </c>
      <c r="C695">
        <v>1</v>
      </c>
      <c r="D695">
        <v>-0.91</v>
      </c>
      <c r="E695">
        <v>13</v>
      </c>
      <c r="F695">
        <v>48.87</v>
      </c>
      <c r="G695">
        <v>45.52</v>
      </c>
      <c r="H695" s="8">
        <v>0.1812</v>
      </c>
      <c r="I695" t="s">
        <v>615</v>
      </c>
    </row>
    <row r="696" spans="1:9" x14ac:dyDescent="0.3">
      <c r="A696">
        <v>1</v>
      </c>
      <c r="B696" t="s">
        <v>1369</v>
      </c>
      <c r="C696">
        <v>1</v>
      </c>
      <c r="D696">
        <v>0.73</v>
      </c>
      <c r="E696">
        <v>16</v>
      </c>
      <c r="F696">
        <v>44.29</v>
      </c>
      <c r="G696">
        <v>42.17</v>
      </c>
      <c r="H696" s="8">
        <v>0.20019999999999999</v>
      </c>
      <c r="I696" t="s">
        <v>615</v>
      </c>
    </row>
    <row r="697" spans="1:9" x14ac:dyDescent="0.3">
      <c r="A697">
        <v>1</v>
      </c>
      <c r="B697" t="s">
        <v>1370</v>
      </c>
      <c r="C697">
        <v>1</v>
      </c>
      <c r="D697">
        <v>0.22</v>
      </c>
      <c r="E697">
        <v>12</v>
      </c>
      <c r="F697">
        <v>41.54</v>
      </c>
      <c r="G697">
        <v>29.43</v>
      </c>
      <c r="H697" s="8">
        <v>0.26529999999999998</v>
      </c>
      <c r="I697" t="s">
        <v>615</v>
      </c>
    </row>
    <row r="698" spans="1:9" x14ac:dyDescent="0.3">
      <c r="A698">
        <v>1</v>
      </c>
      <c r="B698" t="s">
        <v>1371</v>
      </c>
      <c r="C698">
        <v>1</v>
      </c>
      <c r="D698">
        <v>0.11</v>
      </c>
      <c r="E698">
        <v>18</v>
      </c>
      <c r="F698">
        <v>55.55</v>
      </c>
      <c r="G698">
        <v>53.57</v>
      </c>
      <c r="H698" s="8">
        <v>0.1807</v>
      </c>
      <c r="I698" t="s">
        <v>615</v>
      </c>
    </row>
    <row r="699" spans="1:9" x14ac:dyDescent="0.3">
      <c r="A699">
        <v>1</v>
      </c>
      <c r="B699" t="s">
        <v>1372</v>
      </c>
      <c r="C699">
        <v>1</v>
      </c>
      <c r="D699">
        <v>0.8</v>
      </c>
      <c r="E699">
        <v>11</v>
      </c>
      <c r="F699">
        <v>32.83</v>
      </c>
      <c r="G699">
        <v>21.92</v>
      </c>
      <c r="H699" s="8">
        <v>0.31569999999999998</v>
      </c>
      <c r="I699" t="s">
        <v>615</v>
      </c>
    </row>
    <row r="700" spans="1:9" x14ac:dyDescent="0.3">
      <c r="A700">
        <v>1</v>
      </c>
      <c r="B700" t="s">
        <v>1373</v>
      </c>
      <c r="C700">
        <v>1</v>
      </c>
      <c r="D700">
        <v>0.48</v>
      </c>
      <c r="E700">
        <v>14</v>
      </c>
      <c r="F700">
        <v>38.380000000000003</v>
      </c>
      <c r="G700">
        <v>36.4</v>
      </c>
      <c r="H700" s="8">
        <v>0.2087</v>
      </c>
      <c r="I700" t="s">
        <v>615</v>
      </c>
    </row>
    <row r="701" spans="1:9" x14ac:dyDescent="0.3">
      <c r="A701">
        <v>1</v>
      </c>
      <c r="B701" t="s">
        <v>1374</v>
      </c>
      <c r="C701">
        <v>1</v>
      </c>
      <c r="D701">
        <v>-0.28999999999999998</v>
      </c>
      <c r="E701">
        <v>15</v>
      </c>
      <c r="F701">
        <v>48.63</v>
      </c>
      <c r="G701">
        <v>37.14</v>
      </c>
      <c r="H701" s="8">
        <v>0.2278</v>
      </c>
      <c r="I701" t="s">
        <v>615</v>
      </c>
    </row>
    <row r="702" spans="1:9" x14ac:dyDescent="0.3">
      <c r="A702">
        <v>1</v>
      </c>
      <c r="B702" t="s">
        <v>1375</v>
      </c>
      <c r="C702">
        <v>1</v>
      </c>
      <c r="D702">
        <v>0.56000000000000005</v>
      </c>
      <c r="E702">
        <v>11</v>
      </c>
      <c r="F702">
        <v>25.01</v>
      </c>
      <c r="G702">
        <v>15.88</v>
      </c>
      <c r="H702" s="8">
        <v>0.3206</v>
      </c>
      <c r="I702" t="s">
        <v>615</v>
      </c>
    </row>
    <row r="703" spans="1:9" x14ac:dyDescent="0.3">
      <c r="A703">
        <v>1</v>
      </c>
      <c r="B703" t="s">
        <v>1376</v>
      </c>
      <c r="C703">
        <v>1</v>
      </c>
      <c r="D703">
        <v>1.03</v>
      </c>
      <c r="E703">
        <v>16</v>
      </c>
      <c r="F703">
        <v>46.87</v>
      </c>
      <c r="G703">
        <v>43.77</v>
      </c>
      <c r="H703" s="8">
        <v>0.18329999999999999</v>
      </c>
      <c r="I703" t="s">
        <v>615</v>
      </c>
    </row>
    <row r="704" spans="1:9" x14ac:dyDescent="0.3">
      <c r="A704">
        <v>1</v>
      </c>
      <c r="B704" t="s">
        <v>1377</v>
      </c>
      <c r="C704">
        <v>1</v>
      </c>
      <c r="D704">
        <v>1.51</v>
      </c>
      <c r="E704">
        <v>11</v>
      </c>
      <c r="F704">
        <v>37.590000000000003</v>
      </c>
      <c r="G704">
        <v>32.840000000000003</v>
      </c>
      <c r="H704" s="8">
        <v>0.17580000000000001</v>
      </c>
      <c r="I704" t="s">
        <v>615</v>
      </c>
    </row>
    <row r="705" spans="1:9" x14ac:dyDescent="0.3">
      <c r="A705">
        <v>1</v>
      </c>
      <c r="B705" t="s">
        <v>1378</v>
      </c>
      <c r="C705">
        <v>1</v>
      </c>
      <c r="D705">
        <v>0.16</v>
      </c>
      <c r="E705">
        <v>15</v>
      </c>
      <c r="F705">
        <v>58.88</v>
      </c>
      <c r="G705">
        <v>56.47</v>
      </c>
      <c r="H705" s="8">
        <v>0.14430000000000001</v>
      </c>
      <c r="I705" t="s">
        <v>615</v>
      </c>
    </row>
    <row r="706" spans="1:9" x14ac:dyDescent="0.3">
      <c r="A706">
        <v>1</v>
      </c>
      <c r="B706" t="s">
        <v>1379</v>
      </c>
      <c r="C706">
        <v>1</v>
      </c>
      <c r="D706">
        <v>-0.53</v>
      </c>
      <c r="E706">
        <v>12</v>
      </c>
      <c r="F706">
        <v>31.29</v>
      </c>
      <c r="G706">
        <v>23.57</v>
      </c>
      <c r="H706" s="8">
        <v>0.2666</v>
      </c>
      <c r="I706" t="s">
        <v>615</v>
      </c>
    </row>
    <row r="707" spans="1:9" x14ac:dyDescent="0.3">
      <c r="A707">
        <v>1</v>
      </c>
      <c r="B707" t="s">
        <v>1380</v>
      </c>
      <c r="C707">
        <v>1</v>
      </c>
      <c r="D707">
        <v>0.55000000000000004</v>
      </c>
      <c r="E707">
        <v>11</v>
      </c>
      <c r="F707">
        <v>37.07</v>
      </c>
      <c r="G707">
        <v>29.6</v>
      </c>
      <c r="H707" s="8">
        <v>0.19700000000000001</v>
      </c>
      <c r="I707" t="s">
        <v>615</v>
      </c>
    </row>
    <row r="708" spans="1:9" x14ac:dyDescent="0.3">
      <c r="A708">
        <v>1</v>
      </c>
      <c r="B708" t="s">
        <v>1381</v>
      </c>
      <c r="C708">
        <v>1</v>
      </c>
      <c r="D708">
        <v>-0.01</v>
      </c>
      <c r="E708">
        <v>11</v>
      </c>
      <c r="F708">
        <v>35.01</v>
      </c>
      <c r="G708">
        <v>24.48</v>
      </c>
      <c r="H708" s="8">
        <v>0.29210000000000003</v>
      </c>
      <c r="I708" t="s">
        <v>615</v>
      </c>
    </row>
    <row r="709" spans="1:9" x14ac:dyDescent="0.3">
      <c r="A709">
        <v>1</v>
      </c>
      <c r="B709" t="s">
        <v>1382</v>
      </c>
      <c r="C709">
        <v>1</v>
      </c>
      <c r="D709">
        <v>-0.6</v>
      </c>
      <c r="E709">
        <v>15</v>
      </c>
      <c r="F709">
        <v>50.04</v>
      </c>
      <c r="G709">
        <v>36.56</v>
      </c>
      <c r="H709" s="8">
        <v>0.2384</v>
      </c>
      <c r="I709" t="s">
        <v>615</v>
      </c>
    </row>
    <row r="710" spans="1:9" x14ac:dyDescent="0.3">
      <c r="A710">
        <v>1</v>
      </c>
      <c r="B710" t="s">
        <v>1383</v>
      </c>
      <c r="C710">
        <v>1</v>
      </c>
      <c r="D710">
        <v>1.59</v>
      </c>
      <c r="E710">
        <v>12</v>
      </c>
      <c r="F710">
        <v>29.98</v>
      </c>
      <c r="G710">
        <v>22.41</v>
      </c>
      <c r="H710" s="8">
        <v>0.25519999999999998</v>
      </c>
      <c r="I710" t="s">
        <v>615</v>
      </c>
    </row>
    <row r="711" spans="1:9" x14ac:dyDescent="0.3">
      <c r="A711">
        <v>1</v>
      </c>
      <c r="B711" t="s">
        <v>1384</v>
      </c>
      <c r="C711">
        <v>1</v>
      </c>
      <c r="D711">
        <v>0.43</v>
      </c>
      <c r="E711">
        <v>12</v>
      </c>
      <c r="F711">
        <v>24.67</v>
      </c>
      <c r="G711">
        <v>19.739999999999998</v>
      </c>
      <c r="H711" s="8">
        <v>0.29549999999999998</v>
      </c>
      <c r="I711" t="s">
        <v>615</v>
      </c>
    </row>
    <row r="712" spans="1:9" x14ac:dyDescent="0.3">
      <c r="A712">
        <v>1</v>
      </c>
      <c r="B712" t="s">
        <v>1385</v>
      </c>
      <c r="C712">
        <v>1</v>
      </c>
      <c r="D712">
        <v>0.69</v>
      </c>
      <c r="E712">
        <v>14</v>
      </c>
      <c r="F712">
        <v>35.270000000000003</v>
      </c>
      <c r="G712">
        <v>32.4</v>
      </c>
      <c r="H712" s="8">
        <v>0.22359999999999999</v>
      </c>
      <c r="I712" t="s">
        <v>615</v>
      </c>
    </row>
    <row r="713" spans="1:9" x14ac:dyDescent="0.3">
      <c r="A713">
        <v>1</v>
      </c>
      <c r="B713" t="s">
        <v>1386</v>
      </c>
      <c r="C713">
        <v>1</v>
      </c>
      <c r="D713">
        <v>0.57999999999999996</v>
      </c>
      <c r="E713">
        <v>13</v>
      </c>
      <c r="F713">
        <v>38.380000000000003</v>
      </c>
      <c r="G713">
        <v>26.25</v>
      </c>
      <c r="H713" s="8">
        <v>0.26600000000000001</v>
      </c>
      <c r="I713" t="s">
        <v>615</v>
      </c>
    </row>
    <row r="714" spans="1:9" x14ac:dyDescent="0.3">
      <c r="A714">
        <v>1</v>
      </c>
      <c r="B714" t="s">
        <v>1387</v>
      </c>
      <c r="C714">
        <v>1</v>
      </c>
      <c r="D714">
        <v>1.22</v>
      </c>
      <c r="E714">
        <v>13</v>
      </c>
      <c r="F714">
        <v>37.909999999999997</v>
      </c>
      <c r="G714">
        <v>31.27</v>
      </c>
      <c r="H714" s="8">
        <v>0.21840000000000001</v>
      </c>
      <c r="I714" t="s">
        <v>615</v>
      </c>
    </row>
    <row r="715" spans="1:9" x14ac:dyDescent="0.3">
      <c r="A715">
        <v>1</v>
      </c>
      <c r="B715" t="s">
        <v>1388</v>
      </c>
      <c r="C715">
        <v>1</v>
      </c>
      <c r="D715">
        <v>-1.22</v>
      </c>
      <c r="E715">
        <v>10</v>
      </c>
      <c r="F715">
        <v>34.229999999999997</v>
      </c>
      <c r="G715">
        <v>17</v>
      </c>
      <c r="H715" s="8">
        <v>0.2903</v>
      </c>
      <c r="I715" t="s">
        <v>615</v>
      </c>
    </row>
    <row r="716" spans="1:9" x14ac:dyDescent="0.3">
      <c r="A716">
        <v>1</v>
      </c>
      <c r="B716" t="s">
        <v>1389</v>
      </c>
      <c r="C716">
        <v>1</v>
      </c>
      <c r="D716">
        <v>0.31</v>
      </c>
      <c r="E716">
        <v>14</v>
      </c>
      <c r="F716">
        <v>40.619999999999997</v>
      </c>
      <c r="G716">
        <v>36.36</v>
      </c>
      <c r="H716" s="8">
        <v>0.1847</v>
      </c>
      <c r="I716" t="s">
        <v>615</v>
      </c>
    </row>
    <row r="717" spans="1:9" x14ac:dyDescent="0.3">
      <c r="A717">
        <v>1</v>
      </c>
      <c r="B717" t="s">
        <v>1390</v>
      </c>
      <c r="C717">
        <v>1</v>
      </c>
      <c r="D717">
        <v>0.28999999999999998</v>
      </c>
      <c r="E717">
        <v>15</v>
      </c>
      <c r="F717">
        <v>55.01</v>
      </c>
      <c r="G717">
        <v>38.69</v>
      </c>
      <c r="H717" s="8">
        <v>0.188</v>
      </c>
      <c r="I717" t="s">
        <v>615</v>
      </c>
    </row>
    <row r="718" spans="1:9" x14ac:dyDescent="0.3">
      <c r="A718">
        <v>1</v>
      </c>
      <c r="B718" t="s">
        <v>1391</v>
      </c>
      <c r="C718">
        <v>1</v>
      </c>
      <c r="D718">
        <v>0.81</v>
      </c>
      <c r="E718">
        <v>9</v>
      </c>
      <c r="F718">
        <v>27.03</v>
      </c>
      <c r="G718">
        <v>19.78</v>
      </c>
      <c r="H718" s="8">
        <v>0.41320000000000001</v>
      </c>
      <c r="I718" t="s">
        <v>615</v>
      </c>
    </row>
    <row r="719" spans="1:9" x14ac:dyDescent="0.3">
      <c r="A719">
        <v>1</v>
      </c>
      <c r="B719" t="s">
        <v>1392</v>
      </c>
      <c r="C719">
        <v>1</v>
      </c>
      <c r="D719">
        <v>0.39</v>
      </c>
      <c r="E719">
        <v>11</v>
      </c>
      <c r="F719">
        <v>20.89</v>
      </c>
      <c r="G719">
        <v>18.170000000000002</v>
      </c>
      <c r="H719" s="8">
        <v>0.3125</v>
      </c>
      <c r="I719" t="s">
        <v>615</v>
      </c>
    </row>
    <row r="720" spans="1:9" x14ac:dyDescent="0.3">
      <c r="A720">
        <v>1</v>
      </c>
      <c r="B720" t="s">
        <v>1393</v>
      </c>
      <c r="C720">
        <v>1</v>
      </c>
      <c r="D720">
        <v>1.28</v>
      </c>
      <c r="E720">
        <v>19</v>
      </c>
      <c r="F720">
        <v>59.67</v>
      </c>
      <c r="G720">
        <v>55.82</v>
      </c>
      <c r="H720" s="8">
        <v>0.18240000000000001</v>
      </c>
      <c r="I720" t="s">
        <v>615</v>
      </c>
    </row>
    <row r="721" spans="1:9" x14ac:dyDescent="0.3">
      <c r="A721">
        <v>1</v>
      </c>
      <c r="B721" t="s">
        <v>1394</v>
      </c>
      <c r="C721">
        <v>1</v>
      </c>
      <c r="D721">
        <v>0.28999999999999998</v>
      </c>
      <c r="E721">
        <v>12</v>
      </c>
      <c r="F721">
        <v>38.21</v>
      </c>
      <c r="G721">
        <v>21.3</v>
      </c>
      <c r="H721" s="8">
        <v>0.313</v>
      </c>
      <c r="I721" t="s">
        <v>615</v>
      </c>
    </row>
    <row r="722" spans="1:9" x14ac:dyDescent="0.3">
      <c r="A722">
        <v>1</v>
      </c>
      <c r="B722" t="s">
        <v>1395</v>
      </c>
      <c r="C722">
        <v>1</v>
      </c>
      <c r="D722">
        <v>1.1200000000000001</v>
      </c>
      <c r="E722">
        <v>14</v>
      </c>
      <c r="F722">
        <v>42.59</v>
      </c>
      <c r="G722">
        <v>36.18</v>
      </c>
      <c r="H722" s="8">
        <v>0.22439999999999999</v>
      </c>
      <c r="I722" t="s">
        <v>615</v>
      </c>
    </row>
    <row r="723" spans="1:9" x14ac:dyDescent="0.3">
      <c r="A723">
        <v>1</v>
      </c>
      <c r="B723" t="s">
        <v>1396</v>
      </c>
      <c r="C723">
        <v>1</v>
      </c>
      <c r="D723">
        <v>0.53</v>
      </c>
      <c r="E723">
        <v>15</v>
      </c>
      <c r="F723">
        <v>50.33</v>
      </c>
      <c r="G723">
        <v>44.5</v>
      </c>
      <c r="H723" s="8">
        <v>0.1794</v>
      </c>
      <c r="I723" t="s">
        <v>615</v>
      </c>
    </row>
    <row r="724" spans="1:9" x14ac:dyDescent="0.3">
      <c r="A724">
        <v>1</v>
      </c>
      <c r="B724" t="s">
        <v>1397</v>
      </c>
      <c r="C724">
        <v>1</v>
      </c>
      <c r="D724">
        <v>-0.35</v>
      </c>
      <c r="E724">
        <v>21</v>
      </c>
      <c r="F724">
        <v>71.599999999999994</v>
      </c>
      <c r="G724">
        <v>70.66</v>
      </c>
      <c r="H724" s="8">
        <v>0.15509999999999999</v>
      </c>
      <c r="I724" t="s">
        <v>615</v>
      </c>
    </row>
    <row r="725" spans="1:9" x14ac:dyDescent="0.3">
      <c r="A725">
        <v>1</v>
      </c>
      <c r="B725" t="s">
        <v>1398</v>
      </c>
      <c r="C725">
        <v>1</v>
      </c>
      <c r="D725">
        <v>1.08</v>
      </c>
      <c r="E725">
        <v>12</v>
      </c>
      <c r="F725">
        <v>29.96</v>
      </c>
      <c r="G725">
        <v>22.05</v>
      </c>
      <c r="H725" s="8">
        <v>0.28349999999999997</v>
      </c>
      <c r="I725" t="s">
        <v>615</v>
      </c>
    </row>
    <row r="726" spans="1:9" x14ac:dyDescent="0.3">
      <c r="A726">
        <v>1</v>
      </c>
      <c r="B726" t="s">
        <v>1399</v>
      </c>
      <c r="C726">
        <v>1</v>
      </c>
      <c r="D726">
        <v>0.53</v>
      </c>
      <c r="E726">
        <v>16</v>
      </c>
      <c r="F726">
        <v>65.62</v>
      </c>
      <c r="G726">
        <v>65</v>
      </c>
      <c r="H726" s="8">
        <v>0.13189999999999999</v>
      </c>
      <c r="I726" t="s">
        <v>615</v>
      </c>
    </row>
    <row r="727" spans="1:9" x14ac:dyDescent="0.3">
      <c r="A727">
        <v>1</v>
      </c>
      <c r="B727" t="s">
        <v>1400</v>
      </c>
      <c r="C727">
        <v>1</v>
      </c>
      <c r="D727">
        <v>0.35</v>
      </c>
      <c r="E727">
        <v>17</v>
      </c>
      <c r="F727">
        <v>70.239999999999995</v>
      </c>
      <c r="G727">
        <v>67.44</v>
      </c>
      <c r="H727" s="8">
        <v>0.13550000000000001</v>
      </c>
      <c r="I727" t="s">
        <v>615</v>
      </c>
    </row>
    <row r="728" spans="1:9" x14ac:dyDescent="0.3">
      <c r="A728">
        <v>1</v>
      </c>
      <c r="B728" t="s">
        <v>1401</v>
      </c>
      <c r="C728">
        <v>1</v>
      </c>
      <c r="D728">
        <v>-1.88</v>
      </c>
      <c r="E728">
        <v>13</v>
      </c>
      <c r="F728">
        <v>38.96</v>
      </c>
      <c r="G728">
        <v>24.48</v>
      </c>
      <c r="H728" s="8">
        <v>0.25480000000000003</v>
      </c>
      <c r="I728" t="s">
        <v>615</v>
      </c>
    </row>
    <row r="729" spans="1:9" x14ac:dyDescent="0.3">
      <c r="A729">
        <v>1</v>
      </c>
      <c r="B729" t="s">
        <v>1402</v>
      </c>
      <c r="C729">
        <v>1</v>
      </c>
      <c r="D729">
        <v>1.04</v>
      </c>
      <c r="E729">
        <v>13</v>
      </c>
      <c r="F729">
        <v>40.31</v>
      </c>
      <c r="G729">
        <v>35.270000000000003</v>
      </c>
      <c r="H729" s="8">
        <v>0.2026</v>
      </c>
      <c r="I729" t="s">
        <v>615</v>
      </c>
    </row>
    <row r="730" spans="1:9" x14ac:dyDescent="0.3">
      <c r="A730">
        <v>1</v>
      </c>
      <c r="B730" t="s">
        <v>1403</v>
      </c>
      <c r="C730">
        <v>1</v>
      </c>
      <c r="D730">
        <v>0.87</v>
      </c>
      <c r="E730">
        <v>10</v>
      </c>
      <c r="F730">
        <v>29.47</v>
      </c>
      <c r="G730">
        <v>18.98</v>
      </c>
      <c r="H730" s="8">
        <v>0.2661</v>
      </c>
      <c r="I730" t="s">
        <v>615</v>
      </c>
    </row>
    <row r="731" spans="1:9" x14ac:dyDescent="0.3">
      <c r="A731">
        <v>1</v>
      </c>
      <c r="B731" t="s">
        <v>1404</v>
      </c>
      <c r="C731">
        <v>1</v>
      </c>
      <c r="D731">
        <v>0.65</v>
      </c>
      <c r="E731">
        <v>17</v>
      </c>
      <c r="F731">
        <v>53.89</v>
      </c>
      <c r="G731">
        <v>53.43</v>
      </c>
      <c r="H731" s="8">
        <v>0.157</v>
      </c>
      <c r="I731" t="s">
        <v>615</v>
      </c>
    </row>
    <row r="732" spans="1:9" x14ac:dyDescent="0.3">
      <c r="A732">
        <v>1</v>
      </c>
      <c r="B732" t="s">
        <v>1405</v>
      </c>
      <c r="C732">
        <v>1</v>
      </c>
      <c r="D732">
        <v>0.51</v>
      </c>
      <c r="E732">
        <v>18</v>
      </c>
      <c r="F732">
        <v>61.7</v>
      </c>
      <c r="G732">
        <v>58.64</v>
      </c>
      <c r="H732" s="8">
        <v>0.16950000000000001</v>
      </c>
      <c r="I732" t="s">
        <v>615</v>
      </c>
    </row>
    <row r="733" spans="1:9" x14ac:dyDescent="0.3">
      <c r="A733">
        <v>1</v>
      </c>
      <c r="B733" t="s">
        <v>1406</v>
      </c>
      <c r="C733">
        <v>1</v>
      </c>
      <c r="D733">
        <v>-0.35</v>
      </c>
      <c r="E733">
        <v>14</v>
      </c>
      <c r="F733">
        <v>45.75</v>
      </c>
      <c r="G733">
        <v>44.67</v>
      </c>
      <c r="H733" s="8">
        <v>0.1726</v>
      </c>
      <c r="I733" t="s">
        <v>615</v>
      </c>
    </row>
    <row r="734" spans="1:9" x14ac:dyDescent="0.3">
      <c r="A734">
        <v>1</v>
      </c>
      <c r="B734" t="s">
        <v>1407</v>
      </c>
      <c r="C734">
        <v>1</v>
      </c>
      <c r="D734">
        <v>0.23</v>
      </c>
      <c r="E734">
        <v>15</v>
      </c>
      <c r="F734">
        <v>49.87</v>
      </c>
      <c r="G734">
        <v>43.54</v>
      </c>
      <c r="H734" s="8">
        <v>0.1772</v>
      </c>
      <c r="I734" t="s">
        <v>615</v>
      </c>
    </row>
    <row r="735" spans="1:9" x14ac:dyDescent="0.3">
      <c r="A735">
        <v>1</v>
      </c>
      <c r="B735" t="s">
        <v>1408</v>
      </c>
      <c r="C735">
        <v>1</v>
      </c>
      <c r="D735">
        <v>0.9</v>
      </c>
      <c r="E735">
        <v>19</v>
      </c>
      <c r="F735">
        <v>66.59</v>
      </c>
      <c r="G735">
        <v>63.11</v>
      </c>
      <c r="H735" s="8">
        <v>0.1633</v>
      </c>
      <c r="I735" t="s">
        <v>615</v>
      </c>
    </row>
    <row r="736" spans="1:9" x14ac:dyDescent="0.3">
      <c r="A736">
        <v>1</v>
      </c>
      <c r="B736" t="s">
        <v>1409</v>
      </c>
      <c r="C736">
        <v>1</v>
      </c>
      <c r="D736">
        <v>0.44</v>
      </c>
      <c r="E736">
        <v>11</v>
      </c>
      <c r="F736">
        <v>29</v>
      </c>
      <c r="G736">
        <v>21.46</v>
      </c>
      <c r="H736" s="8">
        <v>0.2492</v>
      </c>
      <c r="I736" t="s">
        <v>615</v>
      </c>
    </row>
    <row r="737" spans="1:9" x14ac:dyDescent="0.3">
      <c r="A737">
        <v>1</v>
      </c>
      <c r="B737" t="s">
        <v>1410</v>
      </c>
      <c r="C737">
        <v>1</v>
      </c>
      <c r="D737">
        <v>0.81</v>
      </c>
      <c r="E737">
        <v>14</v>
      </c>
      <c r="F737">
        <v>40.25</v>
      </c>
      <c r="G737">
        <v>39.65</v>
      </c>
      <c r="H737" s="8">
        <v>0.17749999999999999</v>
      </c>
      <c r="I737" t="s">
        <v>615</v>
      </c>
    </row>
    <row r="738" spans="1:9" x14ac:dyDescent="0.3">
      <c r="A738">
        <v>1</v>
      </c>
      <c r="B738" t="s">
        <v>1411</v>
      </c>
      <c r="C738">
        <v>1</v>
      </c>
      <c r="D738">
        <v>0.15</v>
      </c>
      <c r="E738">
        <v>10</v>
      </c>
      <c r="F738">
        <v>39.31</v>
      </c>
      <c r="G738">
        <v>30.54</v>
      </c>
      <c r="H738" s="8">
        <v>0.20119999999999999</v>
      </c>
      <c r="I738" t="s">
        <v>615</v>
      </c>
    </row>
    <row r="739" spans="1:9" x14ac:dyDescent="0.3">
      <c r="A739">
        <v>1</v>
      </c>
      <c r="B739" t="s">
        <v>1412</v>
      </c>
      <c r="C739">
        <v>1</v>
      </c>
      <c r="D739">
        <v>0.67</v>
      </c>
      <c r="E739">
        <v>10</v>
      </c>
      <c r="F739">
        <v>32.619999999999997</v>
      </c>
      <c r="G739">
        <v>25.69</v>
      </c>
      <c r="H739" s="8">
        <v>0.22309999999999999</v>
      </c>
      <c r="I739" t="s">
        <v>615</v>
      </c>
    </row>
    <row r="740" spans="1:9" x14ac:dyDescent="0.3">
      <c r="A740">
        <v>1</v>
      </c>
      <c r="B740" t="s">
        <v>1413</v>
      </c>
      <c r="C740">
        <v>1</v>
      </c>
      <c r="D740">
        <v>1.19</v>
      </c>
      <c r="E740">
        <v>12</v>
      </c>
      <c r="F740">
        <v>36.44</v>
      </c>
      <c r="G740">
        <v>19.73</v>
      </c>
      <c r="H740" s="8">
        <v>0.28170000000000001</v>
      </c>
      <c r="I740" t="s">
        <v>615</v>
      </c>
    </row>
    <row r="741" spans="1:9" x14ac:dyDescent="0.3">
      <c r="A741">
        <v>1</v>
      </c>
      <c r="B741" t="s">
        <v>1414</v>
      </c>
      <c r="C741">
        <v>1</v>
      </c>
      <c r="D741">
        <v>0.24</v>
      </c>
      <c r="E741">
        <v>16</v>
      </c>
      <c r="F741">
        <v>60.49</v>
      </c>
      <c r="G741">
        <v>56.96</v>
      </c>
      <c r="H741" s="8">
        <v>0.14779999999999999</v>
      </c>
      <c r="I741" t="s">
        <v>615</v>
      </c>
    </row>
    <row r="742" spans="1:9" x14ac:dyDescent="0.3">
      <c r="A742">
        <v>1</v>
      </c>
      <c r="B742" t="s">
        <v>1415</v>
      </c>
      <c r="C742">
        <v>1</v>
      </c>
      <c r="D742">
        <v>0.52</v>
      </c>
      <c r="E742">
        <v>12</v>
      </c>
      <c r="F742">
        <v>37.520000000000003</v>
      </c>
      <c r="G742">
        <v>33.06</v>
      </c>
      <c r="H742" s="8">
        <v>0.2059</v>
      </c>
      <c r="I742" t="s">
        <v>615</v>
      </c>
    </row>
    <row r="743" spans="1:9" x14ac:dyDescent="0.3">
      <c r="A743">
        <v>1</v>
      </c>
      <c r="B743" t="s">
        <v>1416</v>
      </c>
      <c r="C743">
        <v>1</v>
      </c>
      <c r="D743">
        <v>0.87</v>
      </c>
      <c r="E743">
        <v>14</v>
      </c>
      <c r="F743">
        <v>47.51</v>
      </c>
      <c r="G743">
        <v>32.82</v>
      </c>
      <c r="H743" s="8">
        <v>0.22489999999999999</v>
      </c>
      <c r="I743" t="s">
        <v>615</v>
      </c>
    </row>
    <row r="744" spans="1:9" x14ac:dyDescent="0.3">
      <c r="A744">
        <v>1</v>
      </c>
      <c r="B744" t="s">
        <v>1417</v>
      </c>
      <c r="C744">
        <v>1</v>
      </c>
      <c r="D744">
        <v>-0.05</v>
      </c>
      <c r="E744">
        <v>11</v>
      </c>
      <c r="F744">
        <v>30.5</v>
      </c>
      <c r="G744">
        <v>19.12</v>
      </c>
      <c r="H744" s="8">
        <v>0.2878</v>
      </c>
      <c r="I744" t="s">
        <v>615</v>
      </c>
    </row>
    <row r="745" spans="1:9" x14ac:dyDescent="0.3">
      <c r="A745">
        <v>1</v>
      </c>
      <c r="B745" t="s">
        <v>1418</v>
      </c>
      <c r="C745">
        <v>1</v>
      </c>
      <c r="D745">
        <v>1.22</v>
      </c>
      <c r="E745">
        <v>18</v>
      </c>
      <c r="F745">
        <v>56.81</v>
      </c>
      <c r="G745">
        <v>54.02</v>
      </c>
      <c r="H745" s="8">
        <v>0.17499999999999999</v>
      </c>
      <c r="I745" t="s">
        <v>615</v>
      </c>
    </row>
    <row r="746" spans="1:9" x14ac:dyDescent="0.3">
      <c r="A746">
        <v>1</v>
      </c>
      <c r="B746" t="s">
        <v>1419</v>
      </c>
      <c r="C746">
        <v>1</v>
      </c>
      <c r="D746">
        <v>0.02</v>
      </c>
      <c r="E746">
        <v>11</v>
      </c>
      <c r="F746">
        <v>33.130000000000003</v>
      </c>
      <c r="G746">
        <v>25.69</v>
      </c>
      <c r="H746" s="8">
        <v>0.35110000000000002</v>
      </c>
      <c r="I746" t="s">
        <v>615</v>
      </c>
    </row>
    <row r="747" spans="1:9" x14ac:dyDescent="0.3">
      <c r="A747">
        <v>1</v>
      </c>
      <c r="B747" t="s">
        <v>1420</v>
      </c>
      <c r="C747">
        <v>1</v>
      </c>
      <c r="D747">
        <v>0.21</v>
      </c>
      <c r="E747">
        <v>14</v>
      </c>
      <c r="F747">
        <v>48.33</v>
      </c>
      <c r="G747">
        <v>45.84</v>
      </c>
      <c r="H747" s="8">
        <v>0.1704</v>
      </c>
      <c r="I747" t="s">
        <v>615</v>
      </c>
    </row>
    <row r="748" spans="1:9" x14ac:dyDescent="0.3">
      <c r="A748">
        <v>1</v>
      </c>
      <c r="B748" t="s">
        <v>1421</v>
      </c>
      <c r="C748">
        <v>1</v>
      </c>
      <c r="D748">
        <v>1.07</v>
      </c>
      <c r="E748">
        <v>13</v>
      </c>
      <c r="F748">
        <v>57.16</v>
      </c>
      <c r="G748">
        <v>55.34</v>
      </c>
      <c r="H748" s="8">
        <v>0.125</v>
      </c>
      <c r="I748" t="s">
        <v>615</v>
      </c>
    </row>
    <row r="749" spans="1:9" x14ac:dyDescent="0.3">
      <c r="A749">
        <v>1</v>
      </c>
      <c r="B749" t="s">
        <v>1422</v>
      </c>
      <c r="C749">
        <v>1</v>
      </c>
      <c r="D749">
        <v>0.14000000000000001</v>
      </c>
      <c r="E749">
        <v>20</v>
      </c>
      <c r="F749">
        <v>79.77</v>
      </c>
      <c r="G749">
        <v>78.959999999999994</v>
      </c>
      <c r="H749" s="8">
        <v>0.1331</v>
      </c>
      <c r="I749" t="s">
        <v>615</v>
      </c>
    </row>
    <row r="750" spans="1:9" x14ac:dyDescent="0.3">
      <c r="A750">
        <v>1</v>
      </c>
      <c r="B750" t="s">
        <v>1423</v>
      </c>
      <c r="C750">
        <v>1</v>
      </c>
      <c r="D750">
        <v>-0.9</v>
      </c>
      <c r="E750">
        <v>16</v>
      </c>
      <c r="F750">
        <v>39.049999999999997</v>
      </c>
      <c r="G750">
        <v>35.799999999999997</v>
      </c>
      <c r="H750" s="8">
        <v>0.2359</v>
      </c>
      <c r="I750" t="s">
        <v>615</v>
      </c>
    </row>
    <row r="751" spans="1:9" x14ac:dyDescent="0.3">
      <c r="A751">
        <v>1</v>
      </c>
      <c r="B751" t="s">
        <v>1424</v>
      </c>
      <c r="C751">
        <v>1</v>
      </c>
      <c r="D751">
        <v>0.44</v>
      </c>
      <c r="E751">
        <v>17</v>
      </c>
      <c r="F751">
        <v>45.8</v>
      </c>
      <c r="G751">
        <v>44.1</v>
      </c>
      <c r="H751" s="8">
        <v>0.2072</v>
      </c>
      <c r="I751" t="s">
        <v>615</v>
      </c>
    </row>
    <row r="752" spans="1:9" x14ac:dyDescent="0.3">
      <c r="A752">
        <v>1</v>
      </c>
      <c r="B752" t="s">
        <v>1425</v>
      </c>
      <c r="C752">
        <v>1</v>
      </c>
      <c r="D752">
        <v>-0.12</v>
      </c>
      <c r="E752">
        <v>20</v>
      </c>
      <c r="F752">
        <v>77.349999999999994</v>
      </c>
      <c r="G752">
        <v>70.099999999999994</v>
      </c>
      <c r="H752" s="8">
        <v>0.1467</v>
      </c>
      <c r="I752" t="s">
        <v>615</v>
      </c>
    </row>
    <row r="753" spans="1:9" x14ac:dyDescent="0.3">
      <c r="A753">
        <v>1</v>
      </c>
      <c r="B753" t="s">
        <v>1426</v>
      </c>
      <c r="C753">
        <v>1</v>
      </c>
      <c r="D753">
        <v>0.71</v>
      </c>
      <c r="E753">
        <v>12</v>
      </c>
      <c r="F753">
        <v>40.35</v>
      </c>
      <c r="G753">
        <v>26.97</v>
      </c>
      <c r="H753" s="8">
        <v>0.19489999999999999</v>
      </c>
      <c r="I753" t="s">
        <v>615</v>
      </c>
    </row>
    <row r="754" spans="1:9" x14ac:dyDescent="0.3">
      <c r="A754">
        <v>1</v>
      </c>
      <c r="B754" t="s">
        <v>1427</v>
      </c>
      <c r="C754">
        <v>1</v>
      </c>
      <c r="D754">
        <v>-0.16</v>
      </c>
      <c r="E754">
        <v>16</v>
      </c>
      <c r="F754">
        <v>58.83</v>
      </c>
      <c r="G754">
        <v>58.46</v>
      </c>
      <c r="H754" s="8">
        <v>0.1472</v>
      </c>
      <c r="I754" t="s">
        <v>615</v>
      </c>
    </row>
    <row r="755" spans="1:9" x14ac:dyDescent="0.3">
      <c r="A755">
        <v>1</v>
      </c>
      <c r="B755" t="s">
        <v>1428</v>
      </c>
      <c r="C755">
        <v>1</v>
      </c>
      <c r="D755">
        <v>-0.35</v>
      </c>
      <c r="E755">
        <v>14</v>
      </c>
      <c r="F755">
        <v>53.5</v>
      </c>
      <c r="G755">
        <v>35.99</v>
      </c>
      <c r="H755" s="8">
        <v>0.23549999999999999</v>
      </c>
      <c r="I755" t="s">
        <v>615</v>
      </c>
    </row>
    <row r="756" spans="1:9" x14ac:dyDescent="0.3">
      <c r="A756">
        <v>1</v>
      </c>
      <c r="B756" t="s">
        <v>1429</v>
      </c>
      <c r="C756">
        <v>1</v>
      </c>
      <c r="D756">
        <v>1.1100000000000001</v>
      </c>
      <c r="E756">
        <v>13</v>
      </c>
      <c r="F756">
        <v>44.57</v>
      </c>
      <c r="G756">
        <v>34.78</v>
      </c>
      <c r="H756" s="8">
        <v>0.1721</v>
      </c>
      <c r="I756" t="s">
        <v>615</v>
      </c>
    </row>
    <row r="757" spans="1:9" x14ac:dyDescent="0.3">
      <c r="A757">
        <v>1</v>
      </c>
      <c r="B757" t="s">
        <v>1430</v>
      </c>
      <c r="C757">
        <v>1</v>
      </c>
      <c r="D757">
        <v>1.32</v>
      </c>
      <c r="E757">
        <v>13</v>
      </c>
      <c r="F757">
        <v>33.65</v>
      </c>
      <c r="G757">
        <v>26.1</v>
      </c>
      <c r="H757" s="8">
        <v>0.27439999999999998</v>
      </c>
      <c r="I757" t="s">
        <v>615</v>
      </c>
    </row>
    <row r="758" spans="1:9" x14ac:dyDescent="0.3">
      <c r="A758">
        <v>1</v>
      </c>
      <c r="B758" t="s">
        <v>1431</v>
      </c>
      <c r="C758">
        <v>1</v>
      </c>
      <c r="D758">
        <v>0.98</v>
      </c>
      <c r="E758">
        <v>15</v>
      </c>
      <c r="F758">
        <v>45.24</v>
      </c>
      <c r="G758">
        <v>43.49</v>
      </c>
      <c r="H758" s="8">
        <v>0.19120000000000001</v>
      </c>
      <c r="I758" t="s">
        <v>615</v>
      </c>
    </row>
    <row r="759" spans="1:9" x14ac:dyDescent="0.3">
      <c r="A759">
        <v>1</v>
      </c>
      <c r="B759" t="s">
        <v>1432</v>
      </c>
      <c r="C759">
        <v>1</v>
      </c>
      <c r="D759">
        <v>-0.47</v>
      </c>
      <c r="E759">
        <v>14</v>
      </c>
      <c r="F759">
        <v>52.49</v>
      </c>
      <c r="G759">
        <v>29.36</v>
      </c>
      <c r="H759" s="8">
        <v>0.23880000000000001</v>
      </c>
      <c r="I759" t="s">
        <v>615</v>
      </c>
    </row>
    <row r="760" spans="1:9" x14ac:dyDescent="0.3">
      <c r="A760">
        <v>1</v>
      </c>
      <c r="B760" t="s">
        <v>1433</v>
      </c>
      <c r="C760">
        <v>1</v>
      </c>
      <c r="D760">
        <v>1.05</v>
      </c>
      <c r="E760">
        <v>15</v>
      </c>
      <c r="F760">
        <v>48.48</v>
      </c>
      <c r="G760">
        <v>47.56</v>
      </c>
      <c r="H760" s="8">
        <v>0.16600000000000001</v>
      </c>
      <c r="I760" t="s">
        <v>615</v>
      </c>
    </row>
    <row r="761" spans="1:9" x14ac:dyDescent="0.3">
      <c r="A761">
        <v>1</v>
      </c>
      <c r="B761" t="s">
        <v>1434</v>
      </c>
      <c r="C761">
        <v>1</v>
      </c>
      <c r="D761">
        <v>-0.08</v>
      </c>
      <c r="E761">
        <v>13</v>
      </c>
      <c r="F761">
        <v>51.97</v>
      </c>
      <c r="G761">
        <v>42.36</v>
      </c>
      <c r="H761" s="8">
        <v>0.25769999999999998</v>
      </c>
      <c r="I761" t="s">
        <v>615</v>
      </c>
    </row>
    <row r="762" spans="1:9" x14ac:dyDescent="0.3">
      <c r="A762">
        <v>1</v>
      </c>
      <c r="B762" t="s">
        <v>1435</v>
      </c>
      <c r="C762">
        <v>1</v>
      </c>
      <c r="D762">
        <v>1.72</v>
      </c>
      <c r="E762">
        <v>12</v>
      </c>
      <c r="F762">
        <v>37.08</v>
      </c>
      <c r="G762">
        <v>29.47</v>
      </c>
      <c r="H762" s="8">
        <v>0.22550000000000001</v>
      </c>
      <c r="I762" t="s">
        <v>615</v>
      </c>
    </row>
    <row r="763" spans="1:9" x14ac:dyDescent="0.3">
      <c r="A763">
        <v>1</v>
      </c>
      <c r="B763" t="s">
        <v>1436</v>
      </c>
      <c r="C763">
        <v>1</v>
      </c>
      <c r="D763">
        <v>0.47</v>
      </c>
      <c r="E763">
        <v>14</v>
      </c>
      <c r="F763">
        <v>44.81</v>
      </c>
      <c r="G763">
        <v>30.01</v>
      </c>
      <c r="H763" s="8">
        <v>0.21329999999999999</v>
      </c>
      <c r="I763" t="s">
        <v>615</v>
      </c>
    </row>
    <row r="764" spans="1:9" x14ac:dyDescent="0.3">
      <c r="A764">
        <v>1</v>
      </c>
      <c r="B764" t="s">
        <v>1437</v>
      </c>
      <c r="C764">
        <v>1</v>
      </c>
      <c r="D764">
        <v>0.68</v>
      </c>
      <c r="E764">
        <v>11</v>
      </c>
      <c r="F764">
        <v>38.49</v>
      </c>
      <c r="G764">
        <v>23.79</v>
      </c>
      <c r="H764" s="8">
        <v>0.2213</v>
      </c>
      <c r="I764" t="s">
        <v>615</v>
      </c>
    </row>
    <row r="765" spans="1:9" x14ac:dyDescent="0.3">
      <c r="A765">
        <v>1</v>
      </c>
      <c r="B765" t="s">
        <v>1438</v>
      </c>
      <c r="C765">
        <v>1</v>
      </c>
      <c r="D765">
        <v>0.08</v>
      </c>
      <c r="E765">
        <v>13</v>
      </c>
      <c r="F765">
        <v>32.19</v>
      </c>
      <c r="G765">
        <v>31.73</v>
      </c>
      <c r="H765" s="8">
        <v>0.22670000000000001</v>
      </c>
      <c r="I765" t="s">
        <v>615</v>
      </c>
    </row>
    <row r="766" spans="1:9" x14ac:dyDescent="0.3">
      <c r="A766">
        <v>1</v>
      </c>
      <c r="B766" t="s">
        <v>1439</v>
      </c>
      <c r="C766">
        <v>1</v>
      </c>
      <c r="D766">
        <v>-0.28000000000000003</v>
      </c>
      <c r="E766">
        <v>13</v>
      </c>
      <c r="F766">
        <v>33.11</v>
      </c>
      <c r="G766">
        <v>29.93</v>
      </c>
      <c r="H766" s="8">
        <v>0.24310000000000001</v>
      </c>
      <c r="I766" t="s">
        <v>615</v>
      </c>
    </row>
    <row r="767" spans="1:9" x14ac:dyDescent="0.3">
      <c r="A767">
        <v>1</v>
      </c>
      <c r="B767" t="s">
        <v>1440</v>
      </c>
      <c r="C767">
        <v>1</v>
      </c>
      <c r="D767">
        <v>0.79</v>
      </c>
      <c r="E767">
        <v>15</v>
      </c>
      <c r="F767">
        <v>40.67</v>
      </c>
      <c r="G767">
        <v>33.58</v>
      </c>
      <c r="H767" s="8">
        <v>0.23419999999999999</v>
      </c>
      <c r="I767" t="s">
        <v>615</v>
      </c>
    </row>
    <row r="768" spans="1:9" x14ac:dyDescent="0.3">
      <c r="A768">
        <v>1</v>
      </c>
      <c r="B768" t="s">
        <v>1441</v>
      </c>
      <c r="C768">
        <v>1</v>
      </c>
      <c r="D768">
        <v>-0.03</v>
      </c>
      <c r="E768">
        <v>14</v>
      </c>
      <c r="F768">
        <v>40.299999999999997</v>
      </c>
      <c r="G768">
        <v>32.82</v>
      </c>
      <c r="H768" s="8">
        <v>0.22739999999999999</v>
      </c>
      <c r="I768" t="s">
        <v>615</v>
      </c>
    </row>
    <row r="769" spans="1:9" x14ac:dyDescent="0.3">
      <c r="A769">
        <v>1</v>
      </c>
      <c r="B769" t="s">
        <v>1442</v>
      </c>
      <c r="C769">
        <v>1</v>
      </c>
      <c r="D769">
        <v>0.74</v>
      </c>
      <c r="E769">
        <v>15</v>
      </c>
      <c r="F769">
        <v>43.31</v>
      </c>
      <c r="G769">
        <v>37.659999999999997</v>
      </c>
      <c r="H769" s="8">
        <v>0.21049999999999999</v>
      </c>
      <c r="I769" t="s">
        <v>615</v>
      </c>
    </row>
    <row r="770" spans="1:9" x14ac:dyDescent="0.3">
      <c r="A770">
        <v>1</v>
      </c>
      <c r="B770" t="s">
        <v>1443</v>
      </c>
      <c r="C770">
        <v>1</v>
      </c>
      <c r="D770">
        <v>0.86</v>
      </c>
      <c r="E770">
        <v>18</v>
      </c>
      <c r="F770">
        <v>66.34</v>
      </c>
      <c r="G770">
        <v>64.5</v>
      </c>
      <c r="H770" s="8">
        <v>0.14549999999999999</v>
      </c>
      <c r="I770" t="s">
        <v>615</v>
      </c>
    </row>
    <row r="771" spans="1:9" x14ac:dyDescent="0.3">
      <c r="A771">
        <v>1</v>
      </c>
      <c r="B771" t="s">
        <v>1444</v>
      </c>
      <c r="C771">
        <v>1</v>
      </c>
      <c r="D771">
        <v>0.31</v>
      </c>
      <c r="E771">
        <v>15</v>
      </c>
      <c r="F771">
        <v>43.75</v>
      </c>
      <c r="G771">
        <v>39.65</v>
      </c>
      <c r="H771" s="8">
        <v>0.1938</v>
      </c>
      <c r="I771" t="s">
        <v>615</v>
      </c>
    </row>
    <row r="772" spans="1:9" x14ac:dyDescent="0.3">
      <c r="A772">
        <v>1</v>
      </c>
      <c r="B772" t="s">
        <v>1445</v>
      </c>
      <c r="C772">
        <v>1</v>
      </c>
      <c r="D772">
        <v>0.22</v>
      </c>
      <c r="E772">
        <v>15</v>
      </c>
      <c r="F772">
        <v>53.55</v>
      </c>
      <c r="G772">
        <v>51.55</v>
      </c>
      <c r="H772" s="8">
        <v>0.159</v>
      </c>
      <c r="I772" t="s">
        <v>615</v>
      </c>
    </row>
    <row r="773" spans="1:9" x14ac:dyDescent="0.3">
      <c r="A773">
        <v>1</v>
      </c>
      <c r="B773" t="s">
        <v>1446</v>
      </c>
      <c r="C773">
        <v>1</v>
      </c>
      <c r="D773">
        <v>0.12</v>
      </c>
      <c r="E773">
        <v>17</v>
      </c>
      <c r="F773">
        <v>55.79</v>
      </c>
      <c r="G773">
        <v>55.09</v>
      </c>
      <c r="H773" s="8">
        <v>0.1681</v>
      </c>
      <c r="I773" t="s">
        <v>615</v>
      </c>
    </row>
    <row r="774" spans="1:9" x14ac:dyDescent="0.3">
      <c r="A774">
        <v>1</v>
      </c>
      <c r="B774" t="s">
        <v>1447</v>
      </c>
      <c r="C774">
        <v>1</v>
      </c>
      <c r="D774">
        <v>0.23</v>
      </c>
      <c r="E774">
        <v>20</v>
      </c>
      <c r="F774">
        <v>73.290000000000006</v>
      </c>
      <c r="G774">
        <v>72.27</v>
      </c>
      <c r="H774" s="8">
        <v>0.14979999999999999</v>
      </c>
      <c r="I774" t="s">
        <v>615</v>
      </c>
    </row>
    <row r="775" spans="1:9" x14ac:dyDescent="0.3">
      <c r="A775">
        <v>1</v>
      </c>
      <c r="B775" t="s">
        <v>1448</v>
      </c>
      <c r="C775">
        <v>1</v>
      </c>
      <c r="D775">
        <v>0.18</v>
      </c>
      <c r="E775">
        <v>17</v>
      </c>
      <c r="F775">
        <v>49.85</v>
      </c>
      <c r="G775">
        <v>46.58</v>
      </c>
      <c r="H775" s="8">
        <v>0.1943</v>
      </c>
      <c r="I775" t="s">
        <v>615</v>
      </c>
    </row>
    <row r="776" spans="1:9" x14ac:dyDescent="0.3">
      <c r="A776">
        <v>1</v>
      </c>
      <c r="B776" t="s">
        <v>1449</v>
      </c>
      <c r="C776">
        <v>1</v>
      </c>
      <c r="D776">
        <v>0.55000000000000004</v>
      </c>
      <c r="E776">
        <v>15</v>
      </c>
      <c r="F776">
        <v>36.36</v>
      </c>
      <c r="G776">
        <v>35.03</v>
      </c>
      <c r="H776" s="8">
        <v>0.23050000000000001</v>
      </c>
      <c r="I776" t="s">
        <v>615</v>
      </c>
    </row>
    <row r="777" spans="1:9" x14ac:dyDescent="0.3">
      <c r="A777">
        <v>1</v>
      </c>
      <c r="B777" t="s">
        <v>1450</v>
      </c>
      <c r="C777">
        <v>1</v>
      </c>
      <c r="D777">
        <v>0.27</v>
      </c>
      <c r="E777">
        <v>17</v>
      </c>
      <c r="F777">
        <v>54.38</v>
      </c>
      <c r="G777">
        <v>45</v>
      </c>
      <c r="H777" s="8">
        <v>0.20430000000000001</v>
      </c>
      <c r="I777" t="s">
        <v>615</v>
      </c>
    </row>
    <row r="778" spans="1:9" x14ac:dyDescent="0.3">
      <c r="A778">
        <v>1</v>
      </c>
      <c r="B778" t="s">
        <v>1451</v>
      </c>
      <c r="C778">
        <v>1</v>
      </c>
      <c r="D778">
        <v>1.39</v>
      </c>
      <c r="E778">
        <v>12</v>
      </c>
      <c r="F778">
        <v>34.15</v>
      </c>
      <c r="G778">
        <v>24.27</v>
      </c>
      <c r="H778" s="8">
        <v>0.27310000000000001</v>
      </c>
      <c r="I778" t="s">
        <v>615</v>
      </c>
    </row>
    <row r="779" spans="1:9" x14ac:dyDescent="0.3">
      <c r="A779">
        <v>1</v>
      </c>
      <c r="B779" t="s">
        <v>1452</v>
      </c>
      <c r="C779">
        <v>1</v>
      </c>
      <c r="D779">
        <v>1.1100000000000001</v>
      </c>
      <c r="E779">
        <v>19</v>
      </c>
      <c r="F779">
        <v>71.06</v>
      </c>
      <c r="G779">
        <v>57.18</v>
      </c>
      <c r="H779" s="8">
        <v>0.18010000000000001</v>
      </c>
      <c r="I779" t="s">
        <v>615</v>
      </c>
    </row>
    <row r="780" spans="1:9" x14ac:dyDescent="0.3">
      <c r="A780">
        <v>1</v>
      </c>
      <c r="B780" t="s">
        <v>1453</v>
      </c>
      <c r="C780">
        <v>1</v>
      </c>
      <c r="D780">
        <v>1.35</v>
      </c>
      <c r="E780">
        <v>15</v>
      </c>
      <c r="F780">
        <v>46.46</v>
      </c>
      <c r="G780">
        <v>37.78</v>
      </c>
      <c r="H780" s="8">
        <v>0.19980000000000001</v>
      </c>
      <c r="I780" t="s">
        <v>615</v>
      </c>
    </row>
    <row r="781" spans="1:9" x14ac:dyDescent="0.3">
      <c r="A781">
        <v>1</v>
      </c>
      <c r="B781" t="s">
        <v>1454</v>
      </c>
      <c r="C781">
        <v>1</v>
      </c>
      <c r="D781">
        <v>0.99</v>
      </c>
      <c r="E781">
        <v>11</v>
      </c>
      <c r="F781">
        <v>39.700000000000003</v>
      </c>
      <c r="G781">
        <v>31.3</v>
      </c>
      <c r="H781" s="8">
        <v>0.1988</v>
      </c>
      <c r="I781" t="s">
        <v>615</v>
      </c>
    </row>
    <row r="782" spans="1:9" x14ac:dyDescent="0.3">
      <c r="A782">
        <v>1</v>
      </c>
      <c r="B782" t="s">
        <v>1455</v>
      </c>
      <c r="C782">
        <v>1</v>
      </c>
      <c r="D782">
        <v>1.52</v>
      </c>
      <c r="E782">
        <v>12</v>
      </c>
      <c r="F782">
        <v>41.87</v>
      </c>
      <c r="G782">
        <v>30.54</v>
      </c>
      <c r="H782" s="8">
        <v>0.2082</v>
      </c>
      <c r="I782" t="s">
        <v>615</v>
      </c>
    </row>
    <row r="783" spans="1:9" x14ac:dyDescent="0.3">
      <c r="A783">
        <v>1</v>
      </c>
      <c r="B783" t="s">
        <v>1456</v>
      </c>
      <c r="C783">
        <v>1</v>
      </c>
      <c r="D783">
        <v>0.03</v>
      </c>
      <c r="E783">
        <v>17</v>
      </c>
      <c r="F783">
        <v>57.75</v>
      </c>
      <c r="G783">
        <v>57.15</v>
      </c>
      <c r="H783" s="8">
        <v>0.14860000000000001</v>
      </c>
      <c r="I783" t="s">
        <v>615</v>
      </c>
    </row>
    <row r="784" spans="1:9" x14ac:dyDescent="0.3">
      <c r="A784">
        <v>1</v>
      </c>
      <c r="B784" t="s">
        <v>1457</v>
      </c>
      <c r="C784">
        <v>1</v>
      </c>
      <c r="D784">
        <v>0.72</v>
      </c>
      <c r="E784">
        <v>13</v>
      </c>
      <c r="F784">
        <v>42.49</v>
      </c>
      <c r="G784">
        <v>37.68</v>
      </c>
      <c r="H784" s="8">
        <v>0.18820000000000001</v>
      </c>
      <c r="I784" t="s">
        <v>615</v>
      </c>
    </row>
    <row r="785" spans="1:9" x14ac:dyDescent="0.3">
      <c r="A785">
        <v>1</v>
      </c>
      <c r="B785" t="s">
        <v>1458</v>
      </c>
      <c r="C785">
        <v>1</v>
      </c>
      <c r="D785">
        <v>-1.59</v>
      </c>
      <c r="E785">
        <v>17</v>
      </c>
      <c r="F785">
        <v>49.36</v>
      </c>
      <c r="G785">
        <v>40</v>
      </c>
      <c r="H785" s="8">
        <v>0.26190000000000002</v>
      </c>
      <c r="I785" t="s">
        <v>615</v>
      </c>
    </row>
    <row r="786" spans="1:9" x14ac:dyDescent="0.3">
      <c r="A786">
        <v>1</v>
      </c>
      <c r="B786" t="s">
        <v>1459</v>
      </c>
      <c r="C786">
        <v>1</v>
      </c>
      <c r="D786">
        <v>1.3</v>
      </c>
      <c r="E786">
        <v>9</v>
      </c>
      <c r="F786">
        <v>29.35</v>
      </c>
      <c r="G786">
        <v>27.34</v>
      </c>
      <c r="H786" s="8">
        <v>0.31040000000000001</v>
      </c>
      <c r="I786" t="s">
        <v>615</v>
      </c>
    </row>
    <row r="787" spans="1:9" x14ac:dyDescent="0.3">
      <c r="A787">
        <v>1</v>
      </c>
      <c r="B787" t="s">
        <v>1460</v>
      </c>
      <c r="C787">
        <v>1</v>
      </c>
      <c r="D787">
        <v>-0.11</v>
      </c>
      <c r="E787">
        <v>16</v>
      </c>
      <c r="F787">
        <v>28.74</v>
      </c>
      <c r="G787">
        <v>28.2</v>
      </c>
      <c r="H787" s="8">
        <v>0.3019</v>
      </c>
      <c r="I787" t="s">
        <v>615</v>
      </c>
    </row>
    <row r="788" spans="1:9" x14ac:dyDescent="0.3">
      <c r="A788">
        <v>1</v>
      </c>
      <c r="B788" t="s">
        <v>1461</v>
      </c>
      <c r="C788">
        <v>1</v>
      </c>
      <c r="D788">
        <v>-0.31</v>
      </c>
      <c r="E788">
        <v>17</v>
      </c>
      <c r="F788">
        <v>47.35</v>
      </c>
      <c r="G788">
        <v>46.78</v>
      </c>
      <c r="H788" s="8">
        <v>0.20860000000000001</v>
      </c>
      <c r="I788" t="s">
        <v>615</v>
      </c>
    </row>
    <row r="789" spans="1:9" x14ac:dyDescent="0.3">
      <c r="A789">
        <v>1</v>
      </c>
      <c r="B789" t="s">
        <v>1462</v>
      </c>
      <c r="C789">
        <v>1</v>
      </c>
      <c r="D789">
        <v>0.66</v>
      </c>
      <c r="E789">
        <v>10</v>
      </c>
      <c r="F789">
        <v>35.99</v>
      </c>
      <c r="G789">
        <v>28.81</v>
      </c>
      <c r="H789" s="8">
        <v>0.25369999999999998</v>
      </c>
      <c r="I789" t="s">
        <v>615</v>
      </c>
    </row>
    <row r="790" spans="1:9" x14ac:dyDescent="0.3">
      <c r="A790">
        <v>1</v>
      </c>
      <c r="B790" t="s">
        <v>1463</v>
      </c>
      <c r="C790">
        <v>1</v>
      </c>
      <c r="D790">
        <v>0.03</v>
      </c>
      <c r="E790">
        <v>14</v>
      </c>
      <c r="F790">
        <v>43.74</v>
      </c>
      <c r="G790">
        <v>38.46</v>
      </c>
      <c r="H790" s="8">
        <v>0.20119999999999999</v>
      </c>
      <c r="I790" t="s">
        <v>615</v>
      </c>
    </row>
    <row r="791" spans="1:9" x14ac:dyDescent="0.3">
      <c r="A791">
        <v>1</v>
      </c>
      <c r="B791" t="s">
        <v>1464</v>
      </c>
      <c r="C791">
        <v>1</v>
      </c>
      <c r="D791">
        <v>1.28</v>
      </c>
      <c r="E791">
        <v>16</v>
      </c>
      <c r="F791">
        <v>43.65</v>
      </c>
      <c r="G791">
        <v>41.86</v>
      </c>
      <c r="H791" s="8">
        <v>0.1986</v>
      </c>
      <c r="I791" t="s">
        <v>615</v>
      </c>
    </row>
    <row r="792" spans="1:9" x14ac:dyDescent="0.3">
      <c r="A792">
        <v>1</v>
      </c>
      <c r="B792" t="s">
        <v>1465</v>
      </c>
      <c r="C792">
        <v>1</v>
      </c>
      <c r="D792">
        <v>0.37</v>
      </c>
      <c r="E792">
        <v>14</v>
      </c>
      <c r="F792">
        <v>35.380000000000003</v>
      </c>
      <c r="G792">
        <v>28.69</v>
      </c>
      <c r="H792" s="8">
        <v>0.25650000000000001</v>
      </c>
      <c r="I792" t="s">
        <v>615</v>
      </c>
    </row>
    <row r="793" spans="1:9" x14ac:dyDescent="0.3">
      <c r="A793">
        <v>1</v>
      </c>
      <c r="B793" t="s">
        <v>1466</v>
      </c>
      <c r="C793">
        <v>1</v>
      </c>
      <c r="D793">
        <v>-0.66</v>
      </c>
      <c r="E793">
        <v>16</v>
      </c>
      <c r="F793">
        <v>49.44</v>
      </c>
      <c r="G793">
        <v>45.76</v>
      </c>
      <c r="H793" s="8">
        <v>0.19309999999999999</v>
      </c>
      <c r="I793" t="s">
        <v>615</v>
      </c>
    </row>
    <row r="794" spans="1:9" x14ac:dyDescent="0.3">
      <c r="A794">
        <v>1</v>
      </c>
      <c r="B794" t="s">
        <v>1467</v>
      </c>
      <c r="C794">
        <v>1</v>
      </c>
      <c r="D794">
        <v>0.5</v>
      </c>
      <c r="E794">
        <v>13</v>
      </c>
      <c r="F794">
        <v>57.04</v>
      </c>
      <c r="G794">
        <v>55.1</v>
      </c>
      <c r="H794" s="8">
        <v>0.122</v>
      </c>
      <c r="I794" t="s">
        <v>615</v>
      </c>
    </row>
    <row r="795" spans="1:9" x14ac:dyDescent="0.3">
      <c r="A795">
        <v>1</v>
      </c>
      <c r="B795" t="s">
        <v>1468</v>
      </c>
      <c r="C795">
        <v>1</v>
      </c>
      <c r="D795">
        <v>0.12</v>
      </c>
      <c r="E795">
        <v>11</v>
      </c>
      <c r="F795">
        <v>29.81</v>
      </c>
      <c r="G795">
        <v>21.43</v>
      </c>
      <c r="H795" s="8">
        <v>0.26469999999999999</v>
      </c>
      <c r="I795" t="s">
        <v>615</v>
      </c>
    </row>
    <row r="796" spans="1:9" x14ac:dyDescent="0.3">
      <c r="A796">
        <v>1</v>
      </c>
      <c r="B796" t="s">
        <v>1469</v>
      </c>
      <c r="C796">
        <v>1</v>
      </c>
      <c r="D796">
        <v>0.37</v>
      </c>
      <c r="E796">
        <v>12</v>
      </c>
      <c r="F796">
        <v>48.13</v>
      </c>
      <c r="G796">
        <v>43.34</v>
      </c>
      <c r="H796" s="8">
        <v>0.15090000000000001</v>
      </c>
      <c r="I796" t="s">
        <v>615</v>
      </c>
    </row>
    <row r="797" spans="1:9" x14ac:dyDescent="0.3">
      <c r="A797">
        <v>1</v>
      </c>
      <c r="B797" t="s">
        <v>1470</v>
      </c>
      <c r="C797">
        <v>1</v>
      </c>
      <c r="D797">
        <v>1.35</v>
      </c>
      <c r="E797">
        <v>13</v>
      </c>
      <c r="F797">
        <v>31.9</v>
      </c>
      <c r="G797">
        <v>29.37</v>
      </c>
      <c r="H797" s="8">
        <v>0.23019999999999999</v>
      </c>
      <c r="I797" t="s">
        <v>615</v>
      </c>
    </row>
    <row r="798" spans="1:9" x14ac:dyDescent="0.3">
      <c r="A798">
        <v>1</v>
      </c>
      <c r="B798" t="s">
        <v>1471</v>
      </c>
      <c r="C798">
        <v>1</v>
      </c>
      <c r="D798">
        <v>0.99</v>
      </c>
      <c r="E798">
        <v>13</v>
      </c>
      <c r="F798">
        <v>39.25</v>
      </c>
      <c r="G798">
        <v>33.58</v>
      </c>
      <c r="H798" s="8">
        <v>0.19550000000000001</v>
      </c>
      <c r="I798" t="s">
        <v>615</v>
      </c>
    </row>
    <row r="799" spans="1:9" x14ac:dyDescent="0.3">
      <c r="A799">
        <v>1</v>
      </c>
      <c r="B799" t="s">
        <v>1472</v>
      </c>
      <c r="C799">
        <v>1</v>
      </c>
      <c r="D799">
        <v>0.63</v>
      </c>
      <c r="E799">
        <v>14</v>
      </c>
      <c r="F799">
        <v>45.81</v>
      </c>
      <c r="G799">
        <v>42.59</v>
      </c>
      <c r="H799" s="8">
        <v>0.17710000000000001</v>
      </c>
      <c r="I799" t="s">
        <v>615</v>
      </c>
    </row>
    <row r="800" spans="1:9" x14ac:dyDescent="0.3">
      <c r="A800">
        <v>1</v>
      </c>
      <c r="B800" t="s">
        <v>1473</v>
      </c>
      <c r="C800">
        <v>1</v>
      </c>
      <c r="D800">
        <v>-0.01</v>
      </c>
      <c r="E800">
        <v>14</v>
      </c>
      <c r="F800">
        <v>41</v>
      </c>
      <c r="G800">
        <v>34.020000000000003</v>
      </c>
      <c r="H800" s="8">
        <v>0.216</v>
      </c>
      <c r="I800" t="s">
        <v>615</v>
      </c>
    </row>
    <row r="801" spans="1:9" x14ac:dyDescent="0.3">
      <c r="A801">
        <v>1</v>
      </c>
      <c r="B801" t="s">
        <v>1474</v>
      </c>
      <c r="C801">
        <v>1</v>
      </c>
      <c r="D801">
        <v>0.65</v>
      </c>
      <c r="E801">
        <v>13</v>
      </c>
      <c r="F801">
        <v>47.11</v>
      </c>
      <c r="G801">
        <v>37.86</v>
      </c>
      <c r="H801" s="8">
        <v>0.18329999999999999</v>
      </c>
      <c r="I801" t="s">
        <v>615</v>
      </c>
    </row>
    <row r="802" spans="1:9" x14ac:dyDescent="0.3">
      <c r="A802">
        <v>1</v>
      </c>
      <c r="B802" t="s">
        <v>1475</v>
      </c>
      <c r="C802">
        <v>1</v>
      </c>
      <c r="D802">
        <v>1.03</v>
      </c>
      <c r="E802">
        <v>12</v>
      </c>
      <c r="F802">
        <v>39.130000000000003</v>
      </c>
      <c r="G802">
        <v>28.77</v>
      </c>
      <c r="H802" s="8">
        <v>0.27600000000000002</v>
      </c>
      <c r="I802" t="s">
        <v>615</v>
      </c>
    </row>
    <row r="803" spans="1:9" x14ac:dyDescent="0.3">
      <c r="A803">
        <v>1</v>
      </c>
      <c r="B803" t="s">
        <v>1476</v>
      </c>
      <c r="C803">
        <v>1</v>
      </c>
      <c r="D803">
        <v>0.7</v>
      </c>
      <c r="E803">
        <v>14</v>
      </c>
      <c r="F803">
        <v>45.37</v>
      </c>
      <c r="G803">
        <v>35.479999999999997</v>
      </c>
      <c r="H803" s="8">
        <v>0.2059</v>
      </c>
      <c r="I803" t="s">
        <v>615</v>
      </c>
    </row>
    <row r="804" spans="1:9" x14ac:dyDescent="0.3">
      <c r="A804">
        <v>1</v>
      </c>
      <c r="B804" t="s">
        <v>1477</v>
      </c>
      <c r="C804">
        <v>1</v>
      </c>
      <c r="D804">
        <v>0.84</v>
      </c>
      <c r="E804">
        <v>18</v>
      </c>
      <c r="F804">
        <v>67.37</v>
      </c>
      <c r="G804">
        <v>63.87</v>
      </c>
      <c r="H804" s="8">
        <v>0.15429999999999999</v>
      </c>
      <c r="I804" t="s">
        <v>615</v>
      </c>
    </row>
    <row r="805" spans="1:9" x14ac:dyDescent="0.3">
      <c r="A805">
        <v>1</v>
      </c>
      <c r="B805" t="s">
        <v>1478</v>
      </c>
      <c r="C805">
        <v>1</v>
      </c>
      <c r="D805">
        <v>0.32</v>
      </c>
      <c r="E805">
        <v>12</v>
      </c>
      <c r="F805">
        <v>28.1</v>
      </c>
      <c r="G805">
        <v>25.03</v>
      </c>
      <c r="H805" s="8">
        <v>0.24629999999999999</v>
      </c>
      <c r="I805" t="s">
        <v>615</v>
      </c>
    </row>
    <row r="806" spans="1:9" x14ac:dyDescent="0.3">
      <c r="A806">
        <v>1</v>
      </c>
      <c r="B806" t="s">
        <v>1479</v>
      </c>
      <c r="C806">
        <v>1</v>
      </c>
      <c r="D806">
        <v>0.71</v>
      </c>
      <c r="E806">
        <v>13</v>
      </c>
      <c r="F806">
        <v>33.229999999999997</v>
      </c>
      <c r="G806">
        <v>27.13</v>
      </c>
      <c r="H806" s="8">
        <v>0.2382</v>
      </c>
      <c r="I806" t="s">
        <v>615</v>
      </c>
    </row>
    <row r="807" spans="1:9" x14ac:dyDescent="0.3">
      <c r="A807">
        <v>1</v>
      </c>
      <c r="B807" t="s">
        <v>1480</v>
      </c>
      <c r="C807">
        <v>1</v>
      </c>
      <c r="D807">
        <v>0.87</v>
      </c>
      <c r="E807">
        <v>17</v>
      </c>
      <c r="F807">
        <v>63.83</v>
      </c>
      <c r="G807">
        <v>60.99</v>
      </c>
      <c r="H807" s="8">
        <v>0.14660000000000001</v>
      </c>
      <c r="I807" t="s">
        <v>615</v>
      </c>
    </row>
    <row r="808" spans="1:9" x14ac:dyDescent="0.3">
      <c r="A808">
        <v>1</v>
      </c>
      <c r="B808" t="s">
        <v>1481</v>
      </c>
      <c r="C808">
        <v>1</v>
      </c>
      <c r="D808">
        <v>0.16</v>
      </c>
      <c r="E808">
        <v>12</v>
      </c>
      <c r="F808">
        <v>23.99</v>
      </c>
      <c r="G808">
        <v>22.28</v>
      </c>
      <c r="H808" s="8">
        <v>0.28899999999999998</v>
      </c>
      <c r="I808" t="s">
        <v>615</v>
      </c>
    </row>
    <row r="809" spans="1:9" x14ac:dyDescent="0.3">
      <c r="A809">
        <v>1</v>
      </c>
      <c r="B809" t="s">
        <v>1482</v>
      </c>
      <c r="C809">
        <v>1</v>
      </c>
      <c r="D809">
        <v>1.1499999999999999</v>
      </c>
      <c r="E809">
        <v>16</v>
      </c>
      <c r="F809">
        <v>57.66</v>
      </c>
      <c r="G809">
        <v>55.69</v>
      </c>
      <c r="H809" s="8">
        <v>0.15310000000000001</v>
      </c>
      <c r="I809" t="s">
        <v>615</v>
      </c>
    </row>
    <row r="810" spans="1:9" x14ac:dyDescent="0.3">
      <c r="A810">
        <v>1</v>
      </c>
      <c r="B810" t="s">
        <v>1483</v>
      </c>
      <c r="C810">
        <v>1</v>
      </c>
      <c r="D810">
        <v>-0.25</v>
      </c>
      <c r="E810">
        <v>12</v>
      </c>
      <c r="F810">
        <v>36.81</v>
      </c>
      <c r="G810">
        <v>32.56</v>
      </c>
      <c r="H810" s="8">
        <v>0.21579999999999999</v>
      </c>
      <c r="I810" t="s">
        <v>615</v>
      </c>
    </row>
    <row r="811" spans="1:9" x14ac:dyDescent="0.3">
      <c r="A811">
        <v>1</v>
      </c>
      <c r="B811" t="s">
        <v>1484</v>
      </c>
      <c r="C811">
        <v>1</v>
      </c>
      <c r="D811">
        <v>-1.1100000000000001</v>
      </c>
      <c r="E811">
        <v>11</v>
      </c>
      <c r="F811">
        <v>37.75</v>
      </c>
      <c r="G811">
        <v>18.09</v>
      </c>
      <c r="H811" s="8">
        <v>0.28060000000000002</v>
      </c>
      <c r="I811" t="s">
        <v>615</v>
      </c>
    </row>
    <row r="812" spans="1:9" x14ac:dyDescent="0.3">
      <c r="A812">
        <v>1</v>
      </c>
      <c r="B812" t="s">
        <v>1485</v>
      </c>
      <c r="C812">
        <v>1</v>
      </c>
      <c r="D812">
        <v>0.04</v>
      </c>
      <c r="E812">
        <v>9</v>
      </c>
      <c r="F812">
        <v>26.75</v>
      </c>
      <c r="G812">
        <v>23.08</v>
      </c>
      <c r="H812" s="8">
        <v>0.40429999999999999</v>
      </c>
      <c r="I812" t="s">
        <v>615</v>
      </c>
    </row>
    <row r="813" spans="1:9" x14ac:dyDescent="0.3">
      <c r="A813">
        <v>1</v>
      </c>
      <c r="B813" t="s">
        <v>1486</v>
      </c>
      <c r="C813">
        <v>1</v>
      </c>
      <c r="D813">
        <v>0.3</v>
      </c>
      <c r="E813">
        <v>12</v>
      </c>
      <c r="F813">
        <v>33.799999999999997</v>
      </c>
      <c r="G813">
        <v>7.35</v>
      </c>
      <c r="H813" s="8">
        <v>0.28939999999999999</v>
      </c>
      <c r="I813" t="s">
        <v>615</v>
      </c>
    </row>
    <row r="814" spans="1:9" x14ac:dyDescent="0.3">
      <c r="A814">
        <v>1</v>
      </c>
      <c r="B814" t="s">
        <v>1487</v>
      </c>
      <c r="C814">
        <v>1</v>
      </c>
      <c r="D814">
        <v>1.59</v>
      </c>
      <c r="E814">
        <v>14</v>
      </c>
      <c r="F814">
        <v>44.18</v>
      </c>
      <c r="G814">
        <v>37.090000000000003</v>
      </c>
      <c r="H814" s="8">
        <v>0.2457</v>
      </c>
      <c r="I814" t="s">
        <v>615</v>
      </c>
    </row>
    <row r="815" spans="1:9" x14ac:dyDescent="0.3">
      <c r="A815">
        <v>1</v>
      </c>
      <c r="B815" t="s">
        <v>1488</v>
      </c>
      <c r="C815">
        <v>1</v>
      </c>
      <c r="D815">
        <v>-0.62</v>
      </c>
      <c r="E815">
        <v>18</v>
      </c>
      <c r="F815">
        <v>74.03</v>
      </c>
      <c r="G815">
        <v>72.27</v>
      </c>
      <c r="H815" s="8">
        <v>0.1384</v>
      </c>
      <c r="I815" t="s">
        <v>615</v>
      </c>
    </row>
    <row r="816" spans="1:9" x14ac:dyDescent="0.3">
      <c r="A816">
        <v>1</v>
      </c>
      <c r="B816" t="s">
        <v>1489</v>
      </c>
      <c r="C816">
        <v>1</v>
      </c>
      <c r="D816">
        <v>0.21</v>
      </c>
      <c r="E816">
        <v>11</v>
      </c>
      <c r="F816">
        <v>28.35</v>
      </c>
      <c r="G816">
        <v>22.12</v>
      </c>
      <c r="H816" s="8">
        <v>0.31</v>
      </c>
      <c r="I816" t="s">
        <v>615</v>
      </c>
    </row>
    <row r="817" spans="1:9" x14ac:dyDescent="0.3">
      <c r="A817">
        <v>1</v>
      </c>
      <c r="B817" t="s">
        <v>1490</v>
      </c>
      <c r="C817">
        <v>1</v>
      </c>
      <c r="D817">
        <v>-0.24</v>
      </c>
      <c r="E817">
        <v>15</v>
      </c>
      <c r="F817">
        <v>39.47</v>
      </c>
      <c r="G817">
        <v>38.81</v>
      </c>
      <c r="H817" s="8">
        <v>0.20979999999999999</v>
      </c>
      <c r="I817" t="s">
        <v>615</v>
      </c>
    </row>
    <row r="818" spans="1:9" x14ac:dyDescent="0.3">
      <c r="A818">
        <v>1</v>
      </c>
      <c r="B818" t="s">
        <v>1491</v>
      </c>
      <c r="C818">
        <v>1</v>
      </c>
      <c r="D818">
        <v>0.03</v>
      </c>
      <c r="E818">
        <v>14</v>
      </c>
      <c r="F818">
        <v>47.64</v>
      </c>
      <c r="G818">
        <v>39.35</v>
      </c>
      <c r="H818" s="8">
        <v>0.18970000000000001</v>
      </c>
      <c r="I818" t="s">
        <v>615</v>
      </c>
    </row>
    <row r="819" spans="1:9" x14ac:dyDescent="0.3">
      <c r="A819">
        <v>1</v>
      </c>
      <c r="B819" t="s">
        <v>1492</v>
      </c>
      <c r="C819">
        <v>1</v>
      </c>
      <c r="D819">
        <v>0.39</v>
      </c>
      <c r="E819">
        <v>14</v>
      </c>
      <c r="F819">
        <v>38.89</v>
      </c>
      <c r="G819">
        <v>34.67</v>
      </c>
      <c r="H819" s="8">
        <v>0.20030000000000001</v>
      </c>
      <c r="I819" t="s">
        <v>615</v>
      </c>
    </row>
    <row r="820" spans="1:9" x14ac:dyDescent="0.3">
      <c r="A820">
        <v>1</v>
      </c>
      <c r="B820" t="s">
        <v>1493</v>
      </c>
      <c r="C820">
        <v>1</v>
      </c>
      <c r="D820">
        <v>1.1299999999999999</v>
      </c>
      <c r="E820">
        <v>15</v>
      </c>
      <c r="F820">
        <v>50.6</v>
      </c>
      <c r="G820">
        <v>42.37</v>
      </c>
      <c r="H820" s="8">
        <v>0.2147</v>
      </c>
      <c r="I820" t="s">
        <v>615</v>
      </c>
    </row>
    <row r="821" spans="1:9" x14ac:dyDescent="0.3">
      <c r="A821">
        <v>1</v>
      </c>
      <c r="B821" t="s">
        <v>1494</v>
      </c>
      <c r="C821">
        <v>1</v>
      </c>
      <c r="D821">
        <v>1.01</v>
      </c>
      <c r="E821">
        <v>10</v>
      </c>
      <c r="F821">
        <v>34.119999999999997</v>
      </c>
      <c r="G821">
        <v>23.51</v>
      </c>
      <c r="H821" s="8">
        <v>0.35630000000000001</v>
      </c>
      <c r="I821" t="s">
        <v>615</v>
      </c>
    </row>
    <row r="822" spans="1:9" x14ac:dyDescent="0.3">
      <c r="A822">
        <v>1</v>
      </c>
      <c r="B822" t="s">
        <v>1495</v>
      </c>
      <c r="C822">
        <v>1</v>
      </c>
      <c r="D822">
        <v>0.46</v>
      </c>
      <c r="E822">
        <v>14</v>
      </c>
      <c r="F822">
        <v>50.86</v>
      </c>
      <c r="G822">
        <v>45.83</v>
      </c>
      <c r="H822" s="8">
        <v>0.16719999999999999</v>
      </c>
      <c r="I822" t="s">
        <v>615</v>
      </c>
    </row>
    <row r="823" spans="1:9" x14ac:dyDescent="0.3">
      <c r="A823">
        <v>1</v>
      </c>
      <c r="B823" t="s">
        <v>1496</v>
      </c>
      <c r="C823">
        <v>1</v>
      </c>
      <c r="D823">
        <v>0.36</v>
      </c>
      <c r="E823">
        <v>16</v>
      </c>
      <c r="F823">
        <v>51.99</v>
      </c>
      <c r="G823">
        <v>51.01</v>
      </c>
      <c r="H823" s="8">
        <v>0.16250000000000001</v>
      </c>
      <c r="I823" t="s">
        <v>615</v>
      </c>
    </row>
    <row r="824" spans="1:9" x14ac:dyDescent="0.3">
      <c r="A824">
        <v>1</v>
      </c>
      <c r="B824" t="s">
        <v>1497</v>
      </c>
      <c r="C824">
        <v>1</v>
      </c>
      <c r="D824">
        <v>-0.08</v>
      </c>
      <c r="E824">
        <v>13</v>
      </c>
      <c r="F824">
        <v>36.43</v>
      </c>
      <c r="G824">
        <v>32.03</v>
      </c>
      <c r="H824" s="8">
        <v>0.25430000000000003</v>
      </c>
      <c r="I824" t="s">
        <v>615</v>
      </c>
    </row>
    <row r="825" spans="1:9" x14ac:dyDescent="0.3">
      <c r="A825">
        <v>1</v>
      </c>
      <c r="B825" t="s">
        <v>1498</v>
      </c>
      <c r="C825">
        <v>1</v>
      </c>
      <c r="D825">
        <v>0.79</v>
      </c>
      <c r="E825">
        <v>14</v>
      </c>
      <c r="F825">
        <v>57.58</v>
      </c>
      <c r="G825">
        <v>56.01</v>
      </c>
      <c r="H825" s="8">
        <v>0.1338</v>
      </c>
      <c r="I825" t="s">
        <v>615</v>
      </c>
    </row>
    <row r="826" spans="1:9" x14ac:dyDescent="0.3">
      <c r="A826">
        <v>1</v>
      </c>
      <c r="B826" t="s">
        <v>1499</v>
      </c>
      <c r="C826">
        <v>1</v>
      </c>
      <c r="D826">
        <v>-0.2</v>
      </c>
      <c r="E826">
        <v>16</v>
      </c>
      <c r="F826">
        <v>74.81</v>
      </c>
      <c r="G826">
        <v>74.069999999999993</v>
      </c>
      <c r="H826" s="8">
        <v>0.1139</v>
      </c>
      <c r="I826" t="s">
        <v>615</v>
      </c>
    </row>
    <row r="827" spans="1:9" x14ac:dyDescent="0.3">
      <c r="A827">
        <v>1</v>
      </c>
      <c r="B827" t="s">
        <v>1500</v>
      </c>
      <c r="C827">
        <v>1</v>
      </c>
      <c r="D827">
        <v>-0.36</v>
      </c>
      <c r="E827">
        <v>13</v>
      </c>
      <c r="F827">
        <v>33.04</v>
      </c>
      <c r="G827">
        <v>26.14</v>
      </c>
      <c r="H827" s="8">
        <v>0.2422</v>
      </c>
      <c r="I827" t="s">
        <v>615</v>
      </c>
    </row>
    <row r="828" spans="1:9" x14ac:dyDescent="0.3">
      <c r="A828">
        <v>1</v>
      </c>
      <c r="B828" t="s">
        <v>1501</v>
      </c>
      <c r="C828">
        <v>1</v>
      </c>
      <c r="D828">
        <v>-0.25</v>
      </c>
      <c r="E828">
        <v>15</v>
      </c>
      <c r="F828">
        <v>36.04</v>
      </c>
      <c r="G828">
        <v>35.42</v>
      </c>
      <c r="H828" s="8">
        <v>0.2346</v>
      </c>
      <c r="I828" t="s">
        <v>615</v>
      </c>
    </row>
    <row r="829" spans="1:9" x14ac:dyDescent="0.3">
      <c r="A829">
        <v>1</v>
      </c>
      <c r="B829" t="s">
        <v>1502</v>
      </c>
      <c r="C829">
        <v>1</v>
      </c>
      <c r="D829">
        <v>0.77</v>
      </c>
      <c r="E829">
        <v>14</v>
      </c>
      <c r="F829">
        <v>44.8</v>
      </c>
      <c r="G829">
        <v>37.979999999999997</v>
      </c>
      <c r="H829" s="8">
        <v>0.1956</v>
      </c>
      <c r="I829" t="s">
        <v>615</v>
      </c>
    </row>
    <row r="830" spans="1:9" x14ac:dyDescent="0.3">
      <c r="A830">
        <v>1</v>
      </c>
      <c r="B830" t="s">
        <v>1503</v>
      </c>
      <c r="C830">
        <v>1</v>
      </c>
      <c r="D830">
        <v>0.65</v>
      </c>
      <c r="E830">
        <v>19</v>
      </c>
      <c r="F830">
        <v>62.34</v>
      </c>
      <c r="G830">
        <v>60.1</v>
      </c>
      <c r="H830" s="8">
        <v>0.16769999999999999</v>
      </c>
      <c r="I830" t="s">
        <v>615</v>
      </c>
    </row>
    <row r="831" spans="1:9" x14ac:dyDescent="0.3">
      <c r="A831">
        <v>1</v>
      </c>
      <c r="B831" t="s">
        <v>1504</v>
      </c>
      <c r="C831">
        <v>1</v>
      </c>
      <c r="D831">
        <v>-1.45</v>
      </c>
      <c r="E831">
        <v>10</v>
      </c>
      <c r="F831">
        <v>34.85</v>
      </c>
      <c r="G831">
        <v>32.340000000000003</v>
      </c>
      <c r="H831" s="8">
        <v>0.18160000000000001</v>
      </c>
      <c r="I831" t="s">
        <v>615</v>
      </c>
    </row>
    <row r="832" spans="1:9" x14ac:dyDescent="0.3">
      <c r="A832">
        <v>1</v>
      </c>
      <c r="B832" t="s">
        <v>1505</v>
      </c>
      <c r="C832">
        <v>1</v>
      </c>
      <c r="D832">
        <v>1.08</v>
      </c>
      <c r="E832">
        <v>14</v>
      </c>
      <c r="F832">
        <v>45.55</v>
      </c>
      <c r="G832">
        <v>44.14</v>
      </c>
      <c r="H832" s="8">
        <v>0.16750000000000001</v>
      </c>
      <c r="I832" t="s">
        <v>615</v>
      </c>
    </row>
    <row r="833" spans="1:9" x14ac:dyDescent="0.3">
      <c r="A833">
        <v>1</v>
      </c>
      <c r="B833" t="s">
        <v>1506</v>
      </c>
      <c r="C833">
        <v>1</v>
      </c>
      <c r="D833">
        <v>1.34</v>
      </c>
      <c r="E833">
        <v>17</v>
      </c>
      <c r="F833">
        <v>46.26</v>
      </c>
      <c r="G833">
        <v>40.31</v>
      </c>
      <c r="H833" s="8">
        <v>0.21829999999999999</v>
      </c>
      <c r="I833" t="s">
        <v>615</v>
      </c>
    </row>
    <row r="834" spans="1:9" x14ac:dyDescent="0.3">
      <c r="A834">
        <v>1</v>
      </c>
      <c r="B834" t="s">
        <v>1507</v>
      </c>
      <c r="C834">
        <v>1</v>
      </c>
      <c r="D834">
        <v>0.53</v>
      </c>
      <c r="E834">
        <v>13</v>
      </c>
      <c r="F834">
        <v>40.22</v>
      </c>
      <c r="G834">
        <v>23.67</v>
      </c>
      <c r="H834" s="8">
        <v>0.29959999999999998</v>
      </c>
      <c r="I834" t="s">
        <v>615</v>
      </c>
    </row>
    <row r="835" spans="1:9" x14ac:dyDescent="0.3">
      <c r="A835">
        <v>1</v>
      </c>
      <c r="B835" t="s">
        <v>1508</v>
      </c>
      <c r="C835">
        <v>1</v>
      </c>
      <c r="D835">
        <v>1.21</v>
      </c>
      <c r="E835">
        <v>9</v>
      </c>
      <c r="F835">
        <v>30.29</v>
      </c>
      <c r="G835">
        <v>22.6</v>
      </c>
      <c r="H835" s="8">
        <v>0.21740000000000001</v>
      </c>
      <c r="I835" t="s">
        <v>615</v>
      </c>
    </row>
    <row r="836" spans="1:9" x14ac:dyDescent="0.3">
      <c r="A836">
        <v>1</v>
      </c>
      <c r="B836" t="s">
        <v>1509</v>
      </c>
      <c r="C836">
        <v>1</v>
      </c>
      <c r="D836">
        <v>0.37</v>
      </c>
      <c r="E836">
        <v>11</v>
      </c>
      <c r="F836">
        <v>29.82</v>
      </c>
      <c r="G836">
        <v>21.38</v>
      </c>
      <c r="H836" s="8">
        <v>0.26769999999999999</v>
      </c>
      <c r="I836" t="s">
        <v>615</v>
      </c>
    </row>
    <row r="837" spans="1:9" x14ac:dyDescent="0.3">
      <c r="A837">
        <v>1</v>
      </c>
      <c r="B837" t="s">
        <v>1510</v>
      </c>
      <c r="C837">
        <v>1</v>
      </c>
      <c r="D837">
        <v>0.85</v>
      </c>
      <c r="E837">
        <v>18</v>
      </c>
      <c r="F837">
        <v>61.45</v>
      </c>
      <c r="G837">
        <v>59.38</v>
      </c>
      <c r="H837" s="8">
        <v>0.16450000000000001</v>
      </c>
      <c r="I837" t="s">
        <v>615</v>
      </c>
    </row>
    <row r="838" spans="1:9" x14ac:dyDescent="0.3">
      <c r="A838">
        <v>1</v>
      </c>
      <c r="B838" t="s">
        <v>1511</v>
      </c>
      <c r="C838">
        <v>1</v>
      </c>
      <c r="D838">
        <v>-0.1</v>
      </c>
      <c r="E838">
        <v>11</v>
      </c>
      <c r="F838">
        <v>54.29</v>
      </c>
      <c r="G838">
        <v>25.77</v>
      </c>
      <c r="H838" s="8">
        <v>0.32119999999999999</v>
      </c>
      <c r="I838" t="s">
        <v>615</v>
      </c>
    </row>
    <row r="839" spans="1:9" x14ac:dyDescent="0.3">
      <c r="A839">
        <v>1</v>
      </c>
      <c r="B839" t="s">
        <v>1512</v>
      </c>
      <c r="C839">
        <v>1</v>
      </c>
      <c r="D839">
        <v>0.62</v>
      </c>
      <c r="E839">
        <v>14</v>
      </c>
      <c r="F839">
        <v>43.28</v>
      </c>
      <c r="G839">
        <v>42.5</v>
      </c>
      <c r="H839" s="8">
        <v>0.1744</v>
      </c>
      <c r="I839" t="s">
        <v>615</v>
      </c>
    </row>
    <row r="840" spans="1:9" x14ac:dyDescent="0.3">
      <c r="A840">
        <v>1</v>
      </c>
      <c r="B840" t="s">
        <v>1513</v>
      </c>
      <c r="C840">
        <v>1</v>
      </c>
      <c r="D840">
        <v>0.48</v>
      </c>
      <c r="E840">
        <v>13</v>
      </c>
      <c r="F840">
        <v>47.04</v>
      </c>
      <c r="G840">
        <v>39.42</v>
      </c>
      <c r="H840" s="8">
        <v>0.2056</v>
      </c>
      <c r="I840" t="s">
        <v>615</v>
      </c>
    </row>
    <row r="841" spans="1:9" x14ac:dyDescent="0.3">
      <c r="A841">
        <v>1</v>
      </c>
      <c r="B841" t="s">
        <v>1514</v>
      </c>
      <c r="C841">
        <v>1</v>
      </c>
      <c r="D841">
        <v>-0.76</v>
      </c>
      <c r="E841">
        <v>15</v>
      </c>
      <c r="F841">
        <v>44.5</v>
      </c>
      <c r="G841">
        <v>34.520000000000003</v>
      </c>
      <c r="H841" s="8">
        <v>0.25290000000000001</v>
      </c>
      <c r="I841" t="s">
        <v>615</v>
      </c>
    </row>
    <row r="842" spans="1:9" x14ac:dyDescent="0.3">
      <c r="A842">
        <v>1</v>
      </c>
      <c r="B842" t="s">
        <v>1515</v>
      </c>
      <c r="C842">
        <v>1</v>
      </c>
      <c r="D842">
        <v>0.44</v>
      </c>
      <c r="E842">
        <v>11</v>
      </c>
      <c r="F842">
        <v>33.75</v>
      </c>
      <c r="G842">
        <v>25.67</v>
      </c>
      <c r="H842" s="8">
        <v>0.2472</v>
      </c>
      <c r="I842" t="s">
        <v>615</v>
      </c>
    </row>
    <row r="843" spans="1:9" x14ac:dyDescent="0.3">
      <c r="A843">
        <v>1</v>
      </c>
      <c r="B843" t="s">
        <v>1516</v>
      </c>
      <c r="C843">
        <v>1</v>
      </c>
      <c r="D843">
        <v>0.84</v>
      </c>
      <c r="E843">
        <v>17</v>
      </c>
      <c r="F843">
        <v>56.32</v>
      </c>
      <c r="G843">
        <v>54.61</v>
      </c>
      <c r="H843" s="8">
        <v>0.16919999999999999</v>
      </c>
      <c r="I843" t="s">
        <v>615</v>
      </c>
    </row>
    <row r="844" spans="1:9" x14ac:dyDescent="0.3">
      <c r="A844">
        <v>1</v>
      </c>
      <c r="B844" t="s">
        <v>1517</v>
      </c>
      <c r="C844">
        <v>1</v>
      </c>
      <c r="D844">
        <v>0.17</v>
      </c>
      <c r="E844">
        <v>11</v>
      </c>
      <c r="F844">
        <v>29.68</v>
      </c>
      <c r="G844">
        <v>22.9</v>
      </c>
      <c r="H844" s="8">
        <v>0.29759999999999998</v>
      </c>
      <c r="I844" t="s">
        <v>615</v>
      </c>
    </row>
    <row r="845" spans="1:9" x14ac:dyDescent="0.3">
      <c r="A845">
        <v>1</v>
      </c>
      <c r="B845" t="s">
        <v>1518</v>
      </c>
      <c r="C845">
        <v>1</v>
      </c>
      <c r="D845">
        <v>0</v>
      </c>
      <c r="E845">
        <v>11</v>
      </c>
      <c r="F845">
        <v>34.17</v>
      </c>
      <c r="G845">
        <v>28.49</v>
      </c>
      <c r="H845" s="8">
        <v>0.20319999999999999</v>
      </c>
      <c r="I845" t="s">
        <v>615</v>
      </c>
    </row>
    <row r="846" spans="1:9" x14ac:dyDescent="0.3">
      <c r="A846">
        <v>1</v>
      </c>
      <c r="B846" t="s">
        <v>1519</v>
      </c>
      <c r="C846">
        <v>1</v>
      </c>
      <c r="D846">
        <v>-0.34</v>
      </c>
      <c r="E846">
        <v>12</v>
      </c>
      <c r="F846">
        <v>40.770000000000003</v>
      </c>
      <c r="G846">
        <v>38.04</v>
      </c>
      <c r="H846" s="8">
        <v>0.22600000000000001</v>
      </c>
      <c r="I846" t="s">
        <v>615</v>
      </c>
    </row>
    <row r="847" spans="1:9" x14ac:dyDescent="0.3">
      <c r="A847">
        <v>1</v>
      </c>
      <c r="B847" t="s">
        <v>1520</v>
      </c>
      <c r="C847">
        <v>1</v>
      </c>
      <c r="D847">
        <v>0.43</v>
      </c>
      <c r="E847">
        <v>13</v>
      </c>
      <c r="F847">
        <v>60.15</v>
      </c>
      <c r="G847">
        <v>59.33</v>
      </c>
      <c r="H847" s="8">
        <v>0.1132</v>
      </c>
      <c r="I847" t="s">
        <v>615</v>
      </c>
    </row>
    <row r="848" spans="1:9" x14ac:dyDescent="0.3">
      <c r="A848">
        <v>1</v>
      </c>
      <c r="B848" t="s">
        <v>1521</v>
      </c>
      <c r="C848">
        <v>1</v>
      </c>
      <c r="D848">
        <v>-0.34</v>
      </c>
      <c r="E848">
        <v>14</v>
      </c>
      <c r="F848">
        <v>48.83</v>
      </c>
      <c r="G848">
        <v>40.32</v>
      </c>
      <c r="H848" s="8">
        <v>0.19259999999999999</v>
      </c>
      <c r="I848" t="s">
        <v>615</v>
      </c>
    </row>
    <row r="849" spans="1:9" x14ac:dyDescent="0.3">
      <c r="A849">
        <v>1</v>
      </c>
      <c r="B849" t="s">
        <v>1522</v>
      </c>
      <c r="C849">
        <v>1</v>
      </c>
      <c r="D849">
        <v>-0.21</v>
      </c>
      <c r="E849">
        <v>15</v>
      </c>
      <c r="F849">
        <v>52.98</v>
      </c>
      <c r="G849">
        <v>51.37</v>
      </c>
      <c r="H849" s="8">
        <v>0.157</v>
      </c>
      <c r="I849" t="s">
        <v>615</v>
      </c>
    </row>
    <row r="850" spans="1:9" x14ac:dyDescent="0.3">
      <c r="A850">
        <v>1</v>
      </c>
      <c r="B850" t="s">
        <v>1523</v>
      </c>
      <c r="C850">
        <v>1</v>
      </c>
      <c r="D850">
        <v>0.66</v>
      </c>
      <c r="E850">
        <v>13</v>
      </c>
      <c r="F850">
        <v>50.26</v>
      </c>
      <c r="G850">
        <v>37.840000000000003</v>
      </c>
      <c r="H850" s="8">
        <v>0.18179999999999999</v>
      </c>
      <c r="I850" t="s">
        <v>615</v>
      </c>
    </row>
    <row r="851" spans="1:9" x14ac:dyDescent="0.3">
      <c r="A851">
        <v>1</v>
      </c>
      <c r="B851" t="s">
        <v>1524</v>
      </c>
      <c r="C851">
        <v>1</v>
      </c>
      <c r="D851">
        <v>0.54</v>
      </c>
      <c r="E851">
        <v>12</v>
      </c>
      <c r="F851">
        <v>36.130000000000003</v>
      </c>
      <c r="G851">
        <v>29.83</v>
      </c>
      <c r="H851" s="8">
        <v>0.20799999999999999</v>
      </c>
      <c r="I851" t="s">
        <v>615</v>
      </c>
    </row>
    <row r="852" spans="1:9" x14ac:dyDescent="0.3">
      <c r="A852">
        <v>1</v>
      </c>
      <c r="B852" t="s">
        <v>1525</v>
      </c>
      <c r="C852">
        <v>1</v>
      </c>
      <c r="D852">
        <v>0.68</v>
      </c>
      <c r="E852">
        <v>9</v>
      </c>
      <c r="F852">
        <v>32.479999999999997</v>
      </c>
      <c r="G852">
        <v>28.23</v>
      </c>
      <c r="H852" s="8">
        <v>0.1852</v>
      </c>
      <c r="I852" t="s">
        <v>615</v>
      </c>
    </row>
    <row r="853" spans="1:9" x14ac:dyDescent="0.3">
      <c r="A853">
        <v>1</v>
      </c>
      <c r="B853" t="s">
        <v>1526</v>
      </c>
      <c r="C853">
        <v>1</v>
      </c>
      <c r="D853">
        <v>0.03</v>
      </c>
      <c r="E853">
        <v>14</v>
      </c>
      <c r="F853">
        <v>46.53</v>
      </c>
      <c r="G853">
        <v>43.96</v>
      </c>
      <c r="H853" s="8">
        <v>0.17380000000000001</v>
      </c>
      <c r="I853" t="s">
        <v>615</v>
      </c>
    </row>
    <row r="854" spans="1:9" x14ac:dyDescent="0.3">
      <c r="A854">
        <v>1</v>
      </c>
      <c r="B854" t="s">
        <v>1527</v>
      </c>
      <c r="C854">
        <v>1</v>
      </c>
      <c r="D854">
        <v>-0.19</v>
      </c>
      <c r="E854">
        <v>17</v>
      </c>
      <c r="F854">
        <v>64.61</v>
      </c>
      <c r="G854">
        <v>62.99</v>
      </c>
      <c r="H854" s="8">
        <v>0.1411</v>
      </c>
      <c r="I854" t="s">
        <v>615</v>
      </c>
    </row>
    <row r="855" spans="1:9" x14ac:dyDescent="0.3">
      <c r="A855">
        <v>1</v>
      </c>
      <c r="B855" t="s">
        <v>1528</v>
      </c>
      <c r="C855">
        <v>1</v>
      </c>
      <c r="D855">
        <v>-0.56000000000000005</v>
      </c>
      <c r="E855">
        <v>15</v>
      </c>
      <c r="F855">
        <v>68.25</v>
      </c>
      <c r="G855">
        <v>46.26</v>
      </c>
      <c r="H855" s="8">
        <v>0.1779</v>
      </c>
      <c r="I855" t="s">
        <v>615</v>
      </c>
    </row>
    <row r="856" spans="1:9" x14ac:dyDescent="0.3">
      <c r="A856">
        <v>1</v>
      </c>
      <c r="B856" t="s">
        <v>1529</v>
      </c>
      <c r="C856">
        <v>1</v>
      </c>
      <c r="D856">
        <v>1.49</v>
      </c>
      <c r="E856">
        <v>17</v>
      </c>
      <c r="F856">
        <v>52.06</v>
      </c>
      <c r="G856">
        <v>44.06</v>
      </c>
      <c r="H856" s="8">
        <v>0.20280000000000001</v>
      </c>
      <c r="I856" t="s">
        <v>615</v>
      </c>
    </row>
    <row r="857" spans="1:9" x14ac:dyDescent="0.3">
      <c r="A857">
        <v>1</v>
      </c>
      <c r="B857" t="s">
        <v>1530</v>
      </c>
      <c r="C857">
        <v>1</v>
      </c>
      <c r="D857">
        <v>-1.31</v>
      </c>
      <c r="E857">
        <v>16</v>
      </c>
      <c r="F857">
        <v>59.94</v>
      </c>
      <c r="G857">
        <v>41.61</v>
      </c>
      <c r="H857" s="8">
        <v>0.33779999999999999</v>
      </c>
      <c r="I857" t="s">
        <v>615</v>
      </c>
    </row>
    <row r="858" spans="1:9" x14ac:dyDescent="0.3">
      <c r="A858">
        <v>1</v>
      </c>
      <c r="B858" t="s">
        <v>1531</v>
      </c>
      <c r="C858">
        <v>1</v>
      </c>
      <c r="D858">
        <v>-0.28000000000000003</v>
      </c>
      <c r="E858">
        <v>15</v>
      </c>
      <c r="F858">
        <v>34.64</v>
      </c>
      <c r="G858">
        <v>33.369999999999997</v>
      </c>
      <c r="H858" s="8">
        <v>0.2311</v>
      </c>
      <c r="I858" t="s">
        <v>615</v>
      </c>
    </row>
    <row r="859" spans="1:9" x14ac:dyDescent="0.3">
      <c r="A859">
        <v>1</v>
      </c>
      <c r="B859" t="s">
        <v>1532</v>
      </c>
      <c r="C859">
        <v>1</v>
      </c>
      <c r="D859">
        <v>0.24</v>
      </c>
      <c r="E859">
        <v>14</v>
      </c>
      <c r="F859">
        <v>42.41</v>
      </c>
      <c r="G859">
        <v>41.16</v>
      </c>
      <c r="H859" s="8">
        <v>0.1898</v>
      </c>
      <c r="I859" t="s">
        <v>615</v>
      </c>
    </row>
    <row r="860" spans="1:9" x14ac:dyDescent="0.3">
      <c r="A860">
        <v>1</v>
      </c>
      <c r="B860" t="s">
        <v>1533</v>
      </c>
      <c r="C860">
        <v>1</v>
      </c>
      <c r="D860">
        <v>0.32</v>
      </c>
      <c r="E860">
        <v>18</v>
      </c>
      <c r="F860">
        <v>66.05</v>
      </c>
      <c r="G860">
        <v>65.349999999999994</v>
      </c>
      <c r="H860" s="8">
        <v>0.1469</v>
      </c>
      <c r="I860" t="s">
        <v>615</v>
      </c>
    </row>
    <row r="861" spans="1:9" x14ac:dyDescent="0.3">
      <c r="A861">
        <v>1</v>
      </c>
      <c r="B861" t="s">
        <v>1534</v>
      </c>
      <c r="C861">
        <v>1</v>
      </c>
      <c r="D861">
        <v>1.1499999999999999</v>
      </c>
      <c r="E861">
        <v>17</v>
      </c>
      <c r="F861">
        <v>65.11</v>
      </c>
      <c r="G861">
        <v>63.33</v>
      </c>
      <c r="H861" s="8">
        <v>0.14910000000000001</v>
      </c>
      <c r="I861" t="s">
        <v>615</v>
      </c>
    </row>
    <row r="862" spans="1:9" x14ac:dyDescent="0.3">
      <c r="A862">
        <v>1</v>
      </c>
      <c r="B862" t="s">
        <v>1535</v>
      </c>
      <c r="C862">
        <v>1</v>
      </c>
      <c r="D862">
        <v>0.16</v>
      </c>
      <c r="E862">
        <v>15</v>
      </c>
      <c r="F862">
        <v>81.569999999999993</v>
      </c>
      <c r="G862">
        <v>80.959999999999994</v>
      </c>
      <c r="H862" s="8">
        <v>0.10100000000000001</v>
      </c>
      <c r="I862" t="s">
        <v>615</v>
      </c>
    </row>
    <row r="863" spans="1:9" x14ac:dyDescent="0.3">
      <c r="A863">
        <v>1</v>
      </c>
      <c r="B863" t="s">
        <v>1536</v>
      </c>
      <c r="C863">
        <v>1</v>
      </c>
      <c r="D863">
        <v>0.65</v>
      </c>
      <c r="E863">
        <v>17</v>
      </c>
      <c r="F863">
        <v>93.27</v>
      </c>
      <c r="G863">
        <v>93.08</v>
      </c>
      <c r="H863" s="8">
        <v>9.8599999999999993E-2</v>
      </c>
      <c r="I863" t="s">
        <v>615</v>
      </c>
    </row>
    <row r="864" spans="1:9" x14ac:dyDescent="0.3">
      <c r="A864">
        <v>1</v>
      </c>
      <c r="B864" t="s">
        <v>1537</v>
      </c>
      <c r="C864">
        <v>1</v>
      </c>
      <c r="D864">
        <v>0.85</v>
      </c>
      <c r="E864">
        <v>18</v>
      </c>
      <c r="F864">
        <v>70.88</v>
      </c>
      <c r="G864">
        <v>70.349999999999994</v>
      </c>
      <c r="H864" s="8">
        <v>0.13550000000000001</v>
      </c>
      <c r="I864" t="s">
        <v>615</v>
      </c>
    </row>
    <row r="865" spans="1:9" x14ac:dyDescent="0.3">
      <c r="A865">
        <v>1</v>
      </c>
      <c r="B865" t="s">
        <v>1538</v>
      </c>
      <c r="C865">
        <v>1</v>
      </c>
      <c r="D865">
        <v>-0.54</v>
      </c>
      <c r="E865">
        <v>15</v>
      </c>
      <c r="F865">
        <v>60.84</v>
      </c>
      <c r="G865">
        <v>58.63</v>
      </c>
      <c r="H865" s="8">
        <v>0.1394</v>
      </c>
      <c r="I865" t="s">
        <v>615</v>
      </c>
    </row>
    <row r="866" spans="1:9" x14ac:dyDescent="0.3">
      <c r="A866">
        <v>1</v>
      </c>
      <c r="B866" t="s">
        <v>1539</v>
      </c>
      <c r="C866">
        <v>1</v>
      </c>
      <c r="D866">
        <v>-0.22</v>
      </c>
      <c r="E866">
        <v>19</v>
      </c>
      <c r="F866">
        <v>62.62</v>
      </c>
      <c r="G866">
        <v>50.02</v>
      </c>
      <c r="H866" s="8">
        <v>0.19980000000000001</v>
      </c>
      <c r="I866" t="s">
        <v>615</v>
      </c>
    </row>
    <row r="867" spans="1:9" x14ac:dyDescent="0.3">
      <c r="A867">
        <v>1</v>
      </c>
      <c r="B867" t="s">
        <v>1540</v>
      </c>
      <c r="C867">
        <v>1</v>
      </c>
      <c r="D867">
        <v>0.53</v>
      </c>
      <c r="E867">
        <v>14</v>
      </c>
      <c r="F867">
        <v>48.72</v>
      </c>
      <c r="G867">
        <v>47.69</v>
      </c>
      <c r="H867" s="8">
        <v>0.15870000000000001</v>
      </c>
      <c r="I867" t="s">
        <v>615</v>
      </c>
    </row>
    <row r="868" spans="1:9" x14ac:dyDescent="0.3">
      <c r="A868">
        <v>1</v>
      </c>
      <c r="B868" t="s">
        <v>1541</v>
      </c>
      <c r="C868">
        <v>1</v>
      </c>
      <c r="D868">
        <v>-1.22</v>
      </c>
      <c r="E868">
        <v>13</v>
      </c>
      <c r="F868">
        <v>50.69</v>
      </c>
      <c r="G868">
        <v>42.51</v>
      </c>
      <c r="H868" s="8">
        <v>0.17879999999999999</v>
      </c>
      <c r="I868" t="s">
        <v>615</v>
      </c>
    </row>
    <row r="869" spans="1:9" x14ac:dyDescent="0.3">
      <c r="A869">
        <v>1</v>
      </c>
      <c r="B869" t="s">
        <v>1542</v>
      </c>
      <c r="C869">
        <v>1</v>
      </c>
      <c r="D869">
        <v>1.08</v>
      </c>
      <c r="E869">
        <v>18</v>
      </c>
      <c r="F869">
        <v>72.599999999999994</v>
      </c>
      <c r="G869">
        <v>67.12</v>
      </c>
      <c r="H869" s="8">
        <v>0.13589999999999999</v>
      </c>
      <c r="I869" t="s">
        <v>615</v>
      </c>
    </row>
    <row r="870" spans="1:9" x14ac:dyDescent="0.3">
      <c r="A870">
        <v>1</v>
      </c>
      <c r="B870" t="s">
        <v>1543</v>
      </c>
      <c r="C870">
        <v>1</v>
      </c>
      <c r="D870">
        <v>-1.36</v>
      </c>
      <c r="E870">
        <v>13</v>
      </c>
      <c r="F870">
        <v>53.87</v>
      </c>
      <c r="G870">
        <v>26.34</v>
      </c>
      <c r="H870" s="8">
        <v>0.29620000000000002</v>
      </c>
      <c r="I870" t="s">
        <v>615</v>
      </c>
    </row>
    <row r="871" spans="1:9" x14ac:dyDescent="0.3">
      <c r="A871">
        <v>1</v>
      </c>
      <c r="B871" t="s">
        <v>1544</v>
      </c>
      <c r="C871">
        <v>1</v>
      </c>
      <c r="D871">
        <v>1.04</v>
      </c>
      <c r="E871">
        <v>12</v>
      </c>
      <c r="F871">
        <v>37.78</v>
      </c>
      <c r="G871">
        <v>35.770000000000003</v>
      </c>
      <c r="H871" s="8">
        <v>0.17810000000000001</v>
      </c>
      <c r="I871" t="s">
        <v>615</v>
      </c>
    </row>
    <row r="872" spans="1:9" x14ac:dyDescent="0.3">
      <c r="A872">
        <v>1</v>
      </c>
      <c r="B872" t="s">
        <v>1545</v>
      </c>
      <c r="C872">
        <v>1</v>
      </c>
      <c r="D872">
        <v>-0.17</v>
      </c>
      <c r="E872">
        <v>16</v>
      </c>
      <c r="F872">
        <v>57.76</v>
      </c>
      <c r="G872">
        <v>51.1</v>
      </c>
      <c r="H872" s="8">
        <v>0.1835</v>
      </c>
      <c r="I872" t="s">
        <v>615</v>
      </c>
    </row>
    <row r="873" spans="1:9" x14ac:dyDescent="0.3">
      <c r="A873">
        <v>1</v>
      </c>
      <c r="B873" t="s">
        <v>1546</v>
      </c>
      <c r="C873">
        <v>1</v>
      </c>
      <c r="D873">
        <v>1.1000000000000001</v>
      </c>
      <c r="E873">
        <v>12</v>
      </c>
      <c r="F873">
        <v>40.24</v>
      </c>
      <c r="G873">
        <v>26.33</v>
      </c>
      <c r="H873" s="8">
        <v>0.24779999999999999</v>
      </c>
      <c r="I873" t="s">
        <v>615</v>
      </c>
    </row>
    <row r="874" spans="1:9" x14ac:dyDescent="0.3">
      <c r="A874">
        <v>1</v>
      </c>
      <c r="B874" t="s">
        <v>1547</v>
      </c>
      <c r="C874">
        <v>1</v>
      </c>
      <c r="D874">
        <v>-1.28</v>
      </c>
      <c r="E874">
        <v>15</v>
      </c>
      <c r="F874">
        <v>52.92</v>
      </c>
      <c r="G874">
        <v>38.46</v>
      </c>
      <c r="H874" s="8">
        <v>0.29149999999999998</v>
      </c>
      <c r="I874" t="s">
        <v>615</v>
      </c>
    </row>
    <row r="875" spans="1:9" x14ac:dyDescent="0.3">
      <c r="A875">
        <v>1</v>
      </c>
      <c r="B875" t="s">
        <v>1548</v>
      </c>
      <c r="C875">
        <v>1</v>
      </c>
      <c r="D875">
        <v>1.67</v>
      </c>
      <c r="E875">
        <v>13</v>
      </c>
      <c r="F875">
        <v>40.729999999999997</v>
      </c>
      <c r="G875">
        <v>31.89</v>
      </c>
      <c r="H875" s="8">
        <v>0.19359999999999999</v>
      </c>
      <c r="I875" t="s">
        <v>615</v>
      </c>
    </row>
    <row r="876" spans="1:9" x14ac:dyDescent="0.3">
      <c r="A876">
        <v>1</v>
      </c>
      <c r="B876" t="s">
        <v>1549</v>
      </c>
      <c r="C876">
        <v>1</v>
      </c>
      <c r="D876">
        <v>-0.47</v>
      </c>
      <c r="E876">
        <v>15</v>
      </c>
      <c r="F876">
        <v>63.95</v>
      </c>
      <c r="G876">
        <v>62.58</v>
      </c>
      <c r="H876" s="8">
        <v>0.1341</v>
      </c>
      <c r="I876" t="s">
        <v>615</v>
      </c>
    </row>
    <row r="877" spans="1:9" x14ac:dyDescent="0.3">
      <c r="A877">
        <v>1</v>
      </c>
      <c r="B877" t="s">
        <v>1550</v>
      </c>
      <c r="C877">
        <v>1</v>
      </c>
      <c r="D877">
        <v>-0.42</v>
      </c>
      <c r="E877">
        <v>13</v>
      </c>
      <c r="F877">
        <v>44.51</v>
      </c>
      <c r="G877">
        <v>31.39</v>
      </c>
      <c r="H877" s="8">
        <v>0.20219999999999999</v>
      </c>
      <c r="I877" t="s">
        <v>615</v>
      </c>
    </row>
    <row r="878" spans="1:9" x14ac:dyDescent="0.3">
      <c r="A878">
        <v>1</v>
      </c>
      <c r="B878" t="s">
        <v>1551</v>
      </c>
      <c r="C878">
        <v>1</v>
      </c>
      <c r="D878">
        <v>-0.38</v>
      </c>
      <c r="E878">
        <v>13</v>
      </c>
      <c r="F878">
        <v>39.5</v>
      </c>
      <c r="G878">
        <v>25.92</v>
      </c>
      <c r="H878" s="8">
        <v>0.29949999999999999</v>
      </c>
      <c r="I878" t="s">
        <v>615</v>
      </c>
    </row>
    <row r="879" spans="1:9" x14ac:dyDescent="0.3">
      <c r="A879">
        <v>1</v>
      </c>
      <c r="B879" t="s">
        <v>1552</v>
      </c>
      <c r="C879">
        <v>1</v>
      </c>
      <c r="D879">
        <v>0.14000000000000001</v>
      </c>
      <c r="E879">
        <v>12</v>
      </c>
      <c r="F879">
        <v>44.8</v>
      </c>
      <c r="G879">
        <v>41.39</v>
      </c>
      <c r="H879" s="8">
        <v>0.15359999999999999</v>
      </c>
      <c r="I879" t="s">
        <v>615</v>
      </c>
    </row>
    <row r="880" spans="1:9" x14ac:dyDescent="0.3">
      <c r="A880">
        <v>1</v>
      </c>
      <c r="B880" t="s">
        <v>1553</v>
      </c>
      <c r="C880">
        <v>1</v>
      </c>
      <c r="D880">
        <v>-0.45</v>
      </c>
      <c r="E880">
        <v>11</v>
      </c>
      <c r="F880">
        <v>38.729999999999997</v>
      </c>
      <c r="G880">
        <v>29.69</v>
      </c>
      <c r="H880" s="8">
        <v>0.20469999999999999</v>
      </c>
      <c r="I880" t="s">
        <v>615</v>
      </c>
    </row>
    <row r="881" spans="1:9" x14ac:dyDescent="0.3">
      <c r="A881">
        <v>1</v>
      </c>
      <c r="B881" t="s">
        <v>1554</v>
      </c>
      <c r="C881">
        <v>1</v>
      </c>
      <c r="D881">
        <v>0.23</v>
      </c>
      <c r="E881">
        <v>14</v>
      </c>
      <c r="F881">
        <v>49.5</v>
      </c>
      <c r="G881">
        <v>28.96</v>
      </c>
      <c r="H881" s="8">
        <v>0.16500000000000001</v>
      </c>
      <c r="I881" t="s">
        <v>615</v>
      </c>
    </row>
    <row r="882" spans="1:9" x14ac:dyDescent="0.3">
      <c r="A882">
        <v>1</v>
      </c>
      <c r="B882" t="s">
        <v>1555</v>
      </c>
      <c r="C882">
        <v>1</v>
      </c>
      <c r="D882">
        <v>0.54</v>
      </c>
      <c r="E882">
        <v>12</v>
      </c>
      <c r="F882">
        <v>33.93</v>
      </c>
      <c r="G882">
        <v>30.77</v>
      </c>
      <c r="H882" s="8">
        <v>0.2485</v>
      </c>
      <c r="I882" t="s">
        <v>615</v>
      </c>
    </row>
    <row r="883" spans="1:9" x14ac:dyDescent="0.3">
      <c r="A883">
        <v>1</v>
      </c>
      <c r="B883" t="s">
        <v>1556</v>
      </c>
      <c r="C883">
        <v>1</v>
      </c>
      <c r="D883">
        <v>0.52</v>
      </c>
      <c r="E883">
        <v>12</v>
      </c>
      <c r="F883">
        <v>52.31</v>
      </c>
      <c r="G883">
        <v>50.28</v>
      </c>
      <c r="H883" s="8">
        <v>0.13020000000000001</v>
      </c>
      <c r="I883" t="s">
        <v>615</v>
      </c>
    </row>
    <row r="884" spans="1:9" x14ac:dyDescent="0.3">
      <c r="A884">
        <v>1</v>
      </c>
      <c r="B884" t="s">
        <v>1557</v>
      </c>
      <c r="C884">
        <v>1</v>
      </c>
      <c r="D884">
        <v>0.86</v>
      </c>
      <c r="E884">
        <v>17</v>
      </c>
      <c r="F884">
        <v>74.459999999999994</v>
      </c>
      <c r="G884">
        <v>73.989999999999995</v>
      </c>
      <c r="H884" s="8">
        <v>0.12330000000000001</v>
      </c>
      <c r="I884" t="s">
        <v>615</v>
      </c>
    </row>
    <row r="885" spans="1:9" x14ac:dyDescent="0.3">
      <c r="A885">
        <v>1</v>
      </c>
      <c r="B885" t="s">
        <v>1558</v>
      </c>
      <c r="C885">
        <v>1</v>
      </c>
      <c r="D885">
        <v>-0.11</v>
      </c>
      <c r="E885">
        <v>18</v>
      </c>
      <c r="F885">
        <v>79.44</v>
      </c>
      <c r="G885">
        <v>78.989999999999995</v>
      </c>
      <c r="H885" s="8">
        <v>0.1216</v>
      </c>
      <c r="I885" t="s">
        <v>615</v>
      </c>
    </row>
    <row r="886" spans="1:9" x14ac:dyDescent="0.3">
      <c r="A886">
        <v>1</v>
      </c>
      <c r="B886" t="s">
        <v>1559</v>
      </c>
      <c r="C886">
        <v>1</v>
      </c>
      <c r="D886">
        <v>0.34</v>
      </c>
      <c r="E886">
        <v>17</v>
      </c>
      <c r="F886">
        <v>53</v>
      </c>
      <c r="G886">
        <v>43.63</v>
      </c>
      <c r="H886" s="8">
        <v>0.2087</v>
      </c>
      <c r="I886" t="s">
        <v>615</v>
      </c>
    </row>
    <row r="887" spans="1:9" x14ac:dyDescent="0.3">
      <c r="A887">
        <v>1</v>
      </c>
      <c r="B887" t="s">
        <v>1560</v>
      </c>
      <c r="C887">
        <v>1</v>
      </c>
      <c r="D887">
        <v>-0.06</v>
      </c>
      <c r="E887">
        <v>19</v>
      </c>
      <c r="F887">
        <v>61.53</v>
      </c>
      <c r="G887">
        <v>59.75</v>
      </c>
      <c r="H887" s="8">
        <v>0.16739999999999999</v>
      </c>
      <c r="I887" t="s">
        <v>615</v>
      </c>
    </row>
    <row r="888" spans="1:9" x14ac:dyDescent="0.3">
      <c r="A888">
        <v>1</v>
      </c>
      <c r="B888" t="s">
        <v>1561</v>
      </c>
      <c r="C888">
        <v>1</v>
      </c>
      <c r="D888">
        <v>-0.65</v>
      </c>
      <c r="E888">
        <v>19</v>
      </c>
      <c r="F888">
        <v>70.67</v>
      </c>
      <c r="G888">
        <v>69.849999999999994</v>
      </c>
      <c r="H888" s="8">
        <v>0.1497</v>
      </c>
      <c r="I888" t="s">
        <v>615</v>
      </c>
    </row>
    <row r="889" spans="1:9" x14ac:dyDescent="0.3">
      <c r="A889">
        <v>1</v>
      </c>
      <c r="B889" t="s">
        <v>1562</v>
      </c>
      <c r="C889">
        <v>1</v>
      </c>
      <c r="D889">
        <v>-1.07</v>
      </c>
      <c r="E889">
        <v>15</v>
      </c>
      <c r="F889">
        <v>43.14</v>
      </c>
      <c r="G889">
        <v>42.91</v>
      </c>
      <c r="H889" s="8">
        <v>0.1958</v>
      </c>
      <c r="I889" t="s">
        <v>615</v>
      </c>
    </row>
    <row r="890" spans="1:9" x14ac:dyDescent="0.3">
      <c r="A890">
        <v>1</v>
      </c>
      <c r="B890" t="s">
        <v>1563</v>
      </c>
      <c r="C890">
        <v>1</v>
      </c>
      <c r="D890">
        <v>-0.46</v>
      </c>
      <c r="E890">
        <v>10</v>
      </c>
      <c r="F890">
        <v>29.48</v>
      </c>
      <c r="G890">
        <v>24.21</v>
      </c>
      <c r="H890" s="8">
        <v>0.24729999999999999</v>
      </c>
      <c r="I890" t="s">
        <v>615</v>
      </c>
    </row>
    <row r="891" spans="1:9" x14ac:dyDescent="0.3">
      <c r="A891">
        <v>1</v>
      </c>
      <c r="B891" t="s">
        <v>1564</v>
      </c>
      <c r="C891">
        <v>1</v>
      </c>
      <c r="D891">
        <v>1.21</v>
      </c>
      <c r="E891">
        <v>13</v>
      </c>
      <c r="F891">
        <v>32.81</v>
      </c>
      <c r="G891">
        <v>23.26</v>
      </c>
      <c r="H891" s="8">
        <v>0.28489999999999999</v>
      </c>
      <c r="I891" t="s">
        <v>615</v>
      </c>
    </row>
    <row r="892" spans="1:9" x14ac:dyDescent="0.3">
      <c r="A892">
        <v>1</v>
      </c>
      <c r="B892" t="s">
        <v>1565</v>
      </c>
      <c r="C892">
        <v>1</v>
      </c>
      <c r="D892">
        <v>0.8</v>
      </c>
      <c r="E892">
        <v>13</v>
      </c>
      <c r="F892">
        <v>34.68</v>
      </c>
      <c r="G892">
        <v>29.31</v>
      </c>
      <c r="H892" s="8">
        <v>0.25430000000000003</v>
      </c>
      <c r="I892" t="s">
        <v>615</v>
      </c>
    </row>
    <row r="893" spans="1:9" x14ac:dyDescent="0.3">
      <c r="A893">
        <v>1</v>
      </c>
      <c r="B893" t="s">
        <v>1566</v>
      </c>
      <c r="C893">
        <v>1</v>
      </c>
      <c r="D893">
        <v>0.51</v>
      </c>
      <c r="E893">
        <v>16</v>
      </c>
      <c r="F893">
        <v>65.03</v>
      </c>
      <c r="G893">
        <v>63.77</v>
      </c>
      <c r="H893" s="8">
        <v>0.13389999999999999</v>
      </c>
      <c r="I893" t="s">
        <v>615</v>
      </c>
    </row>
    <row r="894" spans="1:9" x14ac:dyDescent="0.3">
      <c r="A894">
        <v>1</v>
      </c>
      <c r="B894" t="s">
        <v>1567</v>
      </c>
      <c r="C894">
        <v>1</v>
      </c>
      <c r="D894">
        <v>-0.97</v>
      </c>
      <c r="E894">
        <v>14</v>
      </c>
      <c r="F894">
        <v>39.33</v>
      </c>
      <c r="G894">
        <v>33.49</v>
      </c>
      <c r="H894" s="8">
        <v>0.21479999999999999</v>
      </c>
      <c r="I894" t="s">
        <v>615</v>
      </c>
    </row>
    <row r="895" spans="1:9" x14ac:dyDescent="0.3">
      <c r="A895">
        <v>1</v>
      </c>
      <c r="B895" t="s">
        <v>1568</v>
      </c>
      <c r="C895">
        <v>1</v>
      </c>
      <c r="D895">
        <v>0.67</v>
      </c>
      <c r="E895">
        <v>11</v>
      </c>
      <c r="F895">
        <v>31.1</v>
      </c>
      <c r="G895">
        <v>22.17</v>
      </c>
      <c r="H895" s="8">
        <v>0.23150000000000001</v>
      </c>
      <c r="I895" t="s">
        <v>615</v>
      </c>
    </row>
    <row r="896" spans="1:9" x14ac:dyDescent="0.3">
      <c r="A896">
        <v>1</v>
      </c>
      <c r="B896" t="s">
        <v>1569</v>
      </c>
      <c r="C896">
        <v>1</v>
      </c>
      <c r="D896">
        <v>0.43</v>
      </c>
      <c r="E896">
        <v>13</v>
      </c>
      <c r="F896">
        <v>36.950000000000003</v>
      </c>
      <c r="G896">
        <v>36.130000000000003</v>
      </c>
      <c r="H896" s="8">
        <v>0.19120000000000001</v>
      </c>
      <c r="I896" t="s">
        <v>615</v>
      </c>
    </row>
    <row r="897" spans="1:9" x14ac:dyDescent="0.3">
      <c r="A897">
        <v>1</v>
      </c>
      <c r="B897" t="s">
        <v>1570</v>
      </c>
      <c r="C897">
        <v>1</v>
      </c>
      <c r="D897">
        <v>-0.04</v>
      </c>
      <c r="E897">
        <v>9</v>
      </c>
      <c r="F897">
        <v>38.93</v>
      </c>
      <c r="G897">
        <v>24</v>
      </c>
      <c r="H897" s="8">
        <v>0.2641</v>
      </c>
      <c r="I897" t="s">
        <v>615</v>
      </c>
    </row>
    <row r="898" spans="1:9" x14ac:dyDescent="0.3">
      <c r="A898">
        <v>1</v>
      </c>
      <c r="B898" t="s">
        <v>1571</v>
      </c>
      <c r="C898">
        <v>1</v>
      </c>
      <c r="D898">
        <v>0.39</v>
      </c>
      <c r="E898">
        <v>12</v>
      </c>
      <c r="F898">
        <v>36.880000000000003</v>
      </c>
      <c r="G898">
        <v>33.49</v>
      </c>
      <c r="H898" s="8">
        <v>0.19889999999999999</v>
      </c>
      <c r="I898" t="s">
        <v>615</v>
      </c>
    </row>
    <row r="899" spans="1:9" x14ac:dyDescent="0.3">
      <c r="A899">
        <v>1</v>
      </c>
      <c r="B899" t="s">
        <v>1572</v>
      </c>
      <c r="C899">
        <v>1</v>
      </c>
      <c r="D899">
        <v>0.53</v>
      </c>
      <c r="E899">
        <v>16</v>
      </c>
      <c r="F899">
        <v>39.68</v>
      </c>
      <c r="G899">
        <v>38.79</v>
      </c>
      <c r="H899" s="8">
        <v>0.22439999999999999</v>
      </c>
      <c r="I899" t="s">
        <v>615</v>
      </c>
    </row>
    <row r="900" spans="1:9" x14ac:dyDescent="0.3">
      <c r="A900">
        <v>1</v>
      </c>
      <c r="B900" t="s">
        <v>1573</v>
      </c>
      <c r="C900">
        <v>1</v>
      </c>
      <c r="D900">
        <v>1</v>
      </c>
      <c r="E900">
        <v>13</v>
      </c>
      <c r="F900">
        <v>39.68</v>
      </c>
      <c r="G900">
        <v>28.75</v>
      </c>
      <c r="H900" s="8">
        <v>0.24129999999999999</v>
      </c>
      <c r="I900" t="s">
        <v>615</v>
      </c>
    </row>
    <row r="901" spans="1:9" x14ac:dyDescent="0.3">
      <c r="A901">
        <v>1</v>
      </c>
      <c r="B901" t="s">
        <v>1574</v>
      </c>
      <c r="C901">
        <v>1</v>
      </c>
      <c r="D901">
        <v>0.96</v>
      </c>
      <c r="E901">
        <v>22</v>
      </c>
      <c r="F901">
        <v>74.98</v>
      </c>
      <c r="G901">
        <v>73.81</v>
      </c>
      <c r="H901" s="8">
        <v>0.1575</v>
      </c>
      <c r="I901" t="s">
        <v>615</v>
      </c>
    </row>
    <row r="902" spans="1:9" x14ac:dyDescent="0.3">
      <c r="A902">
        <v>1</v>
      </c>
      <c r="B902" t="s">
        <v>1575</v>
      </c>
      <c r="C902">
        <v>1</v>
      </c>
      <c r="D902">
        <v>-0.56999999999999995</v>
      </c>
      <c r="E902">
        <v>17</v>
      </c>
      <c r="F902">
        <v>62.37</v>
      </c>
      <c r="G902">
        <v>60.93</v>
      </c>
      <c r="H902" s="8">
        <v>0.15010000000000001</v>
      </c>
      <c r="I902" t="s">
        <v>615</v>
      </c>
    </row>
    <row r="903" spans="1:9" x14ac:dyDescent="0.3">
      <c r="A903">
        <v>1</v>
      </c>
      <c r="B903" t="s">
        <v>1576</v>
      </c>
      <c r="C903">
        <v>1</v>
      </c>
      <c r="D903">
        <v>0.22</v>
      </c>
      <c r="E903">
        <v>14</v>
      </c>
      <c r="F903">
        <v>46.8</v>
      </c>
      <c r="G903">
        <v>41.92</v>
      </c>
      <c r="H903" s="8">
        <v>0.1784</v>
      </c>
      <c r="I903" t="s">
        <v>615</v>
      </c>
    </row>
    <row r="904" spans="1:9" x14ac:dyDescent="0.3">
      <c r="A904">
        <v>1</v>
      </c>
      <c r="B904" t="s">
        <v>1577</v>
      </c>
      <c r="C904">
        <v>1</v>
      </c>
      <c r="D904">
        <v>1.26</v>
      </c>
      <c r="E904">
        <v>21</v>
      </c>
      <c r="F904">
        <v>72.88</v>
      </c>
      <c r="G904">
        <v>72.459999999999994</v>
      </c>
      <c r="H904" s="8">
        <v>0.15190000000000001</v>
      </c>
      <c r="I904" t="s">
        <v>615</v>
      </c>
    </row>
    <row r="905" spans="1:9" x14ac:dyDescent="0.3">
      <c r="A905">
        <v>1</v>
      </c>
      <c r="B905" t="s">
        <v>1578</v>
      </c>
      <c r="C905">
        <v>1</v>
      </c>
      <c r="D905">
        <v>-1</v>
      </c>
      <c r="E905">
        <v>13</v>
      </c>
      <c r="F905">
        <v>40.11</v>
      </c>
      <c r="G905">
        <v>28.14</v>
      </c>
      <c r="H905" s="8">
        <v>0.24210000000000001</v>
      </c>
      <c r="I905" t="s">
        <v>615</v>
      </c>
    </row>
    <row r="906" spans="1:9" x14ac:dyDescent="0.3">
      <c r="A906">
        <v>1</v>
      </c>
      <c r="B906" t="s">
        <v>1579</v>
      </c>
      <c r="C906">
        <v>1</v>
      </c>
      <c r="D906">
        <v>1.1599999999999999</v>
      </c>
      <c r="E906">
        <v>11</v>
      </c>
      <c r="F906">
        <v>45.31</v>
      </c>
      <c r="G906">
        <v>43.41</v>
      </c>
      <c r="H906" s="8">
        <v>0.15240000000000001</v>
      </c>
      <c r="I906" t="s">
        <v>615</v>
      </c>
    </row>
    <row r="907" spans="1:9" x14ac:dyDescent="0.3">
      <c r="A907">
        <v>1</v>
      </c>
      <c r="B907" t="s">
        <v>1580</v>
      </c>
      <c r="C907">
        <v>1</v>
      </c>
      <c r="D907">
        <v>0.8</v>
      </c>
      <c r="E907">
        <v>16</v>
      </c>
      <c r="F907">
        <v>57.57</v>
      </c>
      <c r="G907">
        <v>55.8</v>
      </c>
      <c r="H907" s="8">
        <v>0.1492</v>
      </c>
      <c r="I907" t="s">
        <v>615</v>
      </c>
    </row>
    <row r="908" spans="1:9" x14ac:dyDescent="0.3">
      <c r="A908">
        <v>1</v>
      </c>
      <c r="B908" t="s">
        <v>1581</v>
      </c>
      <c r="C908">
        <v>1</v>
      </c>
      <c r="D908">
        <v>0.87</v>
      </c>
      <c r="E908">
        <v>16</v>
      </c>
      <c r="F908">
        <v>63.67</v>
      </c>
      <c r="G908">
        <v>63.37</v>
      </c>
      <c r="H908" s="8">
        <v>0.13550000000000001</v>
      </c>
      <c r="I908" t="s">
        <v>615</v>
      </c>
    </row>
    <row r="909" spans="1:9" x14ac:dyDescent="0.3">
      <c r="A909">
        <v>1</v>
      </c>
      <c r="B909" t="s">
        <v>1582</v>
      </c>
      <c r="C909">
        <v>1</v>
      </c>
      <c r="D909">
        <v>-1.03</v>
      </c>
      <c r="E909">
        <v>12</v>
      </c>
      <c r="F909">
        <v>69.56</v>
      </c>
      <c r="G909">
        <v>67.739999999999995</v>
      </c>
      <c r="H909" s="8">
        <v>0.1004</v>
      </c>
      <c r="I909" t="s">
        <v>615</v>
      </c>
    </row>
    <row r="910" spans="1:9" x14ac:dyDescent="0.3">
      <c r="A910">
        <v>1</v>
      </c>
      <c r="B910" t="s">
        <v>1583</v>
      </c>
      <c r="C910">
        <v>1</v>
      </c>
      <c r="D910">
        <v>0.96</v>
      </c>
      <c r="E910">
        <v>12</v>
      </c>
      <c r="F910">
        <v>36.630000000000003</v>
      </c>
      <c r="G910">
        <v>28.59</v>
      </c>
      <c r="H910" s="8">
        <v>0.20080000000000001</v>
      </c>
      <c r="I910" t="s">
        <v>615</v>
      </c>
    </row>
    <row r="911" spans="1:9" x14ac:dyDescent="0.3">
      <c r="A911">
        <v>1</v>
      </c>
      <c r="B911" t="s">
        <v>1584</v>
      </c>
      <c r="C911">
        <v>1</v>
      </c>
      <c r="D911">
        <v>0.35</v>
      </c>
      <c r="E911">
        <v>14</v>
      </c>
      <c r="F911">
        <v>60.83</v>
      </c>
      <c r="G911">
        <v>59.36</v>
      </c>
      <c r="H911" s="8">
        <v>0.13320000000000001</v>
      </c>
      <c r="I911" t="s">
        <v>615</v>
      </c>
    </row>
    <row r="912" spans="1:9" x14ac:dyDescent="0.3">
      <c r="A912">
        <v>1</v>
      </c>
      <c r="B912" t="s">
        <v>1585</v>
      </c>
      <c r="C912">
        <v>1</v>
      </c>
      <c r="D912">
        <v>-0.73</v>
      </c>
      <c r="E912">
        <v>10</v>
      </c>
      <c r="F912">
        <v>48.84</v>
      </c>
      <c r="G912">
        <v>30.33</v>
      </c>
      <c r="H912" s="8">
        <v>0.31890000000000002</v>
      </c>
      <c r="I912" t="s">
        <v>615</v>
      </c>
    </row>
    <row r="913" spans="1:9" x14ac:dyDescent="0.3">
      <c r="A913">
        <v>1</v>
      </c>
      <c r="B913" t="s">
        <v>1586</v>
      </c>
      <c r="C913">
        <v>1</v>
      </c>
      <c r="D913">
        <v>0.93</v>
      </c>
      <c r="E913">
        <v>14</v>
      </c>
      <c r="F913">
        <v>44.04</v>
      </c>
      <c r="G913">
        <v>40.69</v>
      </c>
      <c r="H913" s="8">
        <v>0.18820000000000001</v>
      </c>
      <c r="I913" t="s">
        <v>615</v>
      </c>
    </row>
    <row r="914" spans="1:9" x14ac:dyDescent="0.3">
      <c r="A914">
        <v>1</v>
      </c>
      <c r="B914" t="s">
        <v>1587</v>
      </c>
      <c r="C914">
        <v>1</v>
      </c>
      <c r="D914">
        <v>1.45</v>
      </c>
      <c r="E914">
        <v>12</v>
      </c>
      <c r="F914">
        <v>41.8</v>
      </c>
      <c r="G914">
        <v>29.26</v>
      </c>
      <c r="H914" s="8">
        <v>0.1915</v>
      </c>
      <c r="I914" t="s">
        <v>615</v>
      </c>
    </row>
    <row r="915" spans="1:9" x14ac:dyDescent="0.3">
      <c r="A915">
        <v>1</v>
      </c>
      <c r="B915" t="s">
        <v>1588</v>
      </c>
      <c r="C915">
        <v>1</v>
      </c>
      <c r="D915">
        <v>1.19</v>
      </c>
      <c r="E915">
        <v>16</v>
      </c>
      <c r="F915">
        <v>72.16</v>
      </c>
      <c r="G915">
        <v>71.67</v>
      </c>
      <c r="H915" s="8">
        <v>0.126</v>
      </c>
      <c r="I915" t="s">
        <v>615</v>
      </c>
    </row>
    <row r="916" spans="1:9" x14ac:dyDescent="0.3">
      <c r="A916">
        <v>1</v>
      </c>
      <c r="B916" t="s">
        <v>1589</v>
      </c>
      <c r="C916">
        <v>1</v>
      </c>
      <c r="D916">
        <v>0.36</v>
      </c>
      <c r="E916">
        <v>20</v>
      </c>
      <c r="F916">
        <v>77.98</v>
      </c>
      <c r="G916">
        <v>74.36</v>
      </c>
      <c r="H916" s="8">
        <v>0.14610000000000001</v>
      </c>
      <c r="I916" t="s">
        <v>615</v>
      </c>
    </row>
    <row r="917" spans="1:9" x14ac:dyDescent="0.3">
      <c r="A917">
        <v>1</v>
      </c>
      <c r="B917" t="s">
        <v>1590</v>
      </c>
      <c r="C917">
        <v>1</v>
      </c>
      <c r="D917">
        <v>-0.05</v>
      </c>
      <c r="E917">
        <v>13</v>
      </c>
      <c r="F917">
        <v>34.83</v>
      </c>
      <c r="G917">
        <v>29.48</v>
      </c>
      <c r="H917" s="8">
        <v>0.23330000000000001</v>
      </c>
      <c r="I917" t="s">
        <v>615</v>
      </c>
    </row>
    <row r="918" spans="1:9" x14ac:dyDescent="0.3">
      <c r="A918">
        <v>1</v>
      </c>
      <c r="B918" t="s">
        <v>1591</v>
      </c>
      <c r="C918">
        <v>1</v>
      </c>
      <c r="D918">
        <v>0.13</v>
      </c>
      <c r="E918">
        <v>20</v>
      </c>
      <c r="F918">
        <v>64.87</v>
      </c>
      <c r="G918">
        <v>64.430000000000007</v>
      </c>
      <c r="H918" s="8">
        <v>0.16270000000000001</v>
      </c>
      <c r="I918" t="s">
        <v>615</v>
      </c>
    </row>
    <row r="919" spans="1:9" x14ac:dyDescent="0.3">
      <c r="A919">
        <v>1</v>
      </c>
      <c r="B919" t="s">
        <v>1592</v>
      </c>
      <c r="C919">
        <v>1</v>
      </c>
      <c r="D919">
        <v>-0.4</v>
      </c>
      <c r="E919">
        <v>13</v>
      </c>
      <c r="F919">
        <v>34.9</v>
      </c>
      <c r="G919">
        <v>27.09</v>
      </c>
      <c r="H919" s="8">
        <v>0.26279999999999998</v>
      </c>
      <c r="I919" t="s">
        <v>615</v>
      </c>
    </row>
    <row r="920" spans="1:9" x14ac:dyDescent="0.3">
      <c r="A920">
        <v>1</v>
      </c>
      <c r="B920" t="s">
        <v>1593</v>
      </c>
      <c r="C920">
        <v>1</v>
      </c>
      <c r="D920">
        <v>0.08</v>
      </c>
      <c r="E920">
        <v>15</v>
      </c>
      <c r="F920">
        <v>47.41</v>
      </c>
      <c r="G920">
        <v>46.87</v>
      </c>
      <c r="H920" s="8">
        <v>0.17519999999999999</v>
      </c>
      <c r="I920" t="s">
        <v>615</v>
      </c>
    </row>
    <row r="921" spans="1:9" x14ac:dyDescent="0.3">
      <c r="A921">
        <v>1</v>
      </c>
      <c r="B921" t="s">
        <v>1594</v>
      </c>
      <c r="C921">
        <v>1</v>
      </c>
      <c r="D921">
        <v>-0.44</v>
      </c>
      <c r="E921">
        <v>14</v>
      </c>
      <c r="F921">
        <v>43.86</v>
      </c>
      <c r="G921">
        <v>39.200000000000003</v>
      </c>
      <c r="H921" s="8">
        <v>0.1915</v>
      </c>
      <c r="I921" t="s">
        <v>615</v>
      </c>
    </row>
    <row r="922" spans="1:9" x14ac:dyDescent="0.3">
      <c r="A922">
        <v>1</v>
      </c>
      <c r="B922" t="s">
        <v>1595</v>
      </c>
      <c r="C922">
        <v>1</v>
      </c>
      <c r="D922">
        <v>0.91</v>
      </c>
      <c r="E922">
        <v>18</v>
      </c>
      <c r="F922">
        <v>72.11</v>
      </c>
      <c r="G922">
        <v>70.099999999999994</v>
      </c>
      <c r="H922" s="8">
        <v>0.14299999999999999</v>
      </c>
      <c r="I922" t="s">
        <v>615</v>
      </c>
    </row>
    <row r="923" spans="1:9" x14ac:dyDescent="0.3">
      <c r="A923">
        <v>1</v>
      </c>
      <c r="B923" t="s">
        <v>1596</v>
      </c>
      <c r="C923">
        <v>1</v>
      </c>
      <c r="D923">
        <v>0.36</v>
      </c>
      <c r="E923">
        <v>13</v>
      </c>
      <c r="F923">
        <v>43.52</v>
      </c>
      <c r="G923">
        <v>12.41</v>
      </c>
      <c r="H923" s="8">
        <v>0.27479999999999999</v>
      </c>
      <c r="I923" t="s">
        <v>615</v>
      </c>
    </row>
    <row r="924" spans="1:9" x14ac:dyDescent="0.3">
      <c r="A924">
        <v>1</v>
      </c>
      <c r="B924" t="s">
        <v>1597</v>
      </c>
      <c r="C924">
        <v>1</v>
      </c>
      <c r="D924">
        <v>1.1200000000000001</v>
      </c>
      <c r="E924">
        <v>16</v>
      </c>
      <c r="F924">
        <v>55.17</v>
      </c>
      <c r="G924">
        <v>53.95</v>
      </c>
      <c r="H924" s="8">
        <v>0.15640000000000001</v>
      </c>
      <c r="I924" t="s">
        <v>615</v>
      </c>
    </row>
    <row r="925" spans="1:9" x14ac:dyDescent="0.3">
      <c r="A925">
        <v>1</v>
      </c>
      <c r="B925" t="s">
        <v>1598</v>
      </c>
      <c r="C925">
        <v>1</v>
      </c>
      <c r="D925">
        <v>-0.02</v>
      </c>
      <c r="E925">
        <v>16</v>
      </c>
      <c r="F925">
        <v>56.35</v>
      </c>
      <c r="G925">
        <v>46.07</v>
      </c>
      <c r="H925" s="8">
        <v>0.1673</v>
      </c>
      <c r="I925" t="s">
        <v>615</v>
      </c>
    </row>
    <row r="926" spans="1:9" x14ac:dyDescent="0.3">
      <c r="A926">
        <v>1</v>
      </c>
      <c r="B926" t="s">
        <v>1599</v>
      </c>
      <c r="C926">
        <v>1</v>
      </c>
      <c r="D926">
        <v>-0.08</v>
      </c>
      <c r="E926">
        <v>16</v>
      </c>
      <c r="F926">
        <v>55.97</v>
      </c>
      <c r="G926">
        <v>48.1</v>
      </c>
      <c r="H926" s="8">
        <v>0.191</v>
      </c>
      <c r="I926" t="s">
        <v>615</v>
      </c>
    </row>
    <row r="927" spans="1:9" x14ac:dyDescent="0.3">
      <c r="A927">
        <v>1</v>
      </c>
      <c r="B927" t="s">
        <v>1600</v>
      </c>
      <c r="C927">
        <v>1</v>
      </c>
      <c r="D927">
        <v>1.52</v>
      </c>
      <c r="E927">
        <v>13</v>
      </c>
      <c r="F927">
        <v>43.07</v>
      </c>
      <c r="G927">
        <v>39.340000000000003</v>
      </c>
      <c r="H927" s="8">
        <v>0.1691</v>
      </c>
      <c r="I927" t="s">
        <v>615</v>
      </c>
    </row>
    <row r="928" spans="1:9" x14ac:dyDescent="0.3">
      <c r="A928">
        <v>1</v>
      </c>
      <c r="B928" t="s">
        <v>1601</v>
      </c>
      <c r="C928">
        <v>1</v>
      </c>
      <c r="D928">
        <v>-0.55000000000000004</v>
      </c>
      <c r="E928">
        <v>12</v>
      </c>
      <c r="F928">
        <v>30.62</v>
      </c>
      <c r="G928">
        <v>23.65</v>
      </c>
      <c r="H928" s="8">
        <v>0.27110000000000001</v>
      </c>
      <c r="I928" t="s">
        <v>615</v>
      </c>
    </row>
    <row r="929" spans="1:9" x14ac:dyDescent="0.3">
      <c r="A929">
        <v>1</v>
      </c>
      <c r="B929" t="s">
        <v>1602</v>
      </c>
      <c r="C929">
        <v>1</v>
      </c>
      <c r="D929">
        <v>-0.62</v>
      </c>
      <c r="E929">
        <v>17</v>
      </c>
      <c r="F929">
        <v>55.91</v>
      </c>
      <c r="G929">
        <v>53.73</v>
      </c>
      <c r="H929" s="8">
        <v>0.1686</v>
      </c>
      <c r="I929" t="s">
        <v>615</v>
      </c>
    </row>
    <row r="930" spans="1:9" x14ac:dyDescent="0.3">
      <c r="A930">
        <v>1</v>
      </c>
      <c r="B930" t="s">
        <v>1603</v>
      </c>
      <c r="C930">
        <v>1</v>
      </c>
      <c r="D930">
        <v>-0.65</v>
      </c>
      <c r="E930">
        <v>15</v>
      </c>
      <c r="F930">
        <v>54.01</v>
      </c>
      <c r="G930">
        <v>52.67</v>
      </c>
      <c r="H930" s="8">
        <v>0.1431</v>
      </c>
      <c r="I930" t="s">
        <v>615</v>
      </c>
    </row>
    <row r="931" spans="1:9" x14ac:dyDescent="0.3">
      <c r="A931">
        <v>1</v>
      </c>
      <c r="B931" t="s">
        <v>1604</v>
      </c>
      <c r="C931">
        <v>1</v>
      </c>
      <c r="D931">
        <v>-1.1499999999999999</v>
      </c>
      <c r="E931">
        <v>14</v>
      </c>
      <c r="F931">
        <v>44.71</v>
      </c>
      <c r="G931">
        <v>31.83</v>
      </c>
      <c r="H931" s="8">
        <v>0.30409999999999998</v>
      </c>
      <c r="I931" t="s">
        <v>615</v>
      </c>
    </row>
    <row r="932" spans="1:9" x14ac:dyDescent="0.3">
      <c r="A932">
        <v>1</v>
      </c>
      <c r="B932" t="s">
        <v>1605</v>
      </c>
      <c r="C932">
        <v>1</v>
      </c>
      <c r="D932">
        <v>0.27</v>
      </c>
      <c r="E932">
        <v>11</v>
      </c>
      <c r="F932">
        <v>32.93</v>
      </c>
      <c r="G932">
        <v>21.15</v>
      </c>
      <c r="H932" s="8">
        <v>0.22800000000000001</v>
      </c>
      <c r="I932" t="s">
        <v>615</v>
      </c>
    </row>
    <row r="933" spans="1:9" x14ac:dyDescent="0.3">
      <c r="A933">
        <v>1</v>
      </c>
      <c r="B933" t="s">
        <v>1606</v>
      </c>
      <c r="C933">
        <v>1</v>
      </c>
      <c r="D933">
        <v>-0.57999999999999996</v>
      </c>
      <c r="E933">
        <v>16</v>
      </c>
      <c r="F933">
        <v>40.49</v>
      </c>
      <c r="G933">
        <v>39.700000000000003</v>
      </c>
      <c r="H933" s="8">
        <v>0.22220000000000001</v>
      </c>
      <c r="I933" t="s">
        <v>615</v>
      </c>
    </row>
    <row r="934" spans="1:9" x14ac:dyDescent="0.3">
      <c r="A934">
        <v>1</v>
      </c>
      <c r="B934" t="s">
        <v>1607</v>
      </c>
      <c r="C934">
        <v>1</v>
      </c>
      <c r="D934">
        <v>1</v>
      </c>
      <c r="E934">
        <v>16</v>
      </c>
      <c r="F934">
        <v>34.69</v>
      </c>
      <c r="G934">
        <v>33.36</v>
      </c>
      <c r="H934" s="8">
        <v>0.24979999999999999</v>
      </c>
      <c r="I934" t="s">
        <v>615</v>
      </c>
    </row>
    <row r="935" spans="1:9" x14ac:dyDescent="0.3">
      <c r="A935">
        <v>1</v>
      </c>
      <c r="B935" t="s">
        <v>1608</v>
      </c>
      <c r="C935">
        <v>1</v>
      </c>
      <c r="D935">
        <v>0.2</v>
      </c>
      <c r="E935">
        <v>15</v>
      </c>
      <c r="F935">
        <v>45.68</v>
      </c>
      <c r="G935">
        <v>41.66</v>
      </c>
      <c r="H935" s="8">
        <v>0.2094</v>
      </c>
      <c r="I935" t="s">
        <v>615</v>
      </c>
    </row>
    <row r="936" spans="1:9" x14ac:dyDescent="0.3">
      <c r="A936">
        <v>1</v>
      </c>
      <c r="B936" t="s">
        <v>1609</v>
      </c>
      <c r="C936">
        <v>1</v>
      </c>
      <c r="D936">
        <v>0.5</v>
      </c>
      <c r="E936">
        <v>15</v>
      </c>
      <c r="F936">
        <v>64.739999999999995</v>
      </c>
      <c r="G936">
        <v>63.23</v>
      </c>
      <c r="H936" s="8">
        <v>0.1323</v>
      </c>
      <c r="I936" t="s">
        <v>615</v>
      </c>
    </row>
    <row r="937" spans="1:9" x14ac:dyDescent="0.3">
      <c r="A937">
        <v>1</v>
      </c>
      <c r="B937" t="s">
        <v>1610</v>
      </c>
      <c r="C937">
        <v>1</v>
      </c>
      <c r="D937">
        <v>0.56000000000000005</v>
      </c>
      <c r="E937">
        <v>16</v>
      </c>
      <c r="F937">
        <v>54.83</v>
      </c>
      <c r="G937">
        <v>51.05</v>
      </c>
      <c r="H937" s="8">
        <v>0.15440000000000001</v>
      </c>
      <c r="I937" t="s">
        <v>615</v>
      </c>
    </row>
    <row r="938" spans="1:9" x14ac:dyDescent="0.3">
      <c r="A938">
        <v>1</v>
      </c>
      <c r="B938" t="s">
        <v>1611</v>
      </c>
      <c r="C938">
        <v>1</v>
      </c>
      <c r="D938">
        <v>-0.55000000000000004</v>
      </c>
      <c r="E938">
        <v>14</v>
      </c>
      <c r="F938">
        <v>47.5</v>
      </c>
      <c r="G938">
        <v>44.25</v>
      </c>
      <c r="H938" s="8">
        <v>0.17249999999999999</v>
      </c>
      <c r="I938" t="s">
        <v>615</v>
      </c>
    </row>
    <row r="939" spans="1:9" x14ac:dyDescent="0.3">
      <c r="A939">
        <v>1</v>
      </c>
      <c r="B939" t="s">
        <v>1612</v>
      </c>
      <c r="C939">
        <v>1</v>
      </c>
      <c r="D939">
        <v>0.25</v>
      </c>
      <c r="E939">
        <v>11</v>
      </c>
      <c r="F939">
        <v>31.51</v>
      </c>
      <c r="G939">
        <v>27.45</v>
      </c>
      <c r="H939" s="8">
        <v>0.28120000000000001</v>
      </c>
      <c r="I939" t="s">
        <v>615</v>
      </c>
    </row>
    <row r="940" spans="1:9" x14ac:dyDescent="0.3">
      <c r="A940">
        <v>1</v>
      </c>
      <c r="B940" t="s">
        <v>1613</v>
      </c>
      <c r="C940">
        <v>1</v>
      </c>
      <c r="D940">
        <v>0.71</v>
      </c>
      <c r="E940">
        <v>9</v>
      </c>
      <c r="F940">
        <v>30.2</v>
      </c>
      <c r="G940">
        <v>21.41</v>
      </c>
      <c r="H940" s="8">
        <v>0.3125</v>
      </c>
      <c r="I940" t="s">
        <v>615</v>
      </c>
    </row>
    <row r="941" spans="1:9" x14ac:dyDescent="0.3">
      <c r="A941">
        <v>1</v>
      </c>
      <c r="B941" t="s">
        <v>1614</v>
      </c>
      <c r="C941">
        <v>1</v>
      </c>
      <c r="D941">
        <v>0.69</v>
      </c>
      <c r="E941">
        <v>15</v>
      </c>
      <c r="F941">
        <v>54.16</v>
      </c>
      <c r="G941">
        <v>49.06</v>
      </c>
      <c r="H941" s="8">
        <v>0.16059999999999999</v>
      </c>
      <c r="I941" t="s">
        <v>615</v>
      </c>
    </row>
    <row r="942" spans="1:9" x14ac:dyDescent="0.3">
      <c r="A942">
        <v>1</v>
      </c>
      <c r="B942" t="s">
        <v>1615</v>
      </c>
      <c r="C942">
        <v>1</v>
      </c>
      <c r="D942">
        <v>-0.11</v>
      </c>
      <c r="E942">
        <v>15</v>
      </c>
      <c r="F942">
        <v>73.040000000000006</v>
      </c>
      <c r="G942">
        <v>72.069999999999993</v>
      </c>
      <c r="H942" s="8">
        <v>0.1084</v>
      </c>
      <c r="I942" t="s">
        <v>615</v>
      </c>
    </row>
    <row r="943" spans="1:9" x14ac:dyDescent="0.3">
      <c r="A943">
        <v>1</v>
      </c>
      <c r="B943" t="s">
        <v>1616</v>
      </c>
      <c r="C943">
        <v>1</v>
      </c>
      <c r="D943">
        <v>-1.08</v>
      </c>
      <c r="E943">
        <v>17</v>
      </c>
      <c r="F943">
        <v>65.180000000000007</v>
      </c>
      <c r="G943">
        <v>51.21</v>
      </c>
      <c r="H943" s="8">
        <v>0.2487</v>
      </c>
      <c r="I943" t="s">
        <v>615</v>
      </c>
    </row>
    <row r="944" spans="1:9" x14ac:dyDescent="0.3">
      <c r="A944">
        <v>1</v>
      </c>
      <c r="B944" t="s">
        <v>1617</v>
      </c>
      <c r="C944">
        <v>1</v>
      </c>
      <c r="D944">
        <v>1.27</v>
      </c>
      <c r="E944">
        <v>11</v>
      </c>
      <c r="F944">
        <v>35.020000000000003</v>
      </c>
      <c r="G944">
        <v>25.97</v>
      </c>
      <c r="H944" s="8">
        <v>0.26900000000000002</v>
      </c>
      <c r="I944" t="s">
        <v>615</v>
      </c>
    </row>
    <row r="945" spans="1:9" x14ac:dyDescent="0.3">
      <c r="A945">
        <v>1</v>
      </c>
      <c r="B945" t="s">
        <v>1618</v>
      </c>
      <c r="C945">
        <v>1</v>
      </c>
      <c r="D945">
        <v>-0.72</v>
      </c>
      <c r="E945">
        <v>11</v>
      </c>
      <c r="F945">
        <v>41.4</v>
      </c>
      <c r="G945">
        <v>29.05</v>
      </c>
      <c r="H945" s="8">
        <v>0.26469999999999999</v>
      </c>
      <c r="I945" t="s">
        <v>615</v>
      </c>
    </row>
    <row r="946" spans="1:9" x14ac:dyDescent="0.3">
      <c r="A946">
        <v>1</v>
      </c>
      <c r="B946" t="s">
        <v>1619</v>
      </c>
      <c r="C946">
        <v>1</v>
      </c>
      <c r="D946">
        <v>1.39</v>
      </c>
      <c r="E946">
        <v>16</v>
      </c>
      <c r="F946">
        <v>55.1</v>
      </c>
      <c r="G946">
        <v>51.8</v>
      </c>
      <c r="H946" s="8">
        <v>0.1638</v>
      </c>
      <c r="I946" t="s">
        <v>615</v>
      </c>
    </row>
    <row r="947" spans="1:9" x14ac:dyDescent="0.3">
      <c r="A947">
        <v>1</v>
      </c>
      <c r="B947" t="s">
        <v>1620</v>
      </c>
      <c r="C947">
        <v>1</v>
      </c>
      <c r="D947">
        <v>1.1399999999999999</v>
      </c>
      <c r="E947">
        <v>19</v>
      </c>
      <c r="F947">
        <v>74.989999999999995</v>
      </c>
      <c r="G947">
        <v>73.53</v>
      </c>
      <c r="H947" s="8">
        <v>0.14050000000000001</v>
      </c>
      <c r="I947" t="s">
        <v>615</v>
      </c>
    </row>
    <row r="948" spans="1:9" x14ac:dyDescent="0.3">
      <c r="A948">
        <v>1</v>
      </c>
      <c r="B948" t="s">
        <v>1621</v>
      </c>
      <c r="C948">
        <v>1</v>
      </c>
      <c r="D948">
        <v>0.1</v>
      </c>
      <c r="E948">
        <v>17</v>
      </c>
      <c r="F948">
        <v>74.819999999999993</v>
      </c>
      <c r="G948">
        <v>74.13</v>
      </c>
      <c r="H948" s="8">
        <v>0.1235</v>
      </c>
      <c r="I948" t="s">
        <v>615</v>
      </c>
    </row>
    <row r="949" spans="1:9" x14ac:dyDescent="0.3">
      <c r="A949">
        <v>1</v>
      </c>
      <c r="B949" t="s">
        <v>1622</v>
      </c>
      <c r="C949">
        <v>1</v>
      </c>
      <c r="D949">
        <v>-1.62</v>
      </c>
      <c r="E949">
        <v>19</v>
      </c>
      <c r="F949">
        <v>64.709999999999994</v>
      </c>
      <c r="G949">
        <v>62.45</v>
      </c>
      <c r="H949" s="8">
        <v>0.15590000000000001</v>
      </c>
      <c r="I949" t="s">
        <v>615</v>
      </c>
    </row>
    <row r="950" spans="1:9" x14ac:dyDescent="0.3">
      <c r="A950">
        <v>1</v>
      </c>
      <c r="B950" t="s">
        <v>1623</v>
      </c>
      <c r="C950">
        <v>1</v>
      </c>
      <c r="D950">
        <v>0.93</v>
      </c>
      <c r="E950">
        <v>14</v>
      </c>
      <c r="F950">
        <v>34.99</v>
      </c>
      <c r="G950">
        <v>30.74</v>
      </c>
      <c r="H950" s="8">
        <v>0.2477</v>
      </c>
      <c r="I950" t="s">
        <v>615</v>
      </c>
    </row>
    <row r="951" spans="1:9" x14ac:dyDescent="0.3">
      <c r="A951">
        <v>1</v>
      </c>
      <c r="B951" t="s">
        <v>1624</v>
      </c>
      <c r="C951">
        <v>1</v>
      </c>
      <c r="D951">
        <v>0.82</v>
      </c>
      <c r="E951">
        <v>19</v>
      </c>
      <c r="F951">
        <v>48.45</v>
      </c>
      <c r="G951">
        <v>45.3</v>
      </c>
      <c r="H951" s="8">
        <v>0.22020000000000001</v>
      </c>
      <c r="I951" t="s">
        <v>615</v>
      </c>
    </row>
    <row r="952" spans="1:9" x14ac:dyDescent="0.3">
      <c r="A952">
        <v>1</v>
      </c>
      <c r="B952" t="s">
        <v>1625</v>
      </c>
      <c r="C952">
        <v>1</v>
      </c>
      <c r="D952">
        <v>-0.76</v>
      </c>
      <c r="E952">
        <v>11</v>
      </c>
      <c r="F952">
        <v>48.96</v>
      </c>
      <c r="G952">
        <v>31.45</v>
      </c>
      <c r="H952" s="8">
        <v>0.28149999999999997</v>
      </c>
      <c r="I952" t="s">
        <v>615</v>
      </c>
    </row>
    <row r="953" spans="1:9" x14ac:dyDescent="0.3">
      <c r="A953">
        <v>1</v>
      </c>
      <c r="B953" t="s">
        <v>1626</v>
      </c>
      <c r="C953">
        <v>1</v>
      </c>
      <c r="D953">
        <v>-0.16</v>
      </c>
      <c r="E953">
        <v>13</v>
      </c>
      <c r="F953">
        <v>42.68</v>
      </c>
      <c r="G953">
        <v>26.7</v>
      </c>
      <c r="H953" s="8">
        <v>0.23280000000000001</v>
      </c>
      <c r="I953" t="s">
        <v>615</v>
      </c>
    </row>
    <row r="954" spans="1:9" x14ac:dyDescent="0.3">
      <c r="A954">
        <v>1</v>
      </c>
      <c r="B954" t="s">
        <v>1627</v>
      </c>
      <c r="C954">
        <v>1</v>
      </c>
      <c r="D954">
        <v>1.79</v>
      </c>
      <c r="E954">
        <v>13</v>
      </c>
      <c r="F954">
        <v>42.76</v>
      </c>
      <c r="G954">
        <v>39.450000000000003</v>
      </c>
      <c r="H954" s="8">
        <v>0.16719999999999999</v>
      </c>
      <c r="I954" t="s">
        <v>615</v>
      </c>
    </row>
    <row r="955" spans="1:9" x14ac:dyDescent="0.3">
      <c r="A955">
        <v>1</v>
      </c>
      <c r="B955" t="s">
        <v>1628</v>
      </c>
      <c r="C955">
        <v>1</v>
      </c>
      <c r="D955">
        <v>0.79</v>
      </c>
      <c r="E955">
        <v>11</v>
      </c>
      <c r="F955">
        <v>34.32</v>
      </c>
      <c r="G955">
        <v>24.88</v>
      </c>
      <c r="H955" s="8">
        <v>0.27239999999999998</v>
      </c>
      <c r="I955" t="s">
        <v>615</v>
      </c>
    </row>
    <row r="956" spans="1:9" x14ac:dyDescent="0.3">
      <c r="A956">
        <v>1</v>
      </c>
      <c r="B956" t="s">
        <v>1629</v>
      </c>
      <c r="C956">
        <v>1</v>
      </c>
      <c r="D956">
        <v>1.32</v>
      </c>
      <c r="E956">
        <v>13</v>
      </c>
      <c r="F956">
        <v>43.57</v>
      </c>
      <c r="G956">
        <v>41.25</v>
      </c>
      <c r="H956" s="8">
        <v>0.1794</v>
      </c>
      <c r="I956" t="s">
        <v>615</v>
      </c>
    </row>
    <row r="957" spans="1:9" x14ac:dyDescent="0.3">
      <c r="A957">
        <v>1</v>
      </c>
      <c r="B957" t="s">
        <v>1630</v>
      </c>
      <c r="C957">
        <v>1</v>
      </c>
      <c r="D957">
        <v>1.1100000000000001</v>
      </c>
      <c r="E957">
        <v>12</v>
      </c>
      <c r="F957">
        <v>38.21</v>
      </c>
      <c r="G957">
        <v>29.19</v>
      </c>
      <c r="H957" s="8">
        <v>0.2253</v>
      </c>
      <c r="I957" t="s">
        <v>615</v>
      </c>
    </row>
    <row r="958" spans="1:9" x14ac:dyDescent="0.3">
      <c r="A958">
        <v>1</v>
      </c>
      <c r="B958" t="s">
        <v>1631</v>
      </c>
      <c r="C958">
        <v>1</v>
      </c>
      <c r="D958">
        <v>-0.5</v>
      </c>
      <c r="E958">
        <v>15</v>
      </c>
      <c r="F958">
        <v>45.59</v>
      </c>
      <c r="G958">
        <v>36.409999999999997</v>
      </c>
      <c r="H958" s="8">
        <v>0.24149999999999999</v>
      </c>
      <c r="I958" t="s">
        <v>615</v>
      </c>
    </row>
    <row r="959" spans="1:9" x14ac:dyDescent="0.3">
      <c r="A959">
        <v>1</v>
      </c>
      <c r="B959" t="s">
        <v>1632</v>
      </c>
      <c r="C959">
        <v>1</v>
      </c>
      <c r="D959">
        <v>1.31</v>
      </c>
      <c r="E959">
        <v>14</v>
      </c>
      <c r="F959">
        <v>44.15</v>
      </c>
      <c r="G959">
        <v>40.299999999999997</v>
      </c>
      <c r="H959" s="8">
        <v>0.1711</v>
      </c>
      <c r="I959" t="s">
        <v>615</v>
      </c>
    </row>
    <row r="960" spans="1:9" x14ac:dyDescent="0.3">
      <c r="A960">
        <v>1</v>
      </c>
      <c r="B960" t="s">
        <v>1633</v>
      </c>
      <c r="C960">
        <v>1</v>
      </c>
      <c r="D960">
        <v>-0.48</v>
      </c>
      <c r="E960">
        <v>15</v>
      </c>
      <c r="F960">
        <v>43.89</v>
      </c>
      <c r="G960">
        <v>39.01</v>
      </c>
      <c r="H960" s="8">
        <v>0.1905</v>
      </c>
      <c r="I960" t="s">
        <v>615</v>
      </c>
    </row>
    <row r="961" spans="1:9" x14ac:dyDescent="0.3">
      <c r="A961">
        <v>1</v>
      </c>
      <c r="B961" t="s">
        <v>1634</v>
      </c>
      <c r="C961">
        <v>1</v>
      </c>
      <c r="D961">
        <v>1.65</v>
      </c>
      <c r="E961">
        <v>9</v>
      </c>
      <c r="F961">
        <v>29.39</v>
      </c>
      <c r="G961">
        <v>18.77</v>
      </c>
      <c r="H961" s="8">
        <v>0.3135</v>
      </c>
      <c r="I961" t="s">
        <v>615</v>
      </c>
    </row>
    <row r="962" spans="1:9" x14ac:dyDescent="0.3">
      <c r="A962">
        <v>1</v>
      </c>
      <c r="B962" t="s">
        <v>1635</v>
      </c>
      <c r="C962">
        <v>1</v>
      </c>
      <c r="D962">
        <v>1.58</v>
      </c>
      <c r="E962">
        <v>16</v>
      </c>
      <c r="F962">
        <v>51.03</v>
      </c>
      <c r="G962">
        <v>37.04</v>
      </c>
      <c r="H962" s="8">
        <v>0.20019999999999999</v>
      </c>
      <c r="I962" t="s">
        <v>615</v>
      </c>
    </row>
    <row r="963" spans="1:9" x14ac:dyDescent="0.3">
      <c r="A963">
        <v>1</v>
      </c>
      <c r="B963" t="s">
        <v>1636</v>
      </c>
      <c r="C963">
        <v>1</v>
      </c>
      <c r="D963">
        <v>0.16</v>
      </c>
      <c r="E963">
        <v>17</v>
      </c>
      <c r="F963">
        <v>78.13</v>
      </c>
      <c r="G963">
        <v>77.67</v>
      </c>
      <c r="H963" s="8">
        <v>0.1197</v>
      </c>
      <c r="I963" t="s">
        <v>615</v>
      </c>
    </row>
    <row r="964" spans="1:9" x14ac:dyDescent="0.3">
      <c r="A964">
        <v>1</v>
      </c>
      <c r="B964" t="s">
        <v>1637</v>
      </c>
      <c r="C964">
        <v>1</v>
      </c>
      <c r="D964">
        <v>0.63</v>
      </c>
      <c r="E964">
        <v>17</v>
      </c>
      <c r="F964">
        <v>92.85</v>
      </c>
      <c r="G964">
        <v>92.18</v>
      </c>
      <c r="H964" s="8">
        <v>9.7699999999999995E-2</v>
      </c>
      <c r="I964" t="s">
        <v>615</v>
      </c>
    </row>
    <row r="965" spans="1:9" x14ac:dyDescent="0.3">
      <c r="A965">
        <v>1</v>
      </c>
      <c r="B965" t="s">
        <v>1638</v>
      </c>
      <c r="C965">
        <v>1</v>
      </c>
      <c r="D965">
        <v>0.26</v>
      </c>
      <c r="E965">
        <v>18</v>
      </c>
      <c r="F965">
        <v>68.33</v>
      </c>
      <c r="G965">
        <v>68.08</v>
      </c>
      <c r="H965" s="8">
        <v>0.14119999999999999</v>
      </c>
      <c r="I965" t="s">
        <v>615</v>
      </c>
    </row>
    <row r="966" spans="1:9" x14ac:dyDescent="0.3">
      <c r="A966">
        <v>1</v>
      </c>
      <c r="B966" t="s">
        <v>1639</v>
      </c>
      <c r="C966">
        <v>1</v>
      </c>
      <c r="D966">
        <v>0.76</v>
      </c>
      <c r="E966">
        <v>19</v>
      </c>
      <c r="F966">
        <v>83.97</v>
      </c>
      <c r="G966">
        <v>82.7</v>
      </c>
      <c r="H966" s="8">
        <v>0.1239</v>
      </c>
      <c r="I966" t="s">
        <v>615</v>
      </c>
    </row>
    <row r="967" spans="1:9" x14ac:dyDescent="0.3">
      <c r="A967">
        <v>1</v>
      </c>
      <c r="B967" t="s">
        <v>1640</v>
      </c>
      <c r="C967">
        <v>1</v>
      </c>
      <c r="D967">
        <v>0.61</v>
      </c>
      <c r="E967">
        <v>16</v>
      </c>
      <c r="F967">
        <v>74.930000000000007</v>
      </c>
      <c r="G967">
        <v>74.569999999999993</v>
      </c>
      <c r="H967" s="8">
        <v>0.1164</v>
      </c>
      <c r="I967" t="s">
        <v>615</v>
      </c>
    </row>
    <row r="968" spans="1:9" x14ac:dyDescent="0.3">
      <c r="A968">
        <v>1</v>
      </c>
      <c r="B968" t="s">
        <v>1641</v>
      </c>
      <c r="C968">
        <v>1</v>
      </c>
      <c r="D968">
        <v>0.86</v>
      </c>
      <c r="E968">
        <v>16</v>
      </c>
      <c r="F968">
        <v>80.78</v>
      </c>
      <c r="G968">
        <v>80.400000000000006</v>
      </c>
      <c r="H968" s="8">
        <v>0.10589999999999999</v>
      </c>
      <c r="I968" t="s">
        <v>615</v>
      </c>
    </row>
    <row r="969" spans="1:9" x14ac:dyDescent="0.3">
      <c r="A969">
        <v>1</v>
      </c>
      <c r="B969" t="s">
        <v>1642</v>
      </c>
      <c r="C969">
        <v>1</v>
      </c>
      <c r="D969">
        <v>0.94</v>
      </c>
      <c r="E969">
        <v>21</v>
      </c>
      <c r="F969">
        <v>84.96</v>
      </c>
      <c r="G969">
        <v>82.33</v>
      </c>
      <c r="H969" s="8">
        <v>0.13450000000000001</v>
      </c>
      <c r="I969" t="s">
        <v>615</v>
      </c>
    </row>
    <row r="970" spans="1:9" x14ac:dyDescent="0.3">
      <c r="A970">
        <v>1</v>
      </c>
      <c r="B970" t="s">
        <v>1643</v>
      </c>
      <c r="C970">
        <v>1</v>
      </c>
      <c r="D970">
        <v>0.56999999999999995</v>
      </c>
      <c r="E970">
        <v>16</v>
      </c>
      <c r="F970">
        <v>70.239999999999995</v>
      </c>
      <c r="G970">
        <v>69.45</v>
      </c>
      <c r="H970" s="8">
        <v>0.12280000000000001</v>
      </c>
      <c r="I970" t="s">
        <v>615</v>
      </c>
    </row>
    <row r="971" spans="1:9" x14ac:dyDescent="0.3">
      <c r="A971">
        <v>1</v>
      </c>
      <c r="B971" t="s">
        <v>1644</v>
      </c>
      <c r="C971">
        <v>1</v>
      </c>
      <c r="D971">
        <v>0.74</v>
      </c>
      <c r="E971">
        <v>18</v>
      </c>
      <c r="F971">
        <v>87.59</v>
      </c>
      <c r="G971">
        <v>87.16</v>
      </c>
      <c r="H971" s="8">
        <v>0.10680000000000001</v>
      </c>
      <c r="I971" t="s">
        <v>615</v>
      </c>
    </row>
    <row r="972" spans="1:9" x14ac:dyDescent="0.3">
      <c r="A972">
        <v>1</v>
      </c>
      <c r="B972" t="s">
        <v>1645</v>
      </c>
      <c r="C972">
        <v>1</v>
      </c>
      <c r="D972">
        <v>0.89</v>
      </c>
      <c r="E972">
        <v>18</v>
      </c>
      <c r="F972">
        <v>78.19</v>
      </c>
      <c r="G972">
        <v>76.7</v>
      </c>
      <c r="H972" s="8">
        <v>0.1268</v>
      </c>
      <c r="I972" t="s">
        <v>615</v>
      </c>
    </row>
    <row r="973" spans="1:9" x14ac:dyDescent="0.3">
      <c r="A973">
        <v>1</v>
      </c>
      <c r="B973" t="s">
        <v>1646</v>
      </c>
      <c r="C973">
        <v>1</v>
      </c>
      <c r="D973">
        <v>0.63</v>
      </c>
      <c r="E973">
        <v>17</v>
      </c>
      <c r="F973">
        <v>78.59</v>
      </c>
      <c r="G973">
        <v>78.14</v>
      </c>
      <c r="H973" s="8">
        <v>0.1139</v>
      </c>
      <c r="I973" t="s">
        <v>615</v>
      </c>
    </row>
    <row r="974" spans="1:9" x14ac:dyDescent="0.3">
      <c r="A974">
        <v>1</v>
      </c>
      <c r="B974" t="s">
        <v>1647</v>
      </c>
      <c r="C974">
        <v>1</v>
      </c>
      <c r="D974">
        <v>-0.24</v>
      </c>
      <c r="E974">
        <v>18</v>
      </c>
      <c r="F974">
        <v>87.8</v>
      </c>
      <c r="G974">
        <v>87.35</v>
      </c>
      <c r="H974" s="8">
        <v>0.112</v>
      </c>
      <c r="I974" t="s">
        <v>615</v>
      </c>
    </row>
    <row r="975" spans="1:9" x14ac:dyDescent="0.3">
      <c r="A975">
        <v>1</v>
      </c>
      <c r="B975" t="s">
        <v>1648</v>
      </c>
      <c r="C975">
        <v>1</v>
      </c>
      <c r="D975">
        <v>1.0900000000000001</v>
      </c>
      <c r="E975">
        <v>18</v>
      </c>
      <c r="F975">
        <v>78.83</v>
      </c>
      <c r="G975">
        <v>78.69</v>
      </c>
      <c r="H975" s="8">
        <v>0.1222</v>
      </c>
      <c r="I975" t="s">
        <v>615</v>
      </c>
    </row>
    <row r="976" spans="1:9" x14ac:dyDescent="0.3">
      <c r="A976">
        <v>1</v>
      </c>
      <c r="B976" t="s">
        <v>1649</v>
      </c>
      <c r="C976">
        <v>1</v>
      </c>
      <c r="D976">
        <v>0.85</v>
      </c>
      <c r="E976">
        <v>19</v>
      </c>
      <c r="F976">
        <v>86.88</v>
      </c>
      <c r="G976">
        <v>86.22</v>
      </c>
      <c r="H976" s="8">
        <v>0.1182</v>
      </c>
      <c r="I976" t="s">
        <v>615</v>
      </c>
    </row>
    <row r="977" spans="1:9" x14ac:dyDescent="0.3">
      <c r="A977">
        <v>1</v>
      </c>
      <c r="B977" t="s">
        <v>1650</v>
      </c>
      <c r="C977">
        <v>1</v>
      </c>
      <c r="D977">
        <v>1.0900000000000001</v>
      </c>
      <c r="E977">
        <v>17</v>
      </c>
      <c r="F977">
        <v>79.010000000000005</v>
      </c>
      <c r="G977">
        <v>77.28</v>
      </c>
      <c r="H977" s="8">
        <v>0.1142</v>
      </c>
      <c r="I977" t="s">
        <v>615</v>
      </c>
    </row>
    <row r="978" spans="1:9" x14ac:dyDescent="0.3">
      <c r="A978">
        <v>1</v>
      </c>
      <c r="B978" t="s">
        <v>1651</v>
      </c>
      <c r="C978">
        <v>1</v>
      </c>
      <c r="D978">
        <v>0.91</v>
      </c>
      <c r="E978">
        <v>14</v>
      </c>
      <c r="F978">
        <v>76.02</v>
      </c>
      <c r="G978">
        <v>75.569999999999993</v>
      </c>
      <c r="H978" s="8">
        <v>0.1007</v>
      </c>
      <c r="I978" t="s">
        <v>615</v>
      </c>
    </row>
    <row r="979" spans="1:9" x14ac:dyDescent="0.3">
      <c r="A979">
        <v>1</v>
      </c>
      <c r="B979" t="s">
        <v>1652</v>
      </c>
      <c r="C979">
        <v>1</v>
      </c>
      <c r="D979">
        <v>0.83</v>
      </c>
      <c r="E979">
        <v>18</v>
      </c>
      <c r="F979">
        <v>91.58</v>
      </c>
      <c r="G979">
        <v>91.38</v>
      </c>
      <c r="H979" s="8">
        <v>0.1074</v>
      </c>
      <c r="I979" t="s">
        <v>615</v>
      </c>
    </row>
    <row r="980" spans="1:9" x14ac:dyDescent="0.3">
      <c r="A980">
        <v>1</v>
      </c>
      <c r="B980" t="s">
        <v>1653</v>
      </c>
      <c r="C980">
        <v>1</v>
      </c>
      <c r="D980">
        <v>1.23</v>
      </c>
      <c r="E980">
        <v>17</v>
      </c>
      <c r="F980">
        <v>75.5</v>
      </c>
      <c r="G980">
        <v>75.25</v>
      </c>
      <c r="H980" s="8">
        <v>0.11409999999999999</v>
      </c>
      <c r="I980" t="s">
        <v>615</v>
      </c>
    </row>
    <row r="981" spans="1:9" x14ac:dyDescent="0.3">
      <c r="A981">
        <v>1</v>
      </c>
      <c r="B981" t="s">
        <v>1654</v>
      </c>
      <c r="C981">
        <v>1</v>
      </c>
      <c r="D981">
        <v>0.97</v>
      </c>
      <c r="E981">
        <v>19</v>
      </c>
      <c r="F981">
        <v>89.28</v>
      </c>
      <c r="G981">
        <v>89.1</v>
      </c>
      <c r="H981" s="8">
        <v>0.1162</v>
      </c>
      <c r="I981" t="s">
        <v>615</v>
      </c>
    </row>
    <row r="982" spans="1:9" x14ac:dyDescent="0.3">
      <c r="A982">
        <v>1</v>
      </c>
      <c r="B982" t="s">
        <v>1655</v>
      </c>
      <c r="C982">
        <v>1</v>
      </c>
      <c r="D982">
        <v>0.3</v>
      </c>
      <c r="E982">
        <v>18</v>
      </c>
      <c r="F982">
        <v>74.790000000000006</v>
      </c>
      <c r="G982">
        <v>73.39</v>
      </c>
      <c r="H982" s="8">
        <v>0.13089999999999999</v>
      </c>
      <c r="I982" t="s">
        <v>615</v>
      </c>
    </row>
    <row r="983" spans="1:9" x14ac:dyDescent="0.3">
      <c r="A983">
        <v>1</v>
      </c>
      <c r="B983" t="s">
        <v>1656</v>
      </c>
      <c r="C983">
        <v>1</v>
      </c>
      <c r="D983">
        <v>0.56999999999999995</v>
      </c>
      <c r="E983">
        <v>17</v>
      </c>
      <c r="F983">
        <v>78.650000000000006</v>
      </c>
      <c r="G983">
        <v>77.56</v>
      </c>
      <c r="H983" s="8">
        <v>0.1172</v>
      </c>
      <c r="I983" t="s">
        <v>615</v>
      </c>
    </row>
    <row r="984" spans="1:9" x14ac:dyDescent="0.3">
      <c r="A984">
        <v>1</v>
      </c>
      <c r="B984" t="s">
        <v>1657</v>
      </c>
      <c r="C984">
        <v>1</v>
      </c>
      <c r="D984">
        <v>0.24</v>
      </c>
      <c r="E984">
        <v>19</v>
      </c>
      <c r="F984">
        <v>89.48</v>
      </c>
      <c r="G984">
        <v>89.14</v>
      </c>
      <c r="H984" s="8">
        <v>0.1134</v>
      </c>
      <c r="I984" t="s">
        <v>615</v>
      </c>
    </row>
    <row r="985" spans="1:9" x14ac:dyDescent="0.3">
      <c r="A985">
        <v>1</v>
      </c>
      <c r="B985" t="s">
        <v>1658</v>
      </c>
      <c r="C985">
        <v>1</v>
      </c>
      <c r="D985">
        <v>0.64</v>
      </c>
      <c r="E985">
        <v>16</v>
      </c>
      <c r="F985">
        <v>72.59</v>
      </c>
      <c r="G985">
        <v>72.260000000000005</v>
      </c>
      <c r="H985" s="8">
        <v>0.12379999999999999</v>
      </c>
      <c r="I985" t="s">
        <v>615</v>
      </c>
    </row>
    <row r="986" spans="1:9" x14ac:dyDescent="0.3">
      <c r="A986">
        <v>1</v>
      </c>
      <c r="B986" t="s">
        <v>1659</v>
      </c>
      <c r="C986">
        <v>1</v>
      </c>
      <c r="D986">
        <v>0.23</v>
      </c>
      <c r="E986">
        <v>16</v>
      </c>
      <c r="F986">
        <v>79.62</v>
      </c>
      <c r="G986">
        <v>79.37</v>
      </c>
      <c r="H986" s="8">
        <v>0.1086</v>
      </c>
      <c r="I986" t="s">
        <v>615</v>
      </c>
    </row>
    <row r="987" spans="1:9" x14ac:dyDescent="0.3">
      <c r="A987">
        <v>1</v>
      </c>
      <c r="B987" t="s">
        <v>1660</v>
      </c>
      <c r="C987">
        <v>1</v>
      </c>
      <c r="D987">
        <v>-0.34</v>
      </c>
      <c r="E987">
        <v>17</v>
      </c>
      <c r="F987">
        <v>84.62</v>
      </c>
      <c r="G987">
        <v>84.48</v>
      </c>
      <c r="H987" s="8">
        <v>0.10829999999999999</v>
      </c>
      <c r="I987" t="s">
        <v>615</v>
      </c>
    </row>
    <row r="988" spans="1:9" x14ac:dyDescent="0.3">
      <c r="A988">
        <v>1</v>
      </c>
      <c r="B988" t="s">
        <v>1661</v>
      </c>
      <c r="C988">
        <v>1</v>
      </c>
      <c r="D988">
        <v>1.01</v>
      </c>
      <c r="E988">
        <v>16</v>
      </c>
      <c r="F988">
        <v>79.91</v>
      </c>
      <c r="G988">
        <v>79.47</v>
      </c>
      <c r="H988" s="8">
        <v>0.1095</v>
      </c>
      <c r="I988" t="s">
        <v>615</v>
      </c>
    </row>
    <row r="989" spans="1:9" x14ac:dyDescent="0.3">
      <c r="A989">
        <v>1</v>
      </c>
      <c r="B989" t="s">
        <v>1662</v>
      </c>
      <c r="C989">
        <v>1</v>
      </c>
      <c r="D989">
        <v>0.75</v>
      </c>
      <c r="E989">
        <v>21</v>
      </c>
      <c r="F989">
        <v>86.86</v>
      </c>
      <c r="G989">
        <v>86.46</v>
      </c>
      <c r="H989" s="8">
        <v>0.13</v>
      </c>
      <c r="I989" t="s">
        <v>615</v>
      </c>
    </row>
    <row r="990" spans="1:9" x14ac:dyDescent="0.3">
      <c r="A990">
        <v>1</v>
      </c>
      <c r="B990" t="s">
        <v>1663</v>
      </c>
      <c r="C990">
        <v>1</v>
      </c>
      <c r="D990">
        <v>0.79</v>
      </c>
      <c r="E990">
        <v>17</v>
      </c>
      <c r="F990">
        <v>69.790000000000006</v>
      </c>
      <c r="G990">
        <v>69.44</v>
      </c>
      <c r="H990" s="8">
        <v>0.13300000000000001</v>
      </c>
      <c r="I990" t="s">
        <v>615</v>
      </c>
    </row>
    <row r="991" spans="1:9" x14ac:dyDescent="0.3">
      <c r="A991">
        <v>1</v>
      </c>
      <c r="B991" t="s">
        <v>1664</v>
      </c>
      <c r="C991">
        <v>1</v>
      </c>
      <c r="D991">
        <v>0.94</v>
      </c>
      <c r="E991">
        <v>16</v>
      </c>
      <c r="F991">
        <v>79.540000000000006</v>
      </c>
      <c r="G991">
        <v>78.989999999999995</v>
      </c>
      <c r="H991" s="8">
        <v>0.1109</v>
      </c>
      <c r="I991" t="s">
        <v>615</v>
      </c>
    </row>
    <row r="992" spans="1:9" x14ac:dyDescent="0.3">
      <c r="A992">
        <v>1</v>
      </c>
      <c r="B992" t="s">
        <v>1665</v>
      </c>
      <c r="C992">
        <v>1</v>
      </c>
      <c r="D992">
        <v>0.31</v>
      </c>
      <c r="E992">
        <v>19</v>
      </c>
      <c r="F992">
        <v>90.82</v>
      </c>
      <c r="G992">
        <v>90.68</v>
      </c>
      <c r="H992" s="8">
        <v>0.1138</v>
      </c>
      <c r="I992" t="s">
        <v>615</v>
      </c>
    </row>
    <row r="993" spans="1:9" x14ac:dyDescent="0.3">
      <c r="A993">
        <v>1</v>
      </c>
      <c r="B993" t="s">
        <v>1666</v>
      </c>
      <c r="C993">
        <v>1</v>
      </c>
      <c r="D993">
        <v>0.87</v>
      </c>
      <c r="E993">
        <v>17</v>
      </c>
      <c r="F993">
        <v>72.13</v>
      </c>
      <c r="G993">
        <v>71.17</v>
      </c>
      <c r="H993" s="8">
        <v>0.1226</v>
      </c>
      <c r="I993" t="s">
        <v>615</v>
      </c>
    </row>
    <row r="994" spans="1:9" x14ac:dyDescent="0.3">
      <c r="A994">
        <v>1</v>
      </c>
      <c r="B994" t="s">
        <v>1667</v>
      </c>
      <c r="C994">
        <v>1</v>
      </c>
      <c r="D994">
        <v>-0.22</v>
      </c>
      <c r="E994">
        <v>18</v>
      </c>
      <c r="F994">
        <v>73.17</v>
      </c>
      <c r="G994">
        <v>71.84</v>
      </c>
      <c r="H994" s="8">
        <v>0.1368</v>
      </c>
      <c r="I994" t="s">
        <v>615</v>
      </c>
    </row>
    <row r="995" spans="1:9" x14ac:dyDescent="0.3">
      <c r="A995">
        <v>1</v>
      </c>
      <c r="B995" t="s">
        <v>1668</v>
      </c>
      <c r="C995">
        <v>1</v>
      </c>
      <c r="D995">
        <v>0.55000000000000004</v>
      </c>
      <c r="E995">
        <v>19</v>
      </c>
      <c r="F995">
        <v>76.06</v>
      </c>
      <c r="G995">
        <v>74.67</v>
      </c>
      <c r="H995" s="8">
        <v>0.1336</v>
      </c>
      <c r="I995" t="s">
        <v>615</v>
      </c>
    </row>
    <row r="996" spans="1:9" x14ac:dyDescent="0.3">
      <c r="A996">
        <v>1</v>
      </c>
      <c r="B996" t="s">
        <v>1669</v>
      </c>
      <c r="C996">
        <v>1</v>
      </c>
      <c r="D996">
        <v>0.9</v>
      </c>
      <c r="E996">
        <v>17</v>
      </c>
      <c r="F996">
        <v>77.319999999999993</v>
      </c>
      <c r="G996">
        <v>76.81</v>
      </c>
      <c r="H996" s="8">
        <v>0.11849999999999999</v>
      </c>
      <c r="I996" t="s">
        <v>615</v>
      </c>
    </row>
    <row r="997" spans="1:9" x14ac:dyDescent="0.3">
      <c r="A997">
        <v>1</v>
      </c>
      <c r="B997" t="s">
        <v>1670</v>
      </c>
      <c r="C997">
        <v>1</v>
      </c>
      <c r="D997">
        <v>-0.6</v>
      </c>
      <c r="E997">
        <v>19</v>
      </c>
      <c r="F997">
        <v>85.31</v>
      </c>
      <c r="G997">
        <v>84.14</v>
      </c>
      <c r="H997" s="8">
        <v>0.1196</v>
      </c>
      <c r="I997" t="s">
        <v>615</v>
      </c>
    </row>
    <row r="998" spans="1:9" x14ac:dyDescent="0.3">
      <c r="A998">
        <v>1</v>
      </c>
      <c r="B998" t="s">
        <v>1671</v>
      </c>
      <c r="C998">
        <v>1</v>
      </c>
      <c r="D998">
        <v>0.8</v>
      </c>
      <c r="E998">
        <v>18</v>
      </c>
      <c r="F998">
        <v>69.16</v>
      </c>
      <c r="G998">
        <v>68.69</v>
      </c>
      <c r="H998" s="8">
        <v>0.13370000000000001</v>
      </c>
      <c r="I998" t="s">
        <v>615</v>
      </c>
    </row>
    <row r="999" spans="1:9" x14ac:dyDescent="0.3">
      <c r="A999">
        <v>1</v>
      </c>
      <c r="B999" t="s">
        <v>1672</v>
      </c>
      <c r="C999">
        <v>1</v>
      </c>
      <c r="D999">
        <v>0.65</v>
      </c>
      <c r="E999">
        <v>16</v>
      </c>
      <c r="F999">
        <v>83.23</v>
      </c>
      <c r="G999">
        <v>83</v>
      </c>
      <c r="H999" s="8">
        <v>0.1016</v>
      </c>
      <c r="I999" t="s">
        <v>615</v>
      </c>
    </row>
    <row r="1000" spans="1:9" x14ac:dyDescent="0.3">
      <c r="A1000">
        <v>1</v>
      </c>
      <c r="B1000" t="s">
        <v>1673</v>
      </c>
      <c r="C1000">
        <v>1</v>
      </c>
      <c r="D1000">
        <v>0.84</v>
      </c>
      <c r="E1000">
        <v>19</v>
      </c>
      <c r="F1000">
        <v>90.94</v>
      </c>
      <c r="G1000">
        <v>90.57</v>
      </c>
      <c r="H1000" s="8">
        <v>0.10829999999999999</v>
      </c>
      <c r="I1000" t="s">
        <v>615</v>
      </c>
    </row>
    <row r="1001" spans="1:9" x14ac:dyDescent="0.3">
      <c r="A1001">
        <v>1</v>
      </c>
      <c r="B1001" t="s">
        <v>1674</v>
      </c>
      <c r="C1001">
        <v>1</v>
      </c>
      <c r="D1001">
        <v>-0.75</v>
      </c>
      <c r="E1001">
        <v>16</v>
      </c>
      <c r="F1001">
        <v>61.63</v>
      </c>
      <c r="G1001">
        <v>55.91</v>
      </c>
      <c r="H1001" s="8">
        <v>0.16550000000000001</v>
      </c>
      <c r="I1001" t="s">
        <v>615</v>
      </c>
    </row>
    <row r="1002" spans="1:9" x14ac:dyDescent="0.3">
      <c r="A1002">
        <v>1</v>
      </c>
      <c r="B1002" t="s">
        <v>1675</v>
      </c>
      <c r="C1002">
        <v>1</v>
      </c>
      <c r="D1002">
        <v>0.14000000000000001</v>
      </c>
      <c r="E1002">
        <v>12</v>
      </c>
      <c r="F1002">
        <v>38.229999999999997</v>
      </c>
      <c r="G1002">
        <v>30.69</v>
      </c>
      <c r="H1002" s="8">
        <v>0.21809999999999999</v>
      </c>
      <c r="I1002" t="s">
        <v>615</v>
      </c>
    </row>
    <row r="1003" spans="1:9" x14ac:dyDescent="0.3">
      <c r="A1003">
        <v>1</v>
      </c>
      <c r="B1003" t="s">
        <v>1676</v>
      </c>
      <c r="C1003">
        <v>1</v>
      </c>
      <c r="D1003">
        <v>0.8</v>
      </c>
      <c r="E1003">
        <v>17</v>
      </c>
      <c r="F1003">
        <v>75.75</v>
      </c>
      <c r="G1003">
        <v>74.56</v>
      </c>
      <c r="H1003" s="8">
        <v>0.1205</v>
      </c>
      <c r="I1003" t="s">
        <v>615</v>
      </c>
    </row>
    <row r="1004" spans="1:9" x14ac:dyDescent="0.3">
      <c r="A1004">
        <v>1</v>
      </c>
      <c r="B1004" t="s">
        <v>1677</v>
      </c>
      <c r="C1004">
        <v>1</v>
      </c>
      <c r="D1004">
        <v>0.31</v>
      </c>
      <c r="E1004">
        <v>16</v>
      </c>
      <c r="F1004">
        <v>83.13</v>
      </c>
      <c r="G1004">
        <v>81.69</v>
      </c>
      <c r="H1004" s="8">
        <v>0.10589999999999999</v>
      </c>
      <c r="I1004" t="s">
        <v>615</v>
      </c>
    </row>
    <row r="1005" spans="1:9" x14ac:dyDescent="0.3">
      <c r="A1005">
        <v>1</v>
      </c>
      <c r="B1005" t="s">
        <v>1678</v>
      </c>
      <c r="C1005">
        <v>1</v>
      </c>
      <c r="D1005">
        <v>1.1299999999999999</v>
      </c>
      <c r="E1005">
        <v>16</v>
      </c>
      <c r="F1005">
        <v>83.82</v>
      </c>
      <c r="G1005">
        <v>82.48</v>
      </c>
      <c r="H1005" s="8">
        <v>0.1046</v>
      </c>
      <c r="I1005" t="s">
        <v>615</v>
      </c>
    </row>
    <row r="1006" spans="1:9" x14ac:dyDescent="0.3">
      <c r="A1006">
        <v>1</v>
      </c>
      <c r="B1006" t="s">
        <v>1679</v>
      </c>
      <c r="C1006">
        <v>1</v>
      </c>
      <c r="D1006">
        <v>0.84</v>
      </c>
      <c r="E1006">
        <v>18</v>
      </c>
      <c r="F1006">
        <v>75.64</v>
      </c>
      <c r="G1006">
        <v>74.97</v>
      </c>
      <c r="H1006" s="8">
        <v>0.12670000000000001</v>
      </c>
      <c r="I1006" t="s">
        <v>615</v>
      </c>
    </row>
    <row r="1007" spans="1:9" x14ac:dyDescent="0.3">
      <c r="A1007">
        <v>1</v>
      </c>
      <c r="B1007" t="s">
        <v>1680</v>
      </c>
      <c r="C1007">
        <v>1</v>
      </c>
      <c r="D1007">
        <v>-1.96</v>
      </c>
      <c r="E1007">
        <v>16</v>
      </c>
      <c r="F1007">
        <v>60.21</v>
      </c>
      <c r="G1007">
        <v>48.62</v>
      </c>
      <c r="H1007" s="8">
        <v>0.18490000000000001</v>
      </c>
      <c r="I1007" t="s">
        <v>615</v>
      </c>
    </row>
    <row r="1008" spans="1:9" x14ac:dyDescent="0.3">
      <c r="A1008">
        <v>1</v>
      </c>
      <c r="B1008" t="s">
        <v>1681</v>
      </c>
      <c r="C1008">
        <v>1</v>
      </c>
      <c r="D1008">
        <v>1.19</v>
      </c>
      <c r="E1008">
        <v>12</v>
      </c>
      <c r="F1008">
        <v>33.21</v>
      </c>
      <c r="G1008">
        <v>23.9</v>
      </c>
      <c r="H1008" s="8">
        <v>0.26019999999999999</v>
      </c>
      <c r="I1008" t="s">
        <v>615</v>
      </c>
    </row>
    <row r="1009" spans="1:9" x14ac:dyDescent="0.3">
      <c r="A1009">
        <v>1</v>
      </c>
      <c r="B1009" t="s">
        <v>1682</v>
      </c>
      <c r="C1009">
        <v>1</v>
      </c>
      <c r="D1009">
        <v>1.25</v>
      </c>
      <c r="E1009">
        <v>15</v>
      </c>
      <c r="F1009">
        <v>70.33</v>
      </c>
      <c r="G1009">
        <v>68.98</v>
      </c>
      <c r="H1009" s="8">
        <v>0.1273</v>
      </c>
      <c r="I1009" t="s">
        <v>615</v>
      </c>
    </row>
    <row r="1010" spans="1:9" x14ac:dyDescent="0.3">
      <c r="A1010">
        <v>1</v>
      </c>
      <c r="B1010" t="s">
        <v>1683</v>
      </c>
      <c r="C1010">
        <v>1</v>
      </c>
      <c r="D1010">
        <v>0.48</v>
      </c>
      <c r="E1010">
        <v>16</v>
      </c>
      <c r="F1010">
        <v>83.24</v>
      </c>
      <c r="G1010">
        <v>82.31</v>
      </c>
      <c r="H1010" s="8">
        <v>0.1066</v>
      </c>
      <c r="I1010" t="s">
        <v>615</v>
      </c>
    </row>
    <row r="1011" spans="1:9" x14ac:dyDescent="0.3">
      <c r="A1011">
        <v>1</v>
      </c>
      <c r="B1011" t="s">
        <v>1684</v>
      </c>
      <c r="C1011">
        <v>1</v>
      </c>
      <c r="D1011">
        <v>1.0900000000000001</v>
      </c>
      <c r="E1011">
        <v>20</v>
      </c>
      <c r="F1011">
        <v>90.95</v>
      </c>
      <c r="G1011">
        <v>90.31</v>
      </c>
      <c r="H1011" s="8">
        <v>0.11700000000000001</v>
      </c>
      <c r="I1011" t="s">
        <v>615</v>
      </c>
    </row>
    <row r="1012" spans="1:9" x14ac:dyDescent="0.3">
      <c r="A1012">
        <v>1</v>
      </c>
      <c r="B1012" t="s">
        <v>1685</v>
      </c>
      <c r="C1012">
        <v>1</v>
      </c>
      <c r="D1012">
        <v>1.1200000000000001</v>
      </c>
      <c r="E1012">
        <v>17</v>
      </c>
      <c r="F1012">
        <v>68.22</v>
      </c>
      <c r="G1012">
        <v>67.55</v>
      </c>
      <c r="H1012" s="8">
        <v>0.13619999999999999</v>
      </c>
      <c r="I1012" t="s">
        <v>615</v>
      </c>
    </row>
    <row r="1013" spans="1:9" x14ac:dyDescent="0.3">
      <c r="A1013">
        <v>1</v>
      </c>
      <c r="B1013" t="s">
        <v>1686</v>
      </c>
      <c r="C1013">
        <v>1</v>
      </c>
      <c r="D1013">
        <v>0.28000000000000003</v>
      </c>
      <c r="E1013">
        <v>17</v>
      </c>
      <c r="F1013">
        <v>85.64</v>
      </c>
      <c r="G1013">
        <v>84.87</v>
      </c>
      <c r="H1013" s="8">
        <v>0.1086</v>
      </c>
      <c r="I1013" t="s">
        <v>615</v>
      </c>
    </row>
    <row r="1014" spans="1:9" x14ac:dyDescent="0.3">
      <c r="A1014">
        <v>1</v>
      </c>
      <c r="B1014" t="s">
        <v>1687</v>
      </c>
      <c r="C1014">
        <v>1</v>
      </c>
      <c r="D1014">
        <v>0.7</v>
      </c>
      <c r="E1014">
        <v>18</v>
      </c>
      <c r="F1014">
        <v>88.84</v>
      </c>
      <c r="G1014">
        <v>87.22</v>
      </c>
      <c r="H1014" s="8">
        <v>0.1123</v>
      </c>
      <c r="I1014" t="s">
        <v>615</v>
      </c>
    </row>
    <row r="1015" spans="1:9" x14ac:dyDescent="0.3">
      <c r="A1015">
        <v>1</v>
      </c>
      <c r="B1015" t="s">
        <v>1688</v>
      </c>
      <c r="C1015">
        <v>1</v>
      </c>
      <c r="D1015">
        <v>0.83</v>
      </c>
      <c r="E1015">
        <v>19</v>
      </c>
      <c r="F1015">
        <v>74.44</v>
      </c>
      <c r="G1015">
        <v>73.83</v>
      </c>
      <c r="H1015" s="8">
        <v>0.1331</v>
      </c>
      <c r="I1015" t="s">
        <v>615</v>
      </c>
    </row>
    <row r="1016" spans="1:9" x14ac:dyDescent="0.3">
      <c r="A1016">
        <v>1</v>
      </c>
      <c r="B1016" t="s">
        <v>1689</v>
      </c>
      <c r="C1016">
        <v>1</v>
      </c>
      <c r="D1016">
        <v>0.46</v>
      </c>
      <c r="E1016">
        <v>19</v>
      </c>
      <c r="F1016">
        <v>85.26</v>
      </c>
      <c r="G1016">
        <v>84.79</v>
      </c>
      <c r="H1016" s="8">
        <v>0.11940000000000001</v>
      </c>
      <c r="I1016" t="s">
        <v>615</v>
      </c>
    </row>
    <row r="1017" spans="1:9" x14ac:dyDescent="0.3">
      <c r="A1017">
        <v>1</v>
      </c>
      <c r="B1017" t="s">
        <v>1690</v>
      </c>
      <c r="C1017">
        <v>1</v>
      </c>
      <c r="D1017">
        <v>0.98</v>
      </c>
      <c r="E1017">
        <v>19</v>
      </c>
      <c r="F1017">
        <v>73.010000000000005</v>
      </c>
      <c r="G1017">
        <v>71.62</v>
      </c>
      <c r="H1017" s="8">
        <v>0.14380000000000001</v>
      </c>
      <c r="I1017" t="s">
        <v>615</v>
      </c>
    </row>
    <row r="1018" spans="1:9" x14ac:dyDescent="0.3">
      <c r="A1018">
        <v>1</v>
      </c>
      <c r="B1018" t="s">
        <v>1691</v>
      </c>
      <c r="C1018">
        <v>1</v>
      </c>
      <c r="D1018">
        <v>0.91</v>
      </c>
      <c r="E1018">
        <v>15</v>
      </c>
      <c r="F1018">
        <v>84.11</v>
      </c>
      <c r="G1018">
        <v>83.85</v>
      </c>
      <c r="H1018" s="8">
        <v>9.7000000000000003E-2</v>
      </c>
      <c r="I1018" t="s">
        <v>615</v>
      </c>
    </row>
    <row r="1019" spans="1:9" x14ac:dyDescent="0.3">
      <c r="A1019">
        <v>1</v>
      </c>
      <c r="B1019" t="s">
        <v>1692</v>
      </c>
      <c r="C1019">
        <v>1</v>
      </c>
      <c r="D1019">
        <v>-0.05</v>
      </c>
      <c r="E1019">
        <v>20</v>
      </c>
      <c r="F1019">
        <v>76.45</v>
      </c>
      <c r="G1019">
        <v>74.91</v>
      </c>
      <c r="H1019" s="8">
        <v>0.14380000000000001</v>
      </c>
      <c r="I1019" t="s">
        <v>615</v>
      </c>
    </row>
    <row r="1020" spans="1:9" x14ac:dyDescent="0.3">
      <c r="A1020">
        <v>1</v>
      </c>
      <c r="B1020" t="s">
        <v>1693</v>
      </c>
      <c r="C1020">
        <v>1</v>
      </c>
      <c r="D1020">
        <v>-1.1499999999999999</v>
      </c>
      <c r="E1020">
        <v>14</v>
      </c>
      <c r="F1020">
        <v>40.840000000000003</v>
      </c>
      <c r="G1020">
        <v>34.68</v>
      </c>
      <c r="H1020" s="8">
        <v>0.23019999999999999</v>
      </c>
      <c r="I1020" t="s">
        <v>615</v>
      </c>
    </row>
    <row r="1021" spans="1:9" x14ac:dyDescent="0.3">
      <c r="A1021">
        <v>1</v>
      </c>
      <c r="B1021" t="s">
        <v>1694</v>
      </c>
      <c r="C1021">
        <v>1</v>
      </c>
      <c r="D1021">
        <v>1.43</v>
      </c>
      <c r="E1021">
        <v>13</v>
      </c>
      <c r="F1021">
        <v>42.15</v>
      </c>
      <c r="G1021">
        <v>35.39</v>
      </c>
      <c r="H1021" s="8">
        <v>0.1943</v>
      </c>
      <c r="I1021" t="s">
        <v>615</v>
      </c>
    </row>
    <row r="1022" spans="1:9" x14ac:dyDescent="0.3">
      <c r="A1022">
        <v>1</v>
      </c>
      <c r="B1022" t="s">
        <v>1695</v>
      </c>
      <c r="C1022">
        <v>1</v>
      </c>
      <c r="D1022">
        <v>1.1499999999999999</v>
      </c>
      <c r="E1022">
        <v>16</v>
      </c>
      <c r="F1022">
        <v>73.790000000000006</v>
      </c>
      <c r="G1022">
        <v>73.17</v>
      </c>
      <c r="H1022" s="8">
        <v>0.1164</v>
      </c>
      <c r="I1022" t="s">
        <v>615</v>
      </c>
    </row>
    <row r="1023" spans="1:9" x14ac:dyDescent="0.3">
      <c r="A1023">
        <v>1</v>
      </c>
      <c r="B1023" t="s">
        <v>1696</v>
      </c>
      <c r="C1023">
        <v>1</v>
      </c>
      <c r="D1023">
        <v>0.41</v>
      </c>
      <c r="E1023">
        <v>19</v>
      </c>
      <c r="F1023">
        <v>73.12</v>
      </c>
      <c r="G1023">
        <v>72.05</v>
      </c>
      <c r="H1023" s="8">
        <v>0.1424</v>
      </c>
      <c r="I1023" t="s">
        <v>615</v>
      </c>
    </row>
    <row r="1024" spans="1:9" x14ac:dyDescent="0.3">
      <c r="A1024">
        <v>1</v>
      </c>
      <c r="B1024" t="s">
        <v>1697</v>
      </c>
      <c r="C1024">
        <v>1</v>
      </c>
      <c r="D1024">
        <v>-0.04</v>
      </c>
      <c r="E1024">
        <v>18</v>
      </c>
      <c r="F1024">
        <v>77.17</v>
      </c>
      <c r="G1024">
        <v>75.48</v>
      </c>
      <c r="H1024" s="8">
        <v>0.12959999999999999</v>
      </c>
      <c r="I1024" t="s">
        <v>615</v>
      </c>
    </row>
    <row r="1025" spans="1:9" x14ac:dyDescent="0.3">
      <c r="A1025">
        <v>1</v>
      </c>
      <c r="B1025" t="s">
        <v>1698</v>
      </c>
      <c r="C1025">
        <v>1</v>
      </c>
      <c r="D1025">
        <v>-0.09</v>
      </c>
      <c r="E1025">
        <v>18</v>
      </c>
      <c r="F1025">
        <v>75.709999999999994</v>
      </c>
      <c r="G1025">
        <v>75.55</v>
      </c>
      <c r="H1025" s="8">
        <v>0.1305</v>
      </c>
      <c r="I1025" t="s">
        <v>615</v>
      </c>
    </row>
    <row r="1026" spans="1:9" x14ac:dyDescent="0.3">
      <c r="A1026">
        <v>1</v>
      </c>
      <c r="B1026" t="s">
        <v>1699</v>
      </c>
      <c r="C1026">
        <v>1</v>
      </c>
      <c r="D1026">
        <v>0.56000000000000005</v>
      </c>
      <c r="E1026">
        <v>17</v>
      </c>
      <c r="F1026">
        <v>67.2</v>
      </c>
      <c r="G1026">
        <v>66.97</v>
      </c>
      <c r="H1026" s="8">
        <v>0.1308</v>
      </c>
      <c r="I1026" t="s">
        <v>615</v>
      </c>
    </row>
    <row r="1027" spans="1:9" x14ac:dyDescent="0.3">
      <c r="A1027">
        <v>1</v>
      </c>
      <c r="B1027" t="s">
        <v>1700</v>
      </c>
      <c r="C1027">
        <v>1</v>
      </c>
      <c r="D1027">
        <v>0.68</v>
      </c>
      <c r="E1027">
        <v>16</v>
      </c>
      <c r="F1027">
        <v>87.03</v>
      </c>
      <c r="G1027">
        <v>86.86</v>
      </c>
      <c r="H1027" s="8">
        <v>9.9699999999999997E-2</v>
      </c>
      <c r="I1027" t="s">
        <v>615</v>
      </c>
    </row>
    <row r="1028" spans="1:9" x14ac:dyDescent="0.3">
      <c r="A1028">
        <v>1</v>
      </c>
      <c r="B1028" t="s">
        <v>1701</v>
      </c>
      <c r="C1028">
        <v>1</v>
      </c>
      <c r="D1028">
        <v>1</v>
      </c>
      <c r="E1028">
        <v>18</v>
      </c>
      <c r="F1028">
        <v>79.069999999999993</v>
      </c>
      <c r="G1028">
        <v>78.13</v>
      </c>
      <c r="H1028" s="8">
        <v>0.12520000000000001</v>
      </c>
      <c r="I1028" t="s">
        <v>615</v>
      </c>
    </row>
    <row r="1029" spans="1:9" x14ac:dyDescent="0.3">
      <c r="A1029">
        <v>1</v>
      </c>
      <c r="B1029" t="s">
        <v>1702</v>
      </c>
      <c r="C1029">
        <v>1</v>
      </c>
      <c r="D1029">
        <v>0.94</v>
      </c>
      <c r="E1029">
        <v>18</v>
      </c>
      <c r="F1029">
        <v>82.55</v>
      </c>
      <c r="G1029">
        <v>81.99</v>
      </c>
      <c r="H1029" s="8">
        <v>0.11310000000000001</v>
      </c>
      <c r="I1029" t="s">
        <v>615</v>
      </c>
    </row>
    <row r="1030" spans="1:9" x14ac:dyDescent="0.3">
      <c r="A1030">
        <v>1</v>
      </c>
      <c r="B1030" t="s">
        <v>1703</v>
      </c>
      <c r="C1030">
        <v>1</v>
      </c>
      <c r="D1030">
        <v>0.66</v>
      </c>
      <c r="E1030">
        <v>18</v>
      </c>
      <c r="F1030">
        <v>90.95</v>
      </c>
      <c r="G1030">
        <v>90.56</v>
      </c>
      <c r="H1030" s="8">
        <v>0.107</v>
      </c>
      <c r="I1030" t="s">
        <v>615</v>
      </c>
    </row>
    <row r="1031" spans="1:9" x14ac:dyDescent="0.3">
      <c r="A1031">
        <v>1</v>
      </c>
      <c r="B1031" t="s">
        <v>1704</v>
      </c>
      <c r="C1031">
        <v>1</v>
      </c>
      <c r="D1031">
        <v>1.02</v>
      </c>
      <c r="E1031">
        <v>16</v>
      </c>
      <c r="F1031">
        <v>72.58</v>
      </c>
      <c r="G1031">
        <v>71.75</v>
      </c>
      <c r="H1031" s="8">
        <v>0.1144</v>
      </c>
      <c r="I1031" t="s">
        <v>615</v>
      </c>
    </row>
    <row r="1032" spans="1:9" x14ac:dyDescent="0.3">
      <c r="A1032">
        <v>1</v>
      </c>
      <c r="B1032" t="s">
        <v>1705</v>
      </c>
      <c r="C1032">
        <v>1</v>
      </c>
      <c r="D1032">
        <v>0.9</v>
      </c>
      <c r="E1032">
        <v>18</v>
      </c>
      <c r="F1032">
        <v>90.93</v>
      </c>
      <c r="G1032">
        <v>90.47</v>
      </c>
      <c r="H1032" s="8">
        <v>0.1077</v>
      </c>
      <c r="I1032" t="s">
        <v>615</v>
      </c>
    </row>
    <row r="1033" spans="1:9" x14ac:dyDescent="0.3">
      <c r="A1033">
        <v>1</v>
      </c>
      <c r="B1033" t="s">
        <v>1706</v>
      </c>
      <c r="C1033">
        <v>1</v>
      </c>
      <c r="D1033">
        <v>0.35</v>
      </c>
      <c r="E1033">
        <v>16</v>
      </c>
      <c r="F1033">
        <v>78.08</v>
      </c>
      <c r="G1033">
        <v>72.959999999999994</v>
      </c>
      <c r="H1033" s="8">
        <v>0.1195</v>
      </c>
      <c r="I1033" t="s">
        <v>615</v>
      </c>
    </row>
    <row r="1034" spans="1:9" x14ac:dyDescent="0.3">
      <c r="A1034">
        <v>1</v>
      </c>
      <c r="B1034" t="s">
        <v>1707</v>
      </c>
      <c r="C1034">
        <v>1</v>
      </c>
      <c r="D1034">
        <v>0.19</v>
      </c>
      <c r="E1034">
        <v>17</v>
      </c>
      <c r="F1034">
        <v>66.83</v>
      </c>
      <c r="G1034">
        <v>65.98</v>
      </c>
      <c r="H1034" s="8">
        <v>0.13950000000000001</v>
      </c>
      <c r="I1034" t="s">
        <v>615</v>
      </c>
    </row>
    <row r="1035" spans="1:9" x14ac:dyDescent="0.3">
      <c r="A1035">
        <v>1</v>
      </c>
      <c r="B1035" t="s">
        <v>1708</v>
      </c>
      <c r="C1035">
        <v>1</v>
      </c>
      <c r="D1035">
        <v>0.61</v>
      </c>
      <c r="E1035">
        <v>17</v>
      </c>
      <c r="F1035">
        <v>81.98</v>
      </c>
      <c r="G1035">
        <v>81.77</v>
      </c>
      <c r="H1035" s="8">
        <v>0.11269999999999999</v>
      </c>
      <c r="I1035" t="s">
        <v>615</v>
      </c>
    </row>
    <row r="1036" spans="1:9" x14ac:dyDescent="0.3">
      <c r="A1036">
        <v>1</v>
      </c>
      <c r="B1036" t="s">
        <v>1709</v>
      </c>
      <c r="C1036">
        <v>1</v>
      </c>
      <c r="D1036">
        <v>0.3</v>
      </c>
      <c r="E1036">
        <v>17</v>
      </c>
      <c r="F1036">
        <v>81.599999999999994</v>
      </c>
      <c r="G1036">
        <v>81.41</v>
      </c>
      <c r="H1036" s="8">
        <v>0.1145</v>
      </c>
      <c r="I1036" t="s">
        <v>615</v>
      </c>
    </row>
    <row r="1037" spans="1:9" x14ac:dyDescent="0.3">
      <c r="A1037">
        <v>1</v>
      </c>
      <c r="B1037" t="s">
        <v>1710</v>
      </c>
      <c r="C1037">
        <v>1</v>
      </c>
      <c r="D1037">
        <v>0.53</v>
      </c>
      <c r="E1037">
        <v>19</v>
      </c>
      <c r="F1037">
        <v>83.08</v>
      </c>
      <c r="G1037">
        <v>82.52</v>
      </c>
      <c r="H1037" s="8">
        <v>0.12470000000000001</v>
      </c>
      <c r="I1037" t="s">
        <v>615</v>
      </c>
    </row>
    <row r="1038" spans="1:9" x14ac:dyDescent="0.3">
      <c r="A1038">
        <v>1</v>
      </c>
      <c r="B1038" t="s">
        <v>1711</v>
      </c>
      <c r="C1038">
        <v>1</v>
      </c>
      <c r="D1038">
        <v>1</v>
      </c>
      <c r="E1038">
        <v>16</v>
      </c>
      <c r="F1038">
        <v>77.78</v>
      </c>
      <c r="G1038">
        <v>77.19</v>
      </c>
      <c r="H1038" s="8">
        <v>0.1079</v>
      </c>
      <c r="I1038" t="s">
        <v>615</v>
      </c>
    </row>
    <row r="1039" spans="1:9" x14ac:dyDescent="0.3">
      <c r="A1039">
        <v>1</v>
      </c>
      <c r="B1039" t="s">
        <v>1712</v>
      </c>
      <c r="C1039">
        <v>1</v>
      </c>
      <c r="D1039">
        <v>0.82</v>
      </c>
      <c r="E1039">
        <v>20</v>
      </c>
      <c r="F1039">
        <v>78.33</v>
      </c>
      <c r="G1039">
        <v>77.59</v>
      </c>
      <c r="H1039" s="8">
        <v>0.1391</v>
      </c>
      <c r="I1039" t="s">
        <v>615</v>
      </c>
    </row>
    <row r="1040" spans="1:9" x14ac:dyDescent="0.3">
      <c r="A1040">
        <v>1</v>
      </c>
      <c r="B1040" t="s">
        <v>1713</v>
      </c>
      <c r="C1040">
        <v>1</v>
      </c>
      <c r="D1040">
        <v>0.82</v>
      </c>
      <c r="E1040">
        <v>17</v>
      </c>
      <c r="F1040">
        <v>66.349999999999994</v>
      </c>
      <c r="G1040">
        <v>65.81</v>
      </c>
      <c r="H1040" s="8">
        <v>0.13930000000000001</v>
      </c>
      <c r="I1040" t="s">
        <v>615</v>
      </c>
    </row>
    <row r="1041" spans="1:9" x14ac:dyDescent="0.3">
      <c r="A1041">
        <v>1</v>
      </c>
      <c r="B1041" t="s">
        <v>1714</v>
      </c>
      <c r="C1041">
        <v>1</v>
      </c>
      <c r="D1041">
        <v>0.53</v>
      </c>
      <c r="E1041">
        <v>16</v>
      </c>
      <c r="F1041">
        <v>79.19</v>
      </c>
      <c r="G1041">
        <v>78.94</v>
      </c>
      <c r="H1041" s="8">
        <v>0.1099</v>
      </c>
      <c r="I1041" t="s">
        <v>615</v>
      </c>
    </row>
    <row r="1042" spans="1:9" x14ac:dyDescent="0.3">
      <c r="A1042">
        <v>1</v>
      </c>
      <c r="B1042" t="s">
        <v>1715</v>
      </c>
      <c r="C1042">
        <v>1</v>
      </c>
      <c r="D1042">
        <v>0.6</v>
      </c>
      <c r="E1042">
        <v>17</v>
      </c>
      <c r="F1042">
        <v>80.930000000000007</v>
      </c>
      <c r="G1042">
        <v>80.67</v>
      </c>
      <c r="H1042" s="8">
        <v>0.1129</v>
      </c>
      <c r="I1042" t="s">
        <v>615</v>
      </c>
    </row>
    <row r="1043" spans="1:9" x14ac:dyDescent="0.3">
      <c r="A1043">
        <v>1</v>
      </c>
      <c r="B1043" t="s">
        <v>1716</v>
      </c>
      <c r="C1043">
        <v>1</v>
      </c>
      <c r="D1043">
        <v>0.52</v>
      </c>
      <c r="E1043">
        <v>19</v>
      </c>
      <c r="F1043">
        <v>92.57</v>
      </c>
      <c r="G1043">
        <v>92.44</v>
      </c>
      <c r="H1043" s="8">
        <v>0.108</v>
      </c>
      <c r="I1043" t="s">
        <v>615</v>
      </c>
    </row>
    <row r="1044" spans="1:9" x14ac:dyDescent="0.3">
      <c r="A1044">
        <v>1</v>
      </c>
      <c r="B1044" t="s">
        <v>1717</v>
      </c>
      <c r="C1044">
        <v>1</v>
      </c>
      <c r="D1044">
        <v>1</v>
      </c>
      <c r="E1044">
        <v>17</v>
      </c>
      <c r="F1044">
        <v>72.569999999999993</v>
      </c>
      <c r="G1044">
        <v>71.91</v>
      </c>
      <c r="H1044" s="8">
        <v>0.1244</v>
      </c>
      <c r="I1044" t="s">
        <v>615</v>
      </c>
    </row>
    <row r="1045" spans="1:9" x14ac:dyDescent="0.3">
      <c r="A1045">
        <v>1</v>
      </c>
      <c r="B1045" t="s">
        <v>1718</v>
      </c>
      <c r="C1045">
        <v>1</v>
      </c>
      <c r="D1045">
        <v>0.69</v>
      </c>
      <c r="E1045">
        <v>18</v>
      </c>
      <c r="F1045">
        <v>85.59</v>
      </c>
      <c r="G1045">
        <v>84.98</v>
      </c>
      <c r="H1045" s="8">
        <v>0.11559999999999999</v>
      </c>
      <c r="I1045" t="s">
        <v>615</v>
      </c>
    </row>
    <row r="1046" spans="1:9" x14ac:dyDescent="0.3">
      <c r="A1046">
        <v>1</v>
      </c>
      <c r="B1046" t="s">
        <v>1719</v>
      </c>
      <c r="C1046">
        <v>1</v>
      </c>
      <c r="D1046">
        <v>0.84</v>
      </c>
      <c r="E1046">
        <v>19</v>
      </c>
      <c r="F1046">
        <v>86.62</v>
      </c>
      <c r="G1046">
        <v>84.35</v>
      </c>
      <c r="H1046" s="8">
        <v>0.12189999999999999</v>
      </c>
      <c r="I1046" t="s">
        <v>615</v>
      </c>
    </row>
    <row r="1047" spans="1:9" x14ac:dyDescent="0.3">
      <c r="A1047">
        <v>1</v>
      </c>
      <c r="B1047" t="s">
        <v>1720</v>
      </c>
      <c r="C1047">
        <v>1</v>
      </c>
      <c r="D1047">
        <v>1.27</v>
      </c>
      <c r="E1047">
        <v>19</v>
      </c>
      <c r="F1047">
        <v>76.209999999999994</v>
      </c>
      <c r="G1047">
        <v>74.84</v>
      </c>
      <c r="H1047" s="8">
        <v>0.13539999999999999</v>
      </c>
      <c r="I1047" t="s">
        <v>615</v>
      </c>
    </row>
    <row r="1048" spans="1:9" x14ac:dyDescent="0.3">
      <c r="A1048">
        <v>1</v>
      </c>
      <c r="B1048" t="s">
        <v>1721</v>
      </c>
      <c r="C1048">
        <v>1</v>
      </c>
      <c r="D1048">
        <v>0.74</v>
      </c>
      <c r="E1048">
        <v>18</v>
      </c>
      <c r="F1048">
        <v>96.76</v>
      </c>
      <c r="G1048">
        <v>96.48</v>
      </c>
      <c r="H1048" s="8">
        <v>9.9199999999999997E-2</v>
      </c>
      <c r="I1048" t="s">
        <v>615</v>
      </c>
    </row>
    <row r="1049" spans="1:9" x14ac:dyDescent="0.3">
      <c r="A1049">
        <v>1</v>
      </c>
      <c r="B1049" t="s">
        <v>1722</v>
      </c>
      <c r="C1049">
        <v>1</v>
      </c>
      <c r="D1049">
        <v>1.02</v>
      </c>
      <c r="E1049">
        <v>18</v>
      </c>
      <c r="F1049">
        <v>79.48</v>
      </c>
      <c r="G1049">
        <v>77.69</v>
      </c>
      <c r="H1049" s="8">
        <v>0.12540000000000001</v>
      </c>
      <c r="I1049" t="s">
        <v>615</v>
      </c>
    </row>
    <row r="1050" spans="1:9" x14ac:dyDescent="0.3">
      <c r="A1050">
        <v>1</v>
      </c>
      <c r="B1050" t="s">
        <v>1723</v>
      </c>
      <c r="C1050">
        <v>1</v>
      </c>
      <c r="D1050">
        <v>0.9</v>
      </c>
      <c r="E1050">
        <v>15</v>
      </c>
      <c r="F1050">
        <v>78.25</v>
      </c>
      <c r="G1050">
        <v>78</v>
      </c>
      <c r="H1050" s="8">
        <v>0.1</v>
      </c>
      <c r="I1050" t="s">
        <v>615</v>
      </c>
    </row>
    <row r="1051" spans="1:9" x14ac:dyDescent="0.3">
      <c r="A1051">
        <v>1</v>
      </c>
      <c r="B1051" t="s">
        <v>1724</v>
      </c>
      <c r="C1051">
        <v>1</v>
      </c>
      <c r="D1051">
        <v>0.6</v>
      </c>
      <c r="E1051">
        <v>18</v>
      </c>
      <c r="F1051">
        <v>91.54</v>
      </c>
      <c r="G1051">
        <v>91.38</v>
      </c>
      <c r="H1051" s="8">
        <v>0.1072</v>
      </c>
      <c r="I1051" t="s">
        <v>615</v>
      </c>
    </row>
    <row r="1052" spans="1:9" x14ac:dyDescent="0.3">
      <c r="A1052">
        <v>1</v>
      </c>
      <c r="B1052" t="s">
        <v>1725</v>
      </c>
      <c r="C1052">
        <v>1</v>
      </c>
      <c r="D1052">
        <v>1.01</v>
      </c>
      <c r="E1052">
        <v>18</v>
      </c>
      <c r="F1052">
        <v>76.77</v>
      </c>
      <c r="G1052">
        <v>75.959999999999994</v>
      </c>
      <c r="H1052" s="8">
        <v>0.12230000000000001</v>
      </c>
      <c r="I1052" t="s">
        <v>615</v>
      </c>
    </row>
    <row r="1053" spans="1:9" x14ac:dyDescent="0.3">
      <c r="A1053">
        <v>1</v>
      </c>
      <c r="B1053" t="s">
        <v>1726</v>
      </c>
      <c r="C1053">
        <v>1</v>
      </c>
      <c r="D1053">
        <v>0.92</v>
      </c>
      <c r="E1053">
        <v>17</v>
      </c>
      <c r="F1053">
        <v>86.67</v>
      </c>
      <c r="G1053">
        <v>86.31</v>
      </c>
      <c r="H1053" s="8">
        <v>0.1144</v>
      </c>
      <c r="I1053" t="s">
        <v>615</v>
      </c>
    </row>
    <row r="1054" spans="1:9" x14ac:dyDescent="0.3">
      <c r="A1054">
        <v>1</v>
      </c>
      <c r="B1054" t="s">
        <v>1727</v>
      </c>
      <c r="C1054">
        <v>1</v>
      </c>
      <c r="D1054">
        <v>0.61</v>
      </c>
      <c r="E1054">
        <v>18</v>
      </c>
      <c r="F1054">
        <v>88.32</v>
      </c>
      <c r="G1054">
        <v>86.65</v>
      </c>
      <c r="H1054" s="8">
        <v>0.11169999999999999</v>
      </c>
      <c r="I1054" t="s">
        <v>615</v>
      </c>
    </row>
    <row r="1055" spans="1:9" x14ac:dyDescent="0.3">
      <c r="A1055">
        <v>1</v>
      </c>
      <c r="B1055" t="s">
        <v>1728</v>
      </c>
      <c r="C1055">
        <v>1</v>
      </c>
      <c r="D1055">
        <v>1.07</v>
      </c>
      <c r="E1055">
        <v>18</v>
      </c>
      <c r="F1055">
        <v>69.650000000000006</v>
      </c>
      <c r="G1055">
        <v>69.31</v>
      </c>
      <c r="H1055" s="8">
        <v>0.14080000000000001</v>
      </c>
      <c r="I1055" t="s">
        <v>615</v>
      </c>
    </row>
    <row r="1056" spans="1:9" x14ac:dyDescent="0.3">
      <c r="A1056">
        <v>1</v>
      </c>
      <c r="B1056" t="s">
        <v>1729</v>
      </c>
      <c r="C1056">
        <v>1</v>
      </c>
      <c r="D1056">
        <v>0.49</v>
      </c>
      <c r="E1056">
        <v>18</v>
      </c>
      <c r="F1056">
        <v>92.3</v>
      </c>
      <c r="G1056">
        <v>92.01</v>
      </c>
      <c r="H1056" s="8">
        <v>0.10100000000000001</v>
      </c>
      <c r="I1056" t="s">
        <v>615</v>
      </c>
    </row>
    <row r="1057" spans="1:9" x14ac:dyDescent="0.3">
      <c r="A1057">
        <v>1</v>
      </c>
      <c r="B1057" t="s">
        <v>1730</v>
      </c>
      <c r="C1057">
        <v>1</v>
      </c>
      <c r="D1057">
        <v>0.96</v>
      </c>
      <c r="E1057">
        <v>16</v>
      </c>
      <c r="F1057">
        <v>81.16</v>
      </c>
      <c r="G1057">
        <v>79.28</v>
      </c>
      <c r="H1057" s="8">
        <v>0.1109</v>
      </c>
      <c r="I1057" t="s">
        <v>615</v>
      </c>
    </row>
    <row r="1058" spans="1:9" x14ac:dyDescent="0.3">
      <c r="A1058">
        <v>1</v>
      </c>
      <c r="B1058" t="s">
        <v>1731</v>
      </c>
      <c r="C1058">
        <v>1</v>
      </c>
      <c r="D1058">
        <v>0.94</v>
      </c>
      <c r="E1058">
        <v>17</v>
      </c>
      <c r="F1058">
        <v>78.209999999999994</v>
      </c>
      <c r="G1058">
        <v>77.23</v>
      </c>
      <c r="H1058" s="8">
        <v>0.1169</v>
      </c>
      <c r="I1058" t="s">
        <v>615</v>
      </c>
    </row>
    <row r="1059" spans="1:9" x14ac:dyDescent="0.3">
      <c r="A1059">
        <v>1</v>
      </c>
      <c r="B1059" t="s">
        <v>1732</v>
      </c>
      <c r="C1059">
        <v>1</v>
      </c>
      <c r="D1059">
        <v>0.56000000000000005</v>
      </c>
      <c r="E1059">
        <v>16</v>
      </c>
      <c r="F1059">
        <v>93.43</v>
      </c>
      <c r="G1059">
        <v>93.33</v>
      </c>
      <c r="H1059" s="8">
        <v>9.0499999999999997E-2</v>
      </c>
      <c r="I1059" t="s">
        <v>615</v>
      </c>
    </row>
    <row r="1060" spans="1:9" x14ac:dyDescent="0.3">
      <c r="A1060">
        <v>1</v>
      </c>
      <c r="B1060" t="s">
        <v>1733</v>
      </c>
      <c r="C1060">
        <v>1</v>
      </c>
      <c r="D1060">
        <v>1.06</v>
      </c>
      <c r="E1060">
        <v>18</v>
      </c>
      <c r="F1060">
        <v>77</v>
      </c>
      <c r="G1060">
        <v>76.16</v>
      </c>
      <c r="H1060" s="8">
        <v>0.12790000000000001</v>
      </c>
      <c r="I1060" t="s">
        <v>615</v>
      </c>
    </row>
    <row r="1061" spans="1:9" x14ac:dyDescent="0.3">
      <c r="A1061">
        <v>1</v>
      </c>
      <c r="B1061" t="s">
        <v>1734</v>
      </c>
      <c r="C1061">
        <v>1</v>
      </c>
      <c r="D1061">
        <v>0.72</v>
      </c>
      <c r="E1061">
        <v>16</v>
      </c>
      <c r="F1061">
        <v>87.46</v>
      </c>
      <c r="G1061">
        <v>87.12</v>
      </c>
      <c r="H1061" s="8">
        <v>9.69E-2</v>
      </c>
      <c r="I1061" t="s">
        <v>615</v>
      </c>
    </row>
    <row r="1062" spans="1:9" x14ac:dyDescent="0.3">
      <c r="A1062">
        <v>1</v>
      </c>
      <c r="B1062" t="s">
        <v>1735</v>
      </c>
      <c r="C1062">
        <v>1</v>
      </c>
      <c r="D1062">
        <v>1.08</v>
      </c>
      <c r="E1062">
        <v>18</v>
      </c>
      <c r="F1062">
        <v>82.58</v>
      </c>
      <c r="G1062">
        <v>81.34</v>
      </c>
      <c r="H1062" s="8">
        <v>0.11749999999999999</v>
      </c>
      <c r="I1062" t="s">
        <v>615</v>
      </c>
    </row>
    <row r="1063" spans="1:9" x14ac:dyDescent="0.3">
      <c r="A1063">
        <v>1</v>
      </c>
      <c r="B1063" t="s">
        <v>1736</v>
      </c>
      <c r="C1063">
        <v>1</v>
      </c>
      <c r="D1063">
        <v>1.08</v>
      </c>
      <c r="E1063">
        <v>18</v>
      </c>
      <c r="F1063">
        <v>79.989999999999995</v>
      </c>
      <c r="G1063">
        <v>78.83</v>
      </c>
      <c r="H1063" s="8">
        <v>0.1192</v>
      </c>
      <c r="I1063" t="s">
        <v>615</v>
      </c>
    </row>
    <row r="1064" spans="1:9" x14ac:dyDescent="0.3">
      <c r="A1064">
        <v>1</v>
      </c>
      <c r="B1064" t="s">
        <v>1737</v>
      </c>
      <c r="C1064">
        <v>1</v>
      </c>
      <c r="D1064">
        <v>0.64</v>
      </c>
      <c r="E1064">
        <v>18</v>
      </c>
      <c r="F1064">
        <v>94.81</v>
      </c>
      <c r="G1064">
        <v>94.62</v>
      </c>
      <c r="H1064" s="8">
        <v>9.9599999999999994E-2</v>
      </c>
      <c r="I1064" t="s">
        <v>615</v>
      </c>
    </row>
    <row r="1065" spans="1:9" x14ac:dyDescent="0.3">
      <c r="A1065">
        <v>1</v>
      </c>
      <c r="B1065" t="s">
        <v>1738</v>
      </c>
      <c r="C1065">
        <v>1</v>
      </c>
      <c r="D1065">
        <v>1.33</v>
      </c>
      <c r="E1065">
        <v>19</v>
      </c>
      <c r="F1065">
        <v>72.36</v>
      </c>
      <c r="G1065">
        <v>71.81</v>
      </c>
      <c r="H1065" s="8">
        <v>0.14080000000000001</v>
      </c>
      <c r="I1065" t="s">
        <v>615</v>
      </c>
    </row>
    <row r="1066" spans="1:9" x14ac:dyDescent="0.3">
      <c r="A1066">
        <v>1</v>
      </c>
      <c r="B1066" t="s">
        <v>1739</v>
      </c>
      <c r="C1066">
        <v>1</v>
      </c>
      <c r="D1066">
        <v>0.78</v>
      </c>
      <c r="E1066">
        <v>17</v>
      </c>
      <c r="F1066">
        <v>88.58</v>
      </c>
      <c r="G1066">
        <v>87.85</v>
      </c>
      <c r="H1066" s="8">
        <v>0.1032</v>
      </c>
      <c r="I1066" t="s">
        <v>615</v>
      </c>
    </row>
    <row r="1067" spans="1:9" x14ac:dyDescent="0.3">
      <c r="A1067">
        <v>1</v>
      </c>
      <c r="B1067" t="s">
        <v>1740</v>
      </c>
      <c r="C1067">
        <v>1</v>
      </c>
      <c r="D1067">
        <v>0.87</v>
      </c>
      <c r="E1067">
        <v>17</v>
      </c>
      <c r="F1067">
        <v>90.07</v>
      </c>
      <c r="G1067">
        <v>89.36</v>
      </c>
      <c r="H1067" s="8">
        <v>0.1002</v>
      </c>
      <c r="I1067" t="s">
        <v>615</v>
      </c>
    </row>
    <row r="1068" spans="1:9" x14ac:dyDescent="0.3">
      <c r="A1068">
        <v>1</v>
      </c>
      <c r="B1068" t="s">
        <v>1741</v>
      </c>
      <c r="C1068">
        <v>1</v>
      </c>
      <c r="D1068">
        <v>0.77</v>
      </c>
      <c r="E1068">
        <v>17</v>
      </c>
      <c r="F1068">
        <v>70.63</v>
      </c>
      <c r="G1068">
        <v>70.23</v>
      </c>
      <c r="H1068" s="8">
        <v>0.13159999999999999</v>
      </c>
      <c r="I1068" t="s">
        <v>615</v>
      </c>
    </row>
    <row r="1069" spans="1:9" x14ac:dyDescent="0.3">
      <c r="A1069">
        <v>1</v>
      </c>
      <c r="B1069" t="s">
        <v>1742</v>
      </c>
      <c r="C1069">
        <v>1</v>
      </c>
      <c r="D1069">
        <v>0.73</v>
      </c>
      <c r="E1069">
        <v>18</v>
      </c>
      <c r="F1069">
        <v>90.7</v>
      </c>
      <c r="G1069">
        <v>90.34</v>
      </c>
      <c r="H1069" s="8">
        <v>0.107</v>
      </c>
      <c r="I1069" t="s">
        <v>615</v>
      </c>
    </row>
    <row r="1070" spans="1:9" x14ac:dyDescent="0.3">
      <c r="A1070">
        <v>1</v>
      </c>
      <c r="B1070" t="s">
        <v>1743</v>
      </c>
      <c r="C1070">
        <v>1</v>
      </c>
      <c r="D1070">
        <v>0.79</v>
      </c>
      <c r="E1070">
        <v>17</v>
      </c>
      <c r="F1070">
        <v>76.42</v>
      </c>
      <c r="G1070">
        <v>75.5</v>
      </c>
      <c r="H1070" s="8">
        <v>0.121</v>
      </c>
      <c r="I1070" t="s">
        <v>615</v>
      </c>
    </row>
    <row r="1071" spans="1:9" x14ac:dyDescent="0.3">
      <c r="A1071">
        <v>1</v>
      </c>
      <c r="B1071" t="s">
        <v>1744</v>
      </c>
      <c r="C1071">
        <v>1</v>
      </c>
      <c r="D1071">
        <v>0.75</v>
      </c>
      <c r="E1071">
        <v>17</v>
      </c>
      <c r="F1071">
        <v>79.34</v>
      </c>
      <c r="G1071">
        <v>79.11</v>
      </c>
      <c r="H1071" s="8">
        <v>0.1164</v>
      </c>
      <c r="I1071" t="s">
        <v>615</v>
      </c>
    </row>
    <row r="1072" spans="1:9" x14ac:dyDescent="0.3">
      <c r="A1072">
        <v>1</v>
      </c>
      <c r="B1072" t="s">
        <v>1745</v>
      </c>
      <c r="C1072">
        <v>1</v>
      </c>
      <c r="D1072">
        <v>0.68</v>
      </c>
      <c r="E1072">
        <v>17</v>
      </c>
      <c r="F1072">
        <v>91.16</v>
      </c>
      <c r="G1072">
        <v>90.66</v>
      </c>
      <c r="H1072" s="8">
        <v>0.1023</v>
      </c>
      <c r="I1072" t="s">
        <v>615</v>
      </c>
    </row>
    <row r="1073" spans="1:9" x14ac:dyDescent="0.3">
      <c r="A1073">
        <v>1</v>
      </c>
      <c r="B1073" t="s">
        <v>1746</v>
      </c>
      <c r="C1073">
        <v>1</v>
      </c>
      <c r="D1073">
        <v>0.83</v>
      </c>
      <c r="E1073">
        <v>18</v>
      </c>
      <c r="F1073">
        <v>76.94</v>
      </c>
      <c r="G1073">
        <v>76.25</v>
      </c>
      <c r="H1073" s="8">
        <v>0.1249</v>
      </c>
      <c r="I1073" t="s">
        <v>615</v>
      </c>
    </row>
    <row r="1074" spans="1:9" x14ac:dyDescent="0.3">
      <c r="A1074">
        <v>1</v>
      </c>
      <c r="B1074" t="s">
        <v>1747</v>
      </c>
      <c r="C1074">
        <v>1</v>
      </c>
      <c r="D1074">
        <v>-1.1599999999999999</v>
      </c>
      <c r="E1074">
        <v>17</v>
      </c>
      <c r="F1074">
        <v>50.08</v>
      </c>
      <c r="G1074">
        <v>48.4</v>
      </c>
      <c r="H1074" s="8">
        <v>0.1905</v>
      </c>
      <c r="I1074" t="s">
        <v>615</v>
      </c>
    </row>
    <row r="1075" spans="1:9" x14ac:dyDescent="0.3">
      <c r="A1075">
        <v>1</v>
      </c>
      <c r="B1075" t="s">
        <v>1748</v>
      </c>
      <c r="C1075">
        <v>1</v>
      </c>
      <c r="D1075">
        <v>1.35</v>
      </c>
      <c r="E1075">
        <v>11</v>
      </c>
      <c r="F1075">
        <v>47.02</v>
      </c>
      <c r="G1075">
        <v>45.62</v>
      </c>
      <c r="H1075" s="8">
        <v>0.13350000000000001</v>
      </c>
      <c r="I1075" t="s">
        <v>615</v>
      </c>
    </row>
    <row r="1076" spans="1:9" x14ac:dyDescent="0.3">
      <c r="A1076">
        <v>1</v>
      </c>
      <c r="B1076" t="s">
        <v>1749</v>
      </c>
      <c r="C1076">
        <v>1</v>
      </c>
      <c r="D1076">
        <v>1</v>
      </c>
      <c r="E1076">
        <v>15</v>
      </c>
      <c r="F1076">
        <v>72.239999999999995</v>
      </c>
      <c r="G1076">
        <v>71.849999999999994</v>
      </c>
      <c r="H1076" s="8">
        <v>0.1116</v>
      </c>
      <c r="I1076" t="s">
        <v>615</v>
      </c>
    </row>
    <row r="1077" spans="1:9" x14ac:dyDescent="0.3">
      <c r="A1077">
        <v>1</v>
      </c>
      <c r="B1077" t="s">
        <v>1750</v>
      </c>
      <c r="C1077">
        <v>1</v>
      </c>
      <c r="D1077">
        <v>0.56000000000000005</v>
      </c>
      <c r="E1077">
        <v>15</v>
      </c>
      <c r="F1077">
        <v>86.73</v>
      </c>
      <c r="G1077">
        <v>86.64</v>
      </c>
      <c r="H1077" s="8">
        <v>9.1999999999999998E-2</v>
      </c>
      <c r="I1077" t="s">
        <v>615</v>
      </c>
    </row>
    <row r="1078" spans="1:9" x14ac:dyDescent="0.3">
      <c r="A1078">
        <v>1</v>
      </c>
      <c r="B1078" t="s">
        <v>1751</v>
      </c>
      <c r="C1078">
        <v>1</v>
      </c>
      <c r="D1078">
        <v>0.08</v>
      </c>
      <c r="E1078">
        <v>18</v>
      </c>
      <c r="F1078">
        <v>90.56</v>
      </c>
      <c r="G1078">
        <v>90.15</v>
      </c>
      <c r="H1078" s="8">
        <v>0.1081</v>
      </c>
      <c r="I1078" t="s">
        <v>615</v>
      </c>
    </row>
    <row r="1079" spans="1:9" x14ac:dyDescent="0.3">
      <c r="A1079">
        <v>1</v>
      </c>
      <c r="B1079" t="s">
        <v>1752</v>
      </c>
      <c r="C1079">
        <v>1</v>
      </c>
      <c r="D1079">
        <v>-0.24</v>
      </c>
      <c r="E1079">
        <v>16</v>
      </c>
      <c r="F1079">
        <v>61.22</v>
      </c>
      <c r="G1079">
        <v>60.23</v>
      </c>
      <c r="H1079" s="8">
        <v>0.14749999999999999</v>
      </c>
      <c r="I1079" t="s">
        <v>615</v>
      </c>
    </row>
    <row r="1080" spans="1:9" x14ac:dyDescent="0.3">
      <c r="A1080">
        <v>1</v>
      </c>
      <c r="B1080" t="s">
        <v>1753</v>
      </c>
      <c r="C1080">
        <v>1</v>
      </c>
      <c r="D1080">
        <v>-0.13</v>
      </c>
      <c r="E1080">
        <v>10</v>
      </c>
      <c r="F1080">
        <v>28.05</v>
      </c>
      <c r="G1080">
        <v>20.76</v>
      </c>
      <c r="H1080" s="8">
        <v>0.27989999999999998</v>
      </c>
      <c r="I1080" t="s">
        <v>615</v>
      </c>
    </row>
    <row r="1081" spans="1:9" x14ac:dyDescent="0.3">
      <c r="A1081">
        <v>1</v>
      </c>
      <c r="B1081" t="s">
        <v>1754</v>
      </c>
      <c r="C1081">
        <v>1</v>
      </c>
      <c r="D1081">
        <v>0.67</v>
      </c>
      <c r="E1081">
        <v>17</v>
      </c>
      <c r="F1081">
        <v>64.75</v>
      </c>
      <c r="G1081">
        <v>62.19</v>
      </c>
      <c r="H1081" s="8">
        <v>0.14710000000000001</v>
      </c>
      <c r="I1081" t="s">
        <v>615</v>
      </c>
    </row>
    <row r="1082" spans="1:9" x14ac:dyDescent="0.3">
      <c r="A1082">
        <v>1</v>
      </c>
      <c r="B1082" t="s">
        <v>1755</v>
      </c>
      <c r="C1082">
        <v>1</v>
      </c>
      <c r="D1082">
        <v>-0.05</v>
      </c>
      <c r="E1082">
        <v>14</v>
      </c>
      <c r="F1082">
        <v>63.6</v>
      </c>
      <c r="G1082">
        <v>62.92</v>
      </c>
      <c r="H1082" s="8">
        <v>0.1186</v>
      </c>
      <c r="I1082" t="s">
        <v>615</v>
      </c>
    </row>
    <row r="1083" spans="1:9" x14ac:dyDescent="0.3">
      <c r="A1083">
        <v>1</v>
      </c>
      <c r="B1083" t="s">
        <v>1756</v>
      </c>
      <c r="C1083">
        <v>1</v>
      </c>
      <c r="D1083">
        <v>1.1599999999999999</v>
      </c>
      <c r="E1083">
        <v>13</v>
      </c>
      <c r="F1083">
        <v>84.3</v>
      </c>
      <c r="G1083">
        <v>84.03</v>
      </c>
      <c r="H1083" s="8">
        <v>8.4500000000000006E-2</v>
      </c>
      <c r="I1083" t="s">
        <v>615</v>
      </c>
    </row>
    <row r="1084" spans="1:9" x14ac:dyDescent="0.3">
      <c r="A1084">
        <v>1</v>
      </c>
      <c r="B1084" t="s">
        <v>1757</v>
      </c>
      <c r="C1084">
        <v>1</v>
      </c>
      <c r="D1084">
        <v>0.7</v>
      </c>
      <c r="E1084">
        <v>14</v>
      </c>
      <c r="F1084">
        <v>91.73</v>
      </c>
      <c r="G1084">
        <v>91.64</v>
      </c>
      <c r="H1084" s="8">
        <v>8.2900000000000001E-2</v>
      </c>
      <c r="I1084" t="s">
        <v>615</v>
      </c>
    </row>
    <row r="1085" spans="1:9" x14ac:dyDescent="0.3">
      <c r="A1085">
        <v>1</v>
      </c>
      <c r="B1085" t="s">
        <v>1758</v>
      </c>
      <c r="C1085">
        <v>1</v>
      </c>
      <c r="D1085">
        <v>1.1399999999999999</v>
      </c>
      <c r="E1085">
        <v>16</v>
      </c>
      <c r="F1085">
        <v>79.28</v>
      </c>
      <c r="G1085">
        <v>78.739999999999995</v>
      </c>
      <c r="H1085" s="8">
        <v>0.1104</v>
      </c>
      <c r="I1085" t="s">
        <v>615</v>
      </c>
    </row>
    <row r="1086" spans="1:9" x14ac:dyDescent="0.3">
      <c r="A1086">
        <v>1</v>
      </c>
      <c r="B1086" t="s">
        <v>1759</v>
      </c>
      <c r="C1086">
        <v>1</v>
      </c>
      <c r="D1086">
        <v>0.98</v>
      </c>
      <c r="E1086">
        <v>17</v>
      </c>
      <c r="F1086">
        <v>86.99</v>
      </c>
      <c r="G1086">
        <v>86.82</v>
      </c>
      <c r="H1086" s="8">
        <v>0.1051</v>
      </c>
      <c r="I1086" t="s">
        <v>615</v>
      </c>
    </row>
    <row r="1087" spans="1:9" x14ac:dyDescent="0.3">
      <c r="A1087">
        <v>1</v>
      </c>
      <c r="B1087" t="s">
        <v>1760</v>
      </c>
      <c r="C1087">
        <v>1</v>
      </c>
      <c r="D1087">
        <v>1.1200000000000001</v>
      </c>
      <c r="E1087">
        <v>18</v>
      </c>
      <c r="F1087">
        <v>82.86</v>
      </c>
      <c r="G1087">
        <v>82.29</v>
      </c>
      <c r="H1087" s="8">
        <v>0.115</v>
      </c>
      <c r="I1087" t="s">
        <v>615</v>
      </c>
    </row>
    <row r="1088" spans="1:9" x14ac:dyDescent="0.3">
      <c r="A1088">
        <v>1</v>
      </c>
      <c r="B1088" t="s">
        <v>1761</v>
      </c>
      <c r="C1088">
        <v>1</v>
      </c>
      <c r="D1088">
        <v>0.56000000000000005</v>
      </c>
      <c r="E1088">
        <v>17</v>
      </c>
      <c r="F1088">
        <v>81.13</v>
      </c>
      <c r="G1088">
        <v>80.569999999999993</v>
      </c>
      <c r="H1088" s="8">
        <v>0.1099</v>
      </c>
      <c r="I1088" t="s">
        <v>615</v>
      </c>
    </row>
    <row r="1089" spans="1:9" x14ac:dyDescent="0.3">
      <c r="A1089">
        <v>1</v>
      </c>
      <c r="B1089" t="s">
        <v>1762</v>
      </c>
      <c r="C1089">
        <v>1</v>
      </c>
      <c r="D1089">
        <v>0.74</v>
      </c>
      <c r="E1089">
        <v>19</v>
      </c>
      <c r="F1089">
        <v>90.58</v>
      </c>
      <c r="G1089">
        <v>90.4</v>
      </c>
      <c r="H1089" s="8">
        <v>0.11360000000000001</v>
      </c>
      <c r="I1089" t="s">
        <v>615</v>
      </c>
    </row>
    <row r="1090" spans="1:9" x14ac:dyDescent="0.3">
      <c r="A1090">
        <v>1</v>
      </c>
      <c r="B1090" t="s">
        <v>1763</v>
      </c>
      <c r="C1090">
        <v>1</v>
      </c>
      <c r="D1090">
        <v>1.17</v>
      </c>
      <c r="E1090">
        <v>16</v>
      </c>
      <c r="F1090">
        <v>70.400000000000006</v>
      </c>
      <c r="G1090">
        <v>69.59</v>
      </c>
      <c r="H1090" s="8">
        <v>0.1239</v>
      </c>
      <c r="I1090" t="s">
        <v>615</v>
      </c>
    </row>
    <row r="1091" spans="1:9" x14ac:dyDescent="0.3">
      <c r="A1091">
        <v>1</v>
      </c>
      <c r="B1091" t="s">
        <v>1764</v>
      </c>
      <c r="C1091">
        <v>1</v>
      </c>
      <c r="D1091">
        <v>0.84</v>
      </c>
      <c r="E1091">
        <v>17</v>
      </c>
      <c r="F1091">
        <v>84.72</v>
      </c>
      <c r="G1091">
        <v>84.44</v>
      </c>
      <c r="H1091" s="8">
        <v>0.1096</v>
      </c>
      <c r="I1091" t="s">
        <v>615</v>
      </c>
    </row>
    <row r="1092" spans="1:9" x14ac:dyDescent="0.3">
      <c r="A1092">
        <v>1</v>
      </c>
      <c r="B1092" t="s">
        <v>1765</v>
      </c>
      <c r="C1092">
        <v>1</v>
      </c>
      <c r="D1092">
        <v>0.86</v>
      </c>
      <c r="E1092">
        <v>17</v>
      </c>
      <c r="F1092">
        <v>89.48</v>
      </c>
      <c r="G1092">
        <v>89.27</v>
      </c>
      <c r="H1092" s="8">
        <v>0.10340000000000001</v>
      </c>
      <c r="I1092" t="s">
        <v>615</v>
      </c>
    </row>
    <row r="1093" spans="1:9" x14ac:dyDescent="0.3">
      <c r="A1093">
        <v>1</v>
      </c>
      <c r="B1093" t="s">
        <v>1766</v>
      </c>
      <c r="C1093">
        <v>1</v>
      </c>
      <c r="D1093">
        <v>0.83</v>
      </c>
      <c r="E1093">
        <v>19</v>
      </c>
      <c r="F1093">
        <v>74.680000000000007</v>
      </c>
      <c r="G1093">
        <v>74.23</v>
      </c>
      <c r="H1093" s="8">
        <v>0.1321</v>
      </c>
      <c r="I1093" t="s">
        <v>615</v>
      </c>
    </row>
    <row r="1094" spans="1:9" x14ac:dyDescent="0.3">
      <c r="A1094">
        <v>1</v>
      </c>
      <c r="B1094" t="s">
        <v>1767</v>
      </c>
      <c r="C1094">
        <v>1</v>
      </c>
      <c r="D1094">
        <v>0.73</v>
      </c>
      <c r="E1094">
        <v>18</v>
      </c>
      <c r="F1094">
        <v>92.23</v>
      </c>
      <c r="G1094">
        <v>91.76</v>
      </c>
      <c r="H1094" s="8">
        <v>0.1066</v>
      </c>
      <c r="I1094" t="s">
        <v>615</v>
      </c>
    </row>
    <row r="1095" spans="1:9" x14ac:dyDescent="0.3">
      <c r="A1095">
        <v>1</v>
      </c>
      <c r="B1095" t="s">
        <v>1768</v>
      </c>
      <c r="C1095">
        <v>1</v>
      </c>
      <c r="D1095">
        <v>1.08</v>
      </c>
      <c r="E1095">
        <v>16</v>
      </c>
      <c r="F1095">
        <v>78.02</v>
      </c>
      <c r="G1095">
        <v>76.87</v>
      </c>
      <c r="H1095" s="8">
        <v>0.10979999999999999</v>
      </c>
      <c r="I1095" t="s">
        <v>615</v>
      </c>
    </row>
    <row r="1096" spans="1:9" x14ac:dyDescent="0.3">
      <c r="A1096">
        <v>1</v>
      </c>
      <c r="B1096" t="s">
        <v>1769</v>
      </c>
      <c r="C1096">
        <v>1</v>
      </c>
      <c r="D1096">
        <v>0.72</v>
      </c>
      <c r="E1096">
        <v>18</v>
      </c>
      <c r="F1096">
        <v>78.17</v>
      </c>
      <c r="G1096">
        <v>77.69</v>
      </c>
      <c r="H1096" s="8">
        <v>0.1255</v>
      </c>
      <c r="I1096" t="s">
        <v>615</v>
      </c>
    </row>
    <row r="1097" spans="1:9" x14ac:dyDescent="0.3">
      <c r="A1097">
        <v>1</v>
      </c>
      <c r="B1097" t="s">
        <v>1770</v>
      </c>
      <c r="C1097">
        <v>1</v>
      </c>
      <c r="D1097">
        <v>0.82</v>
      </c>
      <c r="E1097">
        <v>18</v>
      </c>
      <c r="F1097">
        <v>87.46</v>
      </c>
      <c r="G1097">
        <v>86.59</v>
      </c>
      <c r="H1097" s="8">
        <v>0.11020000000000001</v>
      </c>
      <c r="I1097" t="s">
        <v>615</v>
      </c>
    </row>
    <row r="1098" spans="1:9" x14ac:dyDescent="0.3">
      <c r="A1098">
        <v>1</v>
      </c>
      <c r="B1098" t="s">
        <v>1771</v>
      </c>
      <c r="C1098">
        <v>1</v>
      </c>
      <c r="D1098">
        <v>1.0900000000000001</v>
      </c>
      <c r="E1098">
        <v>15</v>
      </c>
      <c r="F1098">
        <v>68.900000000000006</v>
      </c>
      <c r="G1098">
        <v>68.540000000000006</v>
      </c>
      <c r="H1098" s="8">
        <v>0.1221</v>
      </c>
      <c r="I1098" t="s">
        <v>615</v>
      </c>
    </row>
    <row r="1099" spans="1:9" x14ac:dyDescent="0.3">
      <c r="A1099">
        <v>1</v>
      </c>
      <c r="B1099" t="s">
        <v>1772</v>
      </c>
      <c r="C1099">
        <v>1</v>
      </c>
      <c r="D1099">
        <v>1.03</v>
      </c>
      <c r="E1099">
        <v>16</v>
      </c>
      <c r="F1099">
        <v>77.23</v>
      </c>
      <c r="G1099">
        <v>76.86</v>
      </c>
      <c r="H1099" s="8">
        <v>0.11310000000000001</v>
      </c>
      <c r="I1099" t="s">
        <v>615</v>
      </c>
    </row>
    <row r="1100" spans="1:9" x14ac:dyDescent="0.3">
      <c r="A1100">
        <v>1</v>
      </c>
      <c r="B1100" t="s">
        <v>1773</v>
      </c>
      <c r="C1100">
        <v>1</v>
      </c>
      <c r="D1100">
        <v>0.74</v>
      </c>
      <c r="E1100">
        <v>17</v>
      </c>
      <c r="F1100">
        <v>93.75</v>
      </c>
      <c r="G1100">
        <v>93.6</v>
      </c>
      <c r="H1100" s="8">
        <v>9.7600000000000006E-2</v>
      </c>
      <c r="I1100" t="s">
        <v>615</v>
      </c>
    </row>
    <row r="1101" spans="1:9" x14ac:dyDescent="0.3">
      <c r="A1101">
        <v>1</v>
      </c>
      <c r="B1101" t="s">
        <v>1774</v>
      </c>
      <c r="C1101">
        <v>1</v>
      </c>
      <c r="D1101">
        <v>1.08</v>
      </c>
      <c r="E1101">
        <v>17</v>
      </c>
      <c r="F1101">
        <v>72.489999999999995</v>
      </c>
      <c r="G1101">
        <v>71.459999999999994</v>
      </c>
      <c r="H1101" s="8">
        <v>0.127</v>
      </c>
      <c r="I1101" t="s">
        <v>615</v>
      </c>
    </row>
    <row r="1102" spans="1:9" x14ac:dyDescent="0.3">
      <c r="A1102">
        <v>1</v>
      </c>
      <c r="B1102" t="s">
        <v>1775</v>
      </c>
      <c r="C1102">
        <v>1</v>
      </c>
      <c r="D1102">
        <v>0.95</v>
      </c>
      <c r="E1102">
        <v>16</v>
      </c>
      <c r="F1102">
        <v>85.68</v>
      </c>
      <c r="G1102">
        <v>85.18</v>
      </c>
      <c r="H1102" s="8">
        <v>9.7100000000000006E-2</v>
      </c>
      <c r="I1102" t="s">
        <v>615</v>
      </c>
    </row>
    <row r="1103" spans="1:9" x14ac:dyDescent="0.3">
      <c r="A1103">
        <v>1</v>
      </c>
      <c r="B1103" t="s">
        <v>1776</v>
      </c>
      <c r="C1103">
        <v>1</v>
      </c>
      <c r="D1103">
        <v>0.73</v>
      </c>
      <c r="E1103">
        <v>19</v>
      </c>
      <c r="F1103">
        <v>86.8</v>
      </c>
      <c r="G1103">
        <v>85.42</v>
      </c>
      <c r="H1103" s="8">
        <v>0.1186</v>
      </c>
      <c r="I1103" t="s">
        <v>615</v>
      </c>
    </row>
    <row r="1104" spans="1:9" x14ac:dyDescent="0.3">
      <c r="A1104">
        <v>1</v>
      </c>
      <c r="B1104" t="s">
        <v>1777</v>
      </c>
      <c r="C1104">
        <v>1</v>
      </c>
      <c r="D1104">
        <v>0.54</v>
      </c>
      <c r="E1104">
        <v>17</v>
      </c>
      <c r="F1104">
        <v>70.38</v>
      </c>
      <c r="G1104">
        <v>69.959999999999994</v>
      </c>
      <c r="H1104" s="8">
        <v>0.1318</v>
      </c>
      <c r="I1104" t="s">
        <v>615</v>
      </c>
    </row>
    <row r="1105" spans="1:9" x14ac:dyDescent="0.3">
      <c r="A1105">
        <v>1</v>
      </c>
      <c r="B1105" t="s">
        <v>1778</v>
      </c>
      <c r="C1105">
        <v>1</v>
      </c>
      <c r="D1105">
        <v>0.44</v>
      </c>
      <c r="E1105">
        <v>18</v>
      </c>
      <c r="F1105">
        <v>90.74</v>
      </c>
      <c r="G1105">
        <v>90.61</v>
      </c>
      <c r="H1105" s="8">
        <v>0.10639999999999999</v>
      </c>
      <c r="I1105" t="s">
        <v>615</v>
      </c>
    </row>
    <row r="1106" spans="1:9" x14ac:dyDescent="0.3">
      <c r="A1106">
        <v>1</v>
      </c>
      <c r="B1106" t="s">
        <v>1779</v>
      </c>
      <c r="C1106">
        <v>1</v>
      </c>
      <c r="D1106">
        <v>1.23</v>
      </c>
      <c r="E1106">
        <v>19</v>
      </c>
      <c r="F1106">
        <v>80.319999999999993</v>
      </c>
      <c r="G1106">
        <v>78.59</v>
      </c>
      <c r="H1106" s="8">
        <v>0.12790000000000001</v>
      </c>
      <c r="I1106" t="s">
        <v>615</v>
      </c>
    </row>
    <row r="1107" spans="1:9" x14ac:dyDescent="0.3">
      <c r="A1107">
        <v>1</v>
      </c>
      <c r="B1107" t="s">
        <v>1780</v>
      </c>
      <c r="C1107">
        <v>1</v>
      </c>
      <c r="D1107">
        <v>0.66</v>
      </c>
      <c r="E1107">
        <v>18</v>
      </c>
      <c r="F1107">
        <v>80.02</v>
      </c>
      <c r="G1107">
        <v>78.73</v>
      </c>
      <c r="H1107" s="8">
        <v>0.1227</v>
      </c>
      <c r="I1107" t="s">
        <v>615</v>
      </c>
    </row>
    <row r="1108" spans="1:9" x14ac:dyDescent="0.3">
      <c r="A1108">
        <v>1</v>
      </c>
      <c r="B1108" t="s">
        <v>1781</v>
      </c>
      <c r="C1108">
        <v>1</v>
      </c>
      <c r="D1108">
        <v>1.04</v>
      </c>
      <c r="E1108">
        <v>19</v>
      </c>
      <c r="F1108">
        <v>93.32</v>
      </c>
      <c r="G1108">
        <v>92.3</v>
      </c>
      <c r="H1108" s="8">
        <v>0.11269999999999999</v>
      </c>
      <c r="I1108" t="s">
        <v>615</v>
      </c>
    </row>
    <row r="1109" spans="1:9" x14ac:dyDescent="0.3">
      <c r="A1109">
        <v>1</v>
      </c>
      <c r="B1109" t="s">
        <v>1782</v>
      </c>
      <c r="C1109">
        <v>1</v>
      </c>
      <c r="D1109">
        <v>1.18</v>
      </c>
      <c r="E1109">
        <v>19</v>
      </c>
      <c r="F1109">
        <v>68.099999999999994</v>
      </c>
      <c r="G1109">
        <v>67.47</v>
      </c>
      <c r="H1109" s="8">
        <v>0.1502</v>
      </c>
      <c r="I1109" t="s">
        <v>615</v>
      </c>
    </row>
    <row r="1110" spans="1:9" x14ac:dyDescent="0.3">
      <c r="A1110">
        <v>1</v>
      </c>
      <c r="B1110" t="s">
        <v>1783</v>
      </c>
      <c r="C1110">
        <v>1</v>
      </c>
      <c r="D1110">
        <v>1.07</v>
      </c>
      <c r="E1110">
        <v>18</v>
      </c>
      <c r="F1110">
        <v>84.79</v>
      </c>
      <c r="G1110">
        <v>84.57</v>
      </c>
      <c r="H1110" s="8">
        <v>0.1135</v>
      </c>
      <c r="I1110" t="s">
        <v>615</v>
      </c>
    </row>
    <row r="1111" spans="1:9" x14ac:dyDescent="0.3">
      <c r="A1111">
        <v>1</v>
      </c>
      <c r="B1111" t="s">
        <v>1784</v>
      </c>
      <c r="C1111">
        <v>1</v>
      </c>
      <c r="D1111">
        <v>0.57999999999999996</v>
      </c>
      <c r="E1111">
        <v>19</v>
      </c>
      <c r="F1111">
        <v>92.09</v>
      </c>
      <c r="G1111">
        <v>91.54</v>
      </c>
      <c r="H1111" s="8">
        <v>0.115</v>
      </c>
      <c r="I1111" t="s">
        <v>615</v>
      </c>
    </row>
    <row r="1112" spans="1:9" x14ac:dyDescent="0.3">
      <c r="A1112">
        <v>1</v>
      </c>
      <c r="B1112" t="s">
        <v>1785</v>
      </c>
      <c r="C1112">
        <v>1</v>
      </c>
      <c r="D1112">
        <v>0.4</v>
      </c>
      <c r="E1112">
        <v>14</v>
      </c>
      <c r="F1112">
        <v>60.7</v>
      </c>
      <c r="G1112">
        <v>60.1</v>
      </c>
      <c r="H1112" s="8">
        <v>0.1283</v>
      </c>
      <c r="I1112" t="s">
        <v>615</v>
      </c>
    </row>
    <row r="1113" spans="1:9" x14ac:dyDescent="0.3">
      <c r="A1113">
        <v>1</v>
      </c>
      <c r="B1113" t="s">
        <v>1786</v>
      </c>
      <c r="C1113">
        <v>1</v>
      </c>
      <c r="D1113">
        <v>0.6</v>
      </c>
      <c r="E1113">
        <v>16</v>
      </c>
      <c r="F1113">
        <v>83.92</v>
      </c>
      <c r="G1113">
        <v>83.25</v>
      </c>
      <c r="H1113" s="8">
        <v>0.10199999999999999</v>
      </c>
      <c r="I1113" t="s">
        <v>615</v>
      </c>
    </row>
    <row r="1114" spans="1:9" x14ac:dyDescent="0.3">
      <c r="A1114">
        <v>1</v>
      </c>
      <c r="B1114" t="s">
        <v>1787</v>
      </c>
      <c r="C1114">
        <v>1</v>
      </c>
      <c r="D1114">
        <v>0.91</v>
      </c>
      <c r="E1114">
        <v>19</v>
      </c>
      <c r="F1114">
        <v>84.6</v>
      </c>
      <c r="G1114">
        <v>83.6</v>
      </c>
      <c r="H1114" s="8">
        <v>0.12039999999999999</v>
      </c>
      <c r="I1114" t="s">
        <v>615</v>
      </c>
    </row>
    <row r="1115" spans="1:9" x14ac:dyDescent="0.3">
      <c r="A1115">
        <v>1</v>
      </c>
      <c r="B1115" t="s">
        <v>1788</v>
      </c>
      <c r="C1115">
        <v>1</v>
      </c>
      <c r="D1115">
        <v>0.61</v>
      </c>
      <c r="E1115">
        <v>17</v>
      </c>
      <c r="F1115">
        <v>79.7</v>
      </c>
      <c r="G1115">
        <v>78.89</v>
      </c>
      <c r="H1115" s="8">
        <v>0.12180000000000001</v>
      </c>
      <c r="I1115" t="s">
        <v>615</v>
      </c>
    </row>
    <row r="1116" spans="1:9" x14ac:dyDescent="0.3">
      <c r="A1116">
        <v>1</v>
      </c>
      <c r="B1116" t="s">
        <v>1789</v>
      </c>
      <c r="C1116">
        <v>1</v>
      </c>
      <c r="D1116">
        <v>1.02</v>
      </c>
      <c r="E1116">
        <v>17</v>
      </c>
      <c r="F1116">
        <v>90.58</v>
      </c>
      <c r="G1116">
        <v>90.38</v>
      </c>
      <c r="H1116" s="8">
        <v>0.10150000000000001</v>
      </c>
      <c r="I1116" t="s">
        <v>615</v>
      </c>
    </row>
    <row r="1117" spans="1:9" x14ac:dyDescent="0.3">
      <c r="A1117">
        <v>1</v>
      </c>
      <c r="B1117" t="s">
        <v>1790</v>
      </c>
      <c r="C1117">
        <v>1</v>
      </c>
      <c r="D1117">
        <v>0.59</v>
      </c>
      <c r="E1117">
        <v>17</v>
      </c>
      <c r="F1117">
        <v>79.19</v>
      </c>
      <c r="G1117">
        <v>78.92</v>
      </c>
      <c r="H1117" s="8">
        <v>0.1134</v>
      </c>
      <c r="I1117" t="s">
        <v>615</v>
      </c>
    </row>
    <row r="1118" spans="1:9" x14ac:dyDescent="0.3">
      <c r="A1118">
        <v>1</v>
      </c>
      <c r="B1118" t="s">
        <v>1791</v>
      </c>
      <c r="C1118">
        <v>1</v>
      </c>
      <c r="D1118">
        <v>1.18</v>
      </c>
      <c r="E1118">
        <v>20</v>
      </c>
      <c r="F1118">
        <v>88.83</v>
      </c>
      <c r="G1118">
        <v>88.34</v>
      </c>
      <c r="H1118" s="8">
        <v>0.1201</v>
      </c>
      <c r="I1118" t="s">
        <v>615</v>
      </c>
    </row>
    <row r="1119" spans="1:9" x14ac:dyDescent="0.3">
      <c r="A1119">
        <v>1</v>
      </c>
      <c r="B1119" t="s">
        <v>1792</v>
      </c>
      <c r="C1119">
        <v>1</v>
      </c>
      <c r="D1119">
        <v>1.04</v>
      </c>
      <c r="E1119">
        <v>15</v>
      </c>
      <c r="F1119">
        <v>82.11</v>
      </c>
      <c r="G1119">
        <v>81.69</v>
      </c>
      <c r="H1119" s="8">
        <v>9.9500000000000005E-2</v>
      </c>
      <c r="I1119" t="s">
        <v>615</v>
      </c>
    </row>
    <row r="1120" spans="1:9" x14ac:dyDescent="0.3">
      <c r="A1120">
        <v>1</v>
      </c>
      <c r="B1120" t="s">
        <v>1793</v>
      </c>
      <c r="C1120">
        <v>1</v>
      </c>
      <c r="D1120">
        <v>0.67</v>
      </c>
      <c r="E1120">
        <v>21</v>
      </c>
      <c r="F1120">
        <v>79.63</v>
      </c>
      <c r="G1120">
        <v>78.67</v>
      </c>
      <c r="H1120" s="8">
        <v>0.14580000000000001</v>
      </c>
      <c r="I1120" t="s">
        <v>615</v>
      </c>
    </row>
    <row r="1121" spans="1:9" x14ac:dyDescent="0.3">
      <c r="A1121">
        <v>1</v>
      </c>
      <c r="B1121" t="s">
        <v>1794</v>
      </c>
      <c r="C1121">
        <v>1</v>
      </c>
      <c r="D1121">
        <v>0.67</v>
      </c>
      <c r="E1121">
        <v>19</v>
      </c>
      <c r="F1121">
        <v>85</v>
      </c>
      <c r="G1121">
        <v>84.37</v>
      </c>
      <c r="H1121" s="8">
        <v>0.12089999999999999</v>
      </c>
      <c r="I1121" t="s">
        <v>615</v>
      </c>
    </row>
    <row r="1122" spans="1:9" x14ac:dyDescent="0.3">
      <c r="A1122">
        <v>1</v>
      </c>
      <c r="B1122" t="s">
        <v>1795</v>
      </c>
      <c r="C1122">
        <v>1</v>
      </c>
      <c r="D1122">
        <v>1.06</v>
      </c>
      <c r="E1122">
        <v>19</v>
      </c>
      <c r="F1122">
        <v>72.61</v>
      </c>
      <c r="G1122">
        <v>71.48</v>
      </c>
      <c r="H1122" s="8">
        <v>0.13550000000000001</v>
      </c>
      <c r="I1122" t="s">
        <v>615</v>
      </c>
    </row>
    <row r="1123" spans="1:9" x14ac:dyDescent="0.3">
      <c r="A1123">
        <v>1</v>
      </c>
      <c r="B1123" t="s">
        <v>1796</v>
      </c>
      <c r="C1123">
        <v>1</v>
      </c>
      <c r="D1123">
        <v>0.72</v>
      </c>
      <c r="E1123">
        <v>21</v>
      </c>
      <c r="F1123">
        <v>69.47</v>
      </c>
      <c r="G1123">
        <v>68.38</v>
      </c>
      <c r="H1123" s="8">
        <v>0.1605</v>
      </c>
      <c r="I1123" t="s">
        <v>615</v>
      </c>
    </row>
    <row r="1124" spans="1:9" x14ac:dyDescent="0.3">
      <c r="A1124">
        <v>1</v>
      </c>
      <c r="B1124" t="s">
        <v>1797</v>
      </c>
      <c r="C1124">
        <v>1</v>
      </c>
      <c r="D1124">
        <v>0.97</v>
      </c>
      <c r="E1124">
        <v>17</v>
      </c>
      <c r="F1124">
        <v>73.78</v>
      </c>
      <c r="G1124">
        <v>73.349999999999994</v>
      </c>
      <c r="H1124" s="8">
        <v>0.12770000000000001</v>
      </c>
      <c r="I1124" t="s">
        <v>615</v>
      </c>
    </row>
    <row r="1125" spans="1:9" x14ac:dyDescent="0.3">
      <c r="A1125">
        <v>1</v>
      </c>
      <c r="B1125" t="s">
        <v>1798</v>
      </c>
      <c r="C1125">
        <v>1</v>
      </c>
      <c r="D1125">
        <v>0.8</v>
      </c>
      <c r="E1125">
        <v>15</v>
      </c>
      <c r="F1125">
        <v>81.69</v>
      </c>
      <c r="G1125">
        <v>81.17</v>
      </c>
      <c r="H1125" s="8">
        <v>9.8500000000000004E-2</v>
      </c>
      <c r="I1125" t="s">
        <v>615</v>
      </c>
    </row>
    <row r="1126" spans="1:9" x14ac:dyDescent="0.3">
      <c r="A1126">
        <v>1</v>
      </c>
      <c r="B1126" t="s">
        <v>1799</v>
      </c>
      <c r="C1126">
        <v>1</v>
      </c>
      <c r="D1126">
        <v>0.91</v>
      </c>
      <c r="E1126">
        <v>19</v>
      </c>
      <c r="F1126">
        <v>86.97</v>
      </c>
      <c r="G1126">
        <v>85.76</v>
      </c>
      <c r="H1126" s="8">
        <v>0.1169</v>
      </c>
      <c r="I1126" t="s">
        <v>615</v>
      </c>
    </row>
    <row r="1127" spans="1:9" x14ac:dyDescent="0.3">
      <c r="A1127">
        <v>1</v>
      </c>
      <c r="B1127" t="s">
        <v>1800</v>
      </c>
      <c r="C1127">
        <v>1</v>
      </c>
      <c r="D1127">
        <v>0.86</v>
      </c>
      <c r="E1127">
        <v>18</v>
      </c>
      <c r="F1127">
        <v>78.510000000000005</v>
      </c>
      <c r="G1127">
        <v>77.42</v>
      </c>
      <c r="H1127" s="8">
        <v>0.12479999999999999</v>
      </c>
      <c r="I1127" t="s">
        <v>615</v>
      </c>
    </row>
    <row r="1128" spans="1:9" x14ac:dyDescent="0.3">
      <c r="A1128">
        <v>1</v>
      </c>
      <c r="B1128" t="s">
        <v>1801</v>
      </c>
      <c r="C1128">
        <v>1</v>
      </c>
      <c r="D1128">
        <v>1.0900000000000001</v>
      </c>
      <c r="E1128">
        <v>17</v>
      </c>
      <c r="F1128">
        <v>73.13</v>
      </c>
      <c r="G1128">
        <v>72.58</v>
      </c>
      <c r="H1128" s="8">
        <v>0.1235</v>
      </c>
      <c r="I1128" t="s">
        <v>615</v>
      </c>
    </row>
    <row r="1129" spans="1:9" x14ac:dyDescent="0.3">
      <c r="A1129">
        <v>1</v>
      </c>
      <c r="B1129" t="s">
        <v>1802</v>
      </c>
      <c r="C1129">
        <v>1</v>
      </c>
      <c r="D1129">
        <v>0.73</v>
      </c>
      <c r="E1129">
        <v>20</v>
      </c>
      <c r="F1129">
        <v>85.1</v>
      </c>
      <c r="G1129">
        <v>83.4</v>
      </c>
      <c r="H1129" s="8">
        <v>0.1303</v>
      </c>
      <c r="I1129" t="s">
        <v>615</v>
      </c>
    </row>
    <row r="1130" spans="1:9" x14ac:dyDescent="0.3">
      <c r="A1130">
        <v>1</v>
      </c>
      <c r="B1130" t="s">
        <v>1803</v>
      </c>
      <c r="C1130">
        <v>1</v>
      </c>
      <c r="D1130">
        <v>1.28</v>
      </c>
      <c r="E1130">
        <v>18</v>
      </c>
      <c r="F1130">
        <v>70.86</v>
      </c>
      <c r="G1130">
        <v>70.650000000000006</v>
      </c>
      <c r="H1130" s="8">
        <v>0.13270000000000001</v>
      </c>
      <c r="I1130" t="s">
        <v>615</v>
      </c>
    </row>
    <row r="1131" spans="1:9" x14ac:dyDescent="0.3">
      <c r="A1131">
        <v>1</v>
      </c>
      <c r="B1131" t="s">
        <v>1804</v>
      </c>
      <c r="C1131">
        <v>1</v>
      </c>
      <c r="D1131">
        <v>0.47</v>
      </c>
      <c r="E1131">
        <v>16</v>
      </c>
      <c r="F1131">
        <v>83.83</v>
      </c>
      <c r="G1131">
        <v>83.6</v>
      </c>
      <c r="H1131" s="8">
        <v>0.1026</v>
      </c>
      <c r="I1131" t="s">
        <v>615</v>
      </c>
    </row>
    <row r="1132" spans="1:9" x14ac:dyDescent="0.3">
      <c r="A1132">
        <v>1</v>
      </c>
      <c r="B1132" t="s">
        <v>1805</v>
      </c>
      <c r="C1132">
        <v>1</v>
      </c>
      <c r="D1132">
        <v>0.69</v>
      </c>
      <c r="E1132">
        <v>17</v>
      </c>
      <c r="F1132">
        <v>88.02</v>
      </c>
      <c r="G1132">
        <v>87.82</v>
      </c>
      <c r="H1132" s="8">
        <v>0.1032</v>
      </c>
      <c r="I1132" t="s">
        <v>615</v>
      </c>
    </row>
    <row r="1133" spans="1:9" x14ac:dyDescent="0.3">
      <c r="A1133">
        <v>1</v>
      </c>
      <c r="B1133" t="s">
        <v>1806</v>
      </c>
      <c r="C1133">
        <v>1</v>
      </c>
      <c r="D1133">
        <v>1.18</v>
      </c>
      <c r="E1133">
        <v>15</v>
      </c>
      <c r="F1133">
        <v>73.58</v>
      </c>
      <c r="G1133">
        <v>72.87</v>
      </c>
      <c r="H1133" s="8">
        <v>0.1085</v>
      </c>
      <c r="I1133" t="s">
        <v>615</v>
      </c>
    </row>
    <row r="1134" spans="1:9" x14ac:dyDescent="0.3">
      <c r="A1134">
        <v>1</v>
      </c>
      <c r="B1134" t="s">
        <v>1807</v>
      </c>
      <c r="C1134">
        <v>1</v>
      </c>
      <c r="D1134">
        <v>0.4</v>
      </c>
      <c r="E1134">
        <v>17</v>
      </c>
      <c r="F1134">
        <v>87.48</v>
      </c>
      <c r="G1134">
        <v>87.25</v>
      </c>
      <c r="H1134" s="8">
        <v>0.1062</v>
      </c>
      <c r="I1134" t="s">
        <v>615</v>
      </c>
    </row>
    <row r="1135" spans="1:9" x14ac:dyDescent="0.3">
      <c r="A1135">
        <v>1</v>
      </c>
      <c r="B1135" t="s">
        <v>1808</v>
      </c>
      <c r="C1135">
        <v>1</v>
      </c>
      <c r="D1135">
        <v>1</v>
      </c>
      <c r="E1135">
        <v>19</v>
      </c>
      <c r="F1135">
        <v>78.05</v>
      </c>
      <c r="G1135">
        <v>76.37</v>
      </c>
      <c r="H1135" s="8">
        <v>0.12620000000000001</v>
      </c>
      <c r="I1135" t="s">
        <v>615</v>
      </c>
    </row>
    <row r="1136" spans="1:9" x14ac:dyDescent="0.3">
      <c r="A1136">
        <v>1</v>
      </c>
      <c r="B1136" t="s">
        <v>1809</v>
      </c>
      <c r="C1136">
        <v>1</v>
      </c>
      <c r="D1136">
        <v>0.83</v>
      </c>
      <c r="E1136">
        <v>17</v>
      </c>
      <c r="F1136">
        <v>88</v>
      </c>
      <c r="G1136">
        <v>87.6</v>
      </c>
      <c r="H1136" s="8">
        <v>0.10390000000000001</v>
      </c>
      <c r="I1136" t="s">
        <v>615</v>
      </c>
    </row>
    <row r="1137" spans="1:9" x14ac:dyDescent="0.3">
      <c r="A1137">
        <v>1</v>
      </c>
      <c r="B1137" t="s">
        <v>1810</v>
      </c>
      <c r="C1137">
        <v>1</v>
      </c>
      <c r="D1137">
        <v>0.59</v>
      </c>
      <c r="E1137">
        <v>18</v>
      </c>
      <c r="F1137">
        <v>93.06</v>
      </c>
      <c r="G1137">
        <v>92.91</v>
      </c>
      <c r="H1137" s="8">
        <v>0.10580000000000001</v>
      </c>
      <c r="I1137" t="s">
        <v>615</v>
      </c>
    </row>
    <row r="1138" spans="1:9" x14ac:dyDescent="0.3">
      <c r="A1138">
        <v>1</v>
      </c>
      <c r="B1138" t="s">
        <v>1811</v>
      </c>
      <c r="C1138">
        <v>1</v>
      </c>
      <c r="D1138">
        <v>1.03</v>
      </c>
      <c r="E1138">
        <v>18</v>
      </c>
      <c r="F1138">
        <v>70.12</v>
      </c>
      <c r="G1138">
        <v>69.3</v>
      </c>
      <c r="H1138" s="8">
        <v>0.13869999999999999</v>
      </c>
      <c r="I1138" t="s">
        <v>615</v>
      </c>
    </row>
    <row r="1139" spans="1:9" x14ac:dyDescent="0.3">
      <c r="A1139">
        <v>1</v>
      </c>
      <c r="B1139" t="s">
        <v>1812</v>
      </c>
      <c r="C1139">
        <v>1</v>
      </c>
      <c r="D1139">
        <v>0.69</v>
      </c>
      <c r="E1139">
        <v>17</v>
      </c>
      <c r="F1139">
        <v>89.61</v>
      </c>
      <c r="G1139">
        <v>89.35</v>
      </c>
      <c r="H1139" s="8">
        <v>0.1026</v>
      </c>
      <c r="I1139" t="s">
        <v>615</v>
      </c>
    </row>
    <row r="1140" spans="1:9" x14ac:dyDescent="0.3">
      <c r="A1140">
        <v>1</v>
      </c>
      <c r="B1140" t="s">
        <v>1813</v>
      </c>
      <c r="C1140">
        <v>1</v>
      </c>
      <c r="D1140">
        <v>0.36</v>
      </c>
      <c r="E1140">
        <v>18</v>
      </c>
      <c r="F1140">
        <v>84.94</v>
      </c>
      <c r="G1140">
        <v>83.89</v>
      </c>
      <c r="H1140" s="8">
        <v>0.11310000000000001</v>
      </c>
      <c r="I1140" t="s">
        <v>615</v>
      </c>
    </row>
    <row r="1141" spans="1:9" x14ac:dyDescent="0.3">
      <c r="A1141">
        <v>1</v>
      </c>
      <c r="B1141" t="s">
        <v>1814</v>
      </c>
      <c r="C1141">
        <v>1</v>
      </c>
      <c r="D1141">
        <v>1.17</v>
      </c>
      <c r="E1141">
        <v>18</v>
      </c>
      <c r="F1141">
        <v>74.290000000000006</v>
      </c>
      <c r="G1141">
        <v>73.64</v>
      </c>
      <c r="H1141" s="8">
        <v>0.1283</v>
      </c>
      <c r="I1141" t="s">
        <v>615</v>
      </c>
    </row>
    <row r="1142" spans="1:9" x14ac:dyDescent="0.3">
      <c r="A1142">
        <v>1</v>
      </c>
      <c r="B1142" t="s">
        <v>1815</v>
      </c>
      <c r="C1142">
        <v>1</v>
      </c>
      <c r="D1142">
        <v>0.57999999999999996</v>
      </c>
      <c r="E1142">
        <v>17</v>
      </c>
      <c r="F1142">
        <v>90.93</v>
      </c>
      <c r="G1142">
        <v>90.77</v>
      </c>
      <c r="H1142" s="8">
        <v>0.1002</v>
      </c>
      <c r="I1142" t="s">
        <v>615</v>
      </c>
    </row>
    <row r="1143" spans="1:9" x14ac:dyDescent="0.3">
      <c r="A1143">
        <v>1</v>
      </c>
      <c r="B1143" t="s">
        <v>1816</v>
      </c>
      <c r="C1143">
        <v>1</v>
      </c>
      <c r="D1143">
        <v>0.98</v>
      </c>
      <c r="E1143">
        <v>18</v>
      </c>
      <c r="F1143">
        <v>83.17</v>
      </c>
      <c r="G1143">
        <v>81.400000000000006</v>
      </c>
      <c r="H1143" s="8">
        <v>0.1192</v>
      </c>
      <c r="I1143" t="s">
        <v>615</v>
      </c>
    </row>
    <row r="1144" spans="1:9" x14ac:dyDescent="0.3">
      <c r="A1144">
        <v>1</v>
      </c>
      <c r="B1144" t="s">
        <v>1817</v>
      </c>
      <c r="C1144">
        <v>1</v>
      </c>
      <c r="D1144">
        <v>0.97</v>
      </c>
      <c r="E1144">
        <v>20</v>
      </c>
      <c r="F1144">
        <v>82.47</v>
      </c>
      <c r="G1144">
        <v>81.37</v>
      </c>
      <c r="H1144" s="8">
        <v>0.12939999999999999</v>
      </c>
      <c r="I1144" t="s">
        <v>615</v>
      </c>
    </row>
    <row r="1145" spans="1:9" x14ac:dyDescent="0.3">
      <c r="A1145">
        <v>1</v>
      </c>
      <c r="B1145" t="s">
        <v>1818</v>
      </c>
      <c r="C1145">
        <v>1</v>
      </c>
      <c r="D1145">
        <v>0.74</v>
      </c>
      <c r="E1145">
        <v>16</v>
      </c>
      <c r="F1145">
        <v>91.36</v>
      </c>
      <c r="G1145">
        <v>90.5</v>
      </c>
      <c r="H1145" s="8">
        <v>9.5799999999999996E-2</v>
      </c>
      <c r="I1145" t="s">
        <v>615</v>
      </c>
    </row>
    <row r="1146" spans="1:9" x14ac:dyDescent="0.3">
      <c r="A1146">
        <v>1</v>
      </c>
      <c r="B1146" t="s">
        <v>1819</v>
      </c>
      <c r="C1146">
        <v>1</v>
      </c>
      <c r="D1146">
        <v>0.89</v>
      </c>
      <c r="E1146">
        <v>18</v>
      </c>
      <c r="F1146">
        <v>72.69</v>
      </c>
      <c r="G1146">
        <v>72.13</v>
      </c>
      <c r="H1146" s="8">
        <v>0.13489999999999999</v>
      </c>
      <c r="I1146" t="s">
        <v>615</v>
      </c>
    </row>
    <row r="1147" spans="1:9" x14ac:dyDescent="0.3">
      <c r="A1147">
        <v>1</v>
      </c>
      <c r="B1147" t="s">
        <v>1820</v>
      </c>
      <c r="C1147">
        <v>1</v>
      </c>
      <c r="D1147">
        <v>0.74</v>
      </c>
      <c r="E1147">
        <v>17</v>
      </c>
      <c r="F1147">
        <v>90.43</v>
      </c>
      <c r="G1147">
        <v>89.91</v>
      </c>
      <c r="H1147" s="8">
        <v>9.9000000000000005E-2</v>
      </c>
      <c r="I1147" t="s">
        <v>615</v>
      </c>
    </row>
    <row r="1148" spans="1:9" x14ac:dyDescent="0.3">
      <c r="A1148">
        <v>1</v>
      </c>
      <c r="B1148" t="s">
        <v>1821</v>
      </c>
      <c r="C1148">
        <v>1</v>
      </c>
      <c r="D1148">
        <v>0.82</v>
      </c>
      <c r="E1148">
        <v>19</v>
      </c>
      <c r="F1148">
        <v>74.290000000000006</v>
      </c>
      <c r="G1148">
        <v>73.5</v>
      </c>
      <c r="H1148" s="8">
        <v>0.14149999999999999</v>
      </c>
      <c r="I1148" t="s">
        <v>615</v>
      </c>
    </row>
    <row r="1149" spans="1:9" x14ac:dyDescent="0.3">
      <c r="A1149">
        <v>1</v>
      </c>
      <c r="B1149" t="s">
        <v>1822</v>
      </c>
      <c r="C1149">
        <v>1</v>
      </c>
      <c r="D1149">
        <v>-0.15</v>
      </c>
      <c r="E1149">
        <v>16</v>
      </c>
      <c r="F1149">
        <v>72.400000000000006</v>
      </c>
      <c r="G1149">
        <v>70.8</v>
      </c>
      <c r="H1149" s="8">
        <v>0.12139999999999999</v>
      </c>
      <c r="I1149" t="s">
        <v>615</v>
      </c>
    </row>
    <row r="1150" spans="1:9" x14ac:dyDescent="0.3">
      <c r="A1150">
        <v>1</v>
      </c>
      <c r="B1150" t="s">
        <v>1823</v>
      </c>
      <c r="C1150">
        <v>1</v>
      </c>
      <c r="D1150">
        <v>0.05</v>
      </c>
      <c r="E1150">
        <v>13</v>
      </c>
      <c r="F1150">
        <v>35.54</v>
      </c>
      <c r="G1150">
        <v>33.44</v>
      </c>
      <c r="H1150" s="8">
        <v>0.23280000000000001</v>
      </c>
      <c r="I1150" t="s">
        <v>615</v>
      </c>
    </row>
    <row r="1151" spans="1:9" x14ac:dyDescent="0.3">
      <c r="A1151">
        <v>1</v>
      </c>
      <c r="B1151" t="s">
        <v>1824</v>
      </c>
      <c r="C1151">
        <v>1</v>
      </c>
      <c r="D1151">
        <v>1.04</v>
      </c>
      <c r="E1151">
        <v>14</v>
      </c>
      <c r="F1151">
        <v>64.19</v>
      </c>
      <c r="G1151">
        <v>63.23</v>
      </c>
      <c r="H1151" s="8">
        <v>0.1158</v>
      </c>
      <c r="I1151" t="s">
        <v>615</v>
      </c>
    </row>
    <row r="1152" spans="1:9" x14ac:dyDescent="0.3">
      <c r="A1152">
        <v>1</v>
      </c>
      <c r="B1152" t="s">
        <v>1825</v>
      </c>
      <c r="C1152">
        <v>1</v>
      </c>
      <c r="D1152">
        <v>0.86</v>
      </c>
      <c r="E1152">
        <v>16</v>
      </c>
      <c r="F1152">
        <v>78.64</v>
      </c>
      <c r="G1152">
        <v>78.14</v>
      </c>
      <c r="H1152" s="8">
        <v>0.1109</v>
      </c>
      <c r="I1152" t="s">
        <v>615</v>
      </c>
    </row>
    <row r="1153" spans="1:9" x14ac:dyDescent="0.3">
      <c r="A1153">
        <v>1</v>
      </c>
      <c r="B1153" t="s">
        <v>1826</v>
      </c>
      <c r="C1153">
        <v>1</v>
      </c>
      <c r="D1153">
        <v>0.86</v>
      </c>
      <c r="E1153">
        <v>19</v>
      </c>
      <c r="F1153">
        <v>89.59</v>
      </c>
      <c r="G1153">
        <v>89.42</v>
      </c>
      <c r="H1153" s="8">
        <v>0.1125</v>
      </c>
      <c r="I1153" t="s">
        <v>615</v>
      </c>
    </row>
    <row r="1154" spans="1:9" x14ac:dyDescent="0.3">
      <c r="A1154">
        <v>1</v>
      </c>
      <c r="B1154" t="s">
        <v>1827</v>
      </c>
      <c r="C1154">
        <v>1</v>
      </c>
      <c r="D1154">
        <v>1.27</v>
      </c>
      <c r="E1154">
        <v>18</v>
      </c>
      <c r="F1154">
        <v>75.58</v>
      </c>
      <c r="G1154">
        <v>75.02</v>
      </c>
      <c r="H1154" s="8">
        <v>0.1263</v>
      </c>
      <c r="I1154" t="s">
        <v>615</v>
      </c>
    </row>
    <row r="1155" spans="1:9" x14ac:dyDescent="0.3">
      <c r="A1155">
        <v>1</v>
      </c>
      <c r="B1155" t="s">
        <v>1828</v>
      </c>
      <c r="C1155">
        <v>1</v>
      </c>
      <c r="D1155">
        <v>0.3</v>
      </c>
      <c r="E1155">
        <v>18</v>
      </c>
      <c r="F1155">
        <v>83.94</v>
      </c>
      <c r="G1155">
        <v>83.56</v>
      </c>
      <c r="H1155" s="8">
        <v>0.1164</v>
      </c>
      <c r="I1155" t="s">
        <v>615</v>
      </c>
    </row>
    <row r="1156" spans="1:9" x14ac:dyDescent="0.3">
      <c r="A1156">
        <v>1</v>
      </c>
      <c r="B1156" t="s">
        <v>1829</v>
      </c>
      <c r="C1156">
        <v>1</v>
      </c>
      <c r="D1156">
        <v>0.91</v>
      </c>
      <c r="E1156">
        <v>18</v>
      </c>
      <c r="F1156">
        <v>83.45</v>
      </c>
      <c r="G1156">
        <v>82.21</v>
      </c>
      <c r="H1156" s="8">
        <v>0.1222</v>
      </c>
      <c r="I1156" t="s">
        <v>615</v>
      </c>
    </row>
    <row r="1157" spans="1:9" x14ac:dyDescent="0.3">
      <c r="A1157">
        <v>1</v>
      </c>
      <c r="B1157" t="s">
        <v>1830</v>
      </c>
      <c r="C1157">
        <v>1</v>
      </c>
      <c r="D1157">
        <v>1.26</v>
      </c>
      <c r="E1157">
        <v>16</v>
      </c>
      <c r="F1157">
        <v>73.44</v>
      </c>
      <c r="G1157">
        <v>72</v>
      </c>
      <c r="H1157" s="8">
        <v>0.11650000000000001</v>
      </c>
      <c r="I1157" t="s">
        <v>615</v>
      </c>
    </row>
    <row r="1158" spans="1:9" x14ac:dyDescent="0.3">
      <c r="A1158">
        <v>1</v>
      </c>
      <c r="B1158" t="s">
        <v>1831</v>
      </c>
      <c r="C1158">
        <v>1</v>
      </c>
      <c r="D1158">
        <v>0.99</v>
      </c>
      <c r="E1158">
        <v>17</v>
      </c>
      <c r="F1158">
        <v>80.78</v>
      </c>
      <c r="G1158">
        <v>80.36</v>
      </c>
      <c r="H1158" s="8">
        <v>0.113</v>
      </c>
      <c r="I1158" t="s">
        <v>615</v>
      </c>
    </row>
    <row r="1159" spans="1:9" x14ac:dyDescent="0.3">
      <c r="A1159">
        <v>1</v>
      </c>
      <c r="B1159" t="s">
        <v>1832</v>
      </c>
      <c r="C1159">
        <v>1</v>
      </c>
      <c r="D1159">
        <v>0.91</v>
      </c>
      <c r="E1159">
        <v>18</v>
      </c>
      <c r="F1159">
        <v>74.09</v>
      </c>
      <c r="G1159">
        <v>72.81</v>
      </c>
      <c r="H1159" s="8">
        <v>0.1368</v>
      </c>
      <c r="I1159" t="s">
        <v>615</v>
      </c>
    </row>
    <row r="1160" spans="1:9" x14ac:dyDescent="0.3">
      <c r="A1160">
        <v>1</v>
      </c>
      <c r="B1160" t="s">
        <v>1833</v>
      </c>
      <c r="C1160">
        <v>1</v>
      </c>
      <c r="D1160">
        <v>0.81</v>
      </c>
      <c r="E1160">
        <v>16</v>
      </c>
      <c r="F1160">
        <v>80.19</v>
      </c>
      <c r="G1160">
        <v>79.98</v>
      </c>
      <c r="H1160" s="8">
        <v>0.1087</v>
      </c>
      <c r="I1160" t="s">
        <v>615</v>
      </c>
    </row>
    <row r="1161" spans="1:9" x14ac:dyDescent="0.3">
      <c r="A1161">
        <v>1</v>
      </c>
      <c r="B1161" t="s">
        <v>1834</v>
      </c>
      <c r="C1161">
        <v>1</v>
      </c>
      <c r="D1161">
        <v>0.82</v>
      </c>
      <c r="E1161">
        <v>19</v>
      </c>
      <c r="F1161">
        <v>92.56</v>
      </c>
      <c r="G1161">
        <v>92.2</v>
      </c>
      <c r="H1161" s="8">
        <v>0.1103</v>
      </c>
      <c r="I1161" t="s">
        <v>615</v>
      </c>
    </row>
    <row r="1162" spans="1:9" x14ac:dyDescent="0.3">
      <c r="A1162">
        <v>1</v>
      </c>
      <c r="B1162" t="s">
        <v>1835</v>
      </c>
      <c r="C1162">
        <v>1</v>
      </c>
      <c r="D1162">
        <v>1.0900000000000001</v>
      </c>
      <c r="E1162">
        <v>17</v>
      </c>
      <c r="F1162">
        <v>75.69</v>
      </c>
      <c r="G1162">
        <v>74.05</v>
      </c>
      <c r="H1162" s="8">
        <v>0.12330000000000001</v>
      </c>
      <c r="I1162" t="s">
        <v>615</v>
      </c>
    </row>
    <row r="1163" spans="1:9" x14ac:dyDescent="0.3">
      <c r="A1163">
        <v>1</v>
      </c>
      <c r="B1163" t="s">
        <v>1836</v>
      </c>
      <c r="C1163">
        <v>1</v>
      </c>
      <c r="D1163">
        <v>0.85</v>
      </c>
      <c r="E1163">
        <v>18</v>
      </c>
      <c r="F1163">
        <v>77.540000000000006</v>
      </c>
      <c r="G1163">
        <v>77.13</v>
      </c>
      <c r="H1163" s="8">
        <v>0.12470000000000001</v>
      </c>
      <c r="I1163" t="s">
        <v>615</v>
      </c>
    </row>
    <row r="1164" spans="1:9" x14ac:dyDescent="0.3">
      <c r="A1164">
        <v>1</v>
      </c>
      <c r="B1164" t="s">
        <v>1837</v>
      </c>
      <c r="C1164">
        <v>1</v>
      </c>
      <c r="D1164">
        <v>1.1000000000000001</v>
      </c>
      <c r="E1164">
        <v>15</v>
      </c>
      <c r="F1164">
        <v>79.290000000000006</v>
      </c>
      <c r="G1164">
        <v>78.540000000000006</v>
      </c>
      <c r="H1164" s="8">
        <v>0.1055</v>
      </c>
      <c r="I1164" t="s">
        <v>615</v>
      </c>
    </row>
    <row r="1165" spans="1:9" x14ac:dyDescent="0.3">
      <c r="A1165">
        <v>1</v>
      </c>
      <c r="B1165" t="s">
        <v>1838</v>
      </c>
      <c r="C1165">
        <v>1</v>
      </c>
      <c r="D1165">
        <v>0.82</v>
      </c>
      <c r="E1165">
        <v>18</v>
      </c>
      <c r="F1165">
        <v>93.45</v>
      </c>
      <c r="G1165">
        <v>93.34</v>
      </c>
      <c r="H1165" s="8">
        <v>0.1022</v>
      </c>
      <c r="I1165" t="s">
        <v>615</v>
      </c>
    </row>
    <row r="1166" spans="1:9" x14ac:dyDescent="0.3">
      <c r="A1166">
        <v>1</v>
      </c>
      <c r="B1166" t="s">
        <v>1839</v>
      </c>
      <c r="C1166">
        <v>1</v>
      </c>
      <c r="D1166">
        <v>1.1499999999999999</v>
      </c>
      <c r="E1166">
        <v>18</v>
      </c>
      <c r="F1166">
        <v>76.67</v>
      </c>
      <c r="G1166">
        <v>75.62</v>
      </c>
      <c r="H1166" s="8">
        <v>0.1263</v>
      </c>
      <c r="I1166" t="s">
        <v>615</v>
      </c>
    </row>
    <row r="1167" spans="1:9" x14ac:dyDescent="0.3">
      <c r="A1167">
        <v>1</v>
      </c>
      <c r="B1167" t="s">
        <v>1840</v>
      </c>
      <c r="C1167">
        <v>1</v>
      </c>
      <c r="D1167">
        <v>0.69</v>
      </c>
      <c r="E1167">
        <v>15</v>
      </c>
      <c r="F1167">
        <v>84.03</v>
      </c>
      <c r="G1167">
        <v>83.67</v>
      </c>
      <c r="H1167" s="8">
        <v>9.6199999999999994E-2</v>
      </c>
      <c r="I1167" t="s">
        <v>615</v>
      </c>
    </row>
    <row r="1168" spans="1:9" x14ac:dyDescent="0.3">
      <c r="A1168">
        <v>1</v>
      </c>
      <c r="B1168" t="s">
        <v>1841</v>
      </c>
      <c r="C1168">
        <v>1</v>
      </c>
      <c r="D1168">
        <v>0.44</v>
      </c>
      <c r="E1168">
        <v>19</v>
      </c>
      <c r="F1168">
        <v>82.46</v>
      </c>
      <c r="G1168">
        <v>80.62</v>
      </c>
      <c r="H1168" s="8">
        <v>0.1285</v>
      </c>
      <c r="I1168" t="s">
        <v>615</v>
      </c>
    </row>
    <row r="1169" spans="1:9" x14ac:dyDescent="0.3">
      <c r="A1169">
        <v>1</v>
      </c>
      <c r="B1169" t="s">
        <v>1842</v>
      </c>
      <c r="C1169">
        <v>1</v>
      </c>
      <c r="D1169">
        <v>1.27</v>
      </c>
      <c r="E1169">
        <v>17</v>
      </c>
      <c r="F1169">
        <v>73.83</v>
      </c>
      <c r="G1169">
        <v>73.569999999999993</v>
      </c>
      <c r="H1169" s="8">
        <v>0.1208</v>
      </c>
      <c r="I1169" t="s">
        <v>615</v>
      </c>
    </row>
    <row r="1170" spans="1:9" x14ac:dyDescent="0.3">
      <c r="A1170">
        <v>1</v>
      </c>
      <c r="B1170" t="s">
        <v>1843</v>
      </c>
      <c r="C1170">
        <v>1</v>
      </c>
      <c r="D1170">
        <v>0.78</v>
      </c>
      <c r="E1170">
        <v>17</v>
      </c>
      <c r="F1170">
        <v>92.49</v>
      </c>
      <c r="G1170">
        <v>92.31</v>
      </c>
      <c r="H1170" s="8">
        <v>9.7799999999999998E-2</v>
      </c>
      <c r="I1170" t="s">
        <v>615</v>
      </c>
    </row>
    <row r="1171" spans="1:9" x14ac:dyDescent="0.3">
      <c r="A1171">
        <v>1</v>
      </c>
      <c r="B1171" t="s">
        <v>1844</v>
      </c>
      <c r="C1171">
        <v>1</v>
      </c>
      <c r="D1171">
        <v>0.59</v>
      </c>
      <c r="E1171">
        <v>17</v>
      </c>
      <c r="F1171">
        <v>81.08</v>
      </c>
      <c r="G1171">
        <v>78.790000000000006</v>
      </c>
      <c r="H1171" s="8">
        <v>0.1171</v>
      </c>
      <c r="I1171" t="s">
        <v>615</v>
      </c>
    </row>
    <row r="1172" spans="1:9" x14ac:dyDescent="0.3">
      <c r="A1172">
        <v>1</v>
      </c>
      <c r="B1172" t="s">
        <v>1845</v>
      </c>
      <c r="C1172">
        <v>1</v>
      </c>
      <c r="D1172">
        <v>1.17</v>
      </c>
      <c r="E1172">
        <v>16</v>
      </c>
      <c r="F1172">
        <v>75.099999999999994</v>
      </c>
      <c r="G1172">
        <v>74.260000000000005</v>
      </c>
      <c r="H1172" s="8">
        <v>0.1158</v>
      </c>
      <c r="I1172" t="s">
        <v>615</v>
      </c>
    </row>
    <row r="1173" spans="1:9" x14ac:dyDescent="0.3">
      <c r="A1173">
        <v>1</v>
      </c>
      <c r="B1173" t="s">
        <v>1846</v>
      </c>
      <c r="C1173">
        <v>1</v>
      </c>
      <c r="D1173">
        <v>0.78</v>
      </c>
      <c r="E1173">
        <v>18</v>
      </c>
      <c r="F1173">
        <v>93.97</v>
      </c>
      <c r="G1173">
        <v>93.79</v>
      </c>
      <c r="H1173" s="8">
        <v>0.1</v>
      </c>
      <c r="I1173" t="s">
        <v>615</v>
      </c>
    </row>
    <row r="1174" spans="1:9" x14ac:dyDescent="0.3">
      <c r="A1174">
        <v>1</v>
      </c>
      <c r="B1174" t="s">
        <v>1847</v>
      </c>
      <c r="C1174">
        <v>1</v>
      </c>
      <c r="D1174">
        <v>1.27</v>
      </c>
      <c r="E1174">
        <v>18</v>
      </c>
      <c r="F1174">
        <v>76.41</v>
      </c>
      <c r="G1174">
        <v>74.709999999999994</v>
      </c>
      <c r="H1174" s="8">
        <v>0.1278</v>
      </c>
      <c r="I1174" t="s">
        <v>615</v>
      </c>
    </row>
    <row r="1175" spans="1:9" x14ac:dyDescent="0.3">
      <c r="A1175">
        <v>1</v>
      </c>
      <c r="B1175" t="s">
        <v>1848</v>
      </c>
      <c r="C1175">
        <v>1</v>
      </c>
      <c r="D1175">
        <v>1.23</v>
      </c>
      <c r="E1175">
        <v>18</v>
      </c>
      <c r="F1175">
        <v>83.3</v>
      </c>
      <c r="G1175">
        <v>82.71</v>
      </c>
      <c r="H1175" s="8">
        <v>0.12189999999999999</v>
      </c>
      <c r="I1175" t="s">
        <v>615</v>
      </c>
    </row>
    <row r="1176" spans="1:9" x14ac:dyDescent="0.3">
      <c r="A1176">
        <v>1</v>
      </c>
      <c r="B1176" t="s">
        <v>1849</v>
      </c>
      <c r="C1176">
        <v>1</v>
      </c>
      <c r="D1176">
        <v>0.9</v>
      </c>
      <c r="E1176">
        <v>19</v>
      </c>
      <c r="F1176">
        <v>94.43</v>
      </c>
      <c r="G1176">
        <v>94.35</v>
      </c>
      <c r="H1176" s="8">
        <v>0.1105</v>
      </c>
      <c r="I1176" t="s">
        <v>615</v>
      </c>
    </row>
    <row r="1177" spans="1:9" x14ac:dyDescent="0.3">
      <c r="A1177">
        <v>1</v>
      </c>
      <c r="B1177" t="s">
        <v>1850</v>
      </c>
      <c r="C1177">
        <v>1</v>
      </c>
      <c r="D1177">
        <v>0.99</v>
      </c>
      <c r="E1177">
        <v>19</v>
      </c>
      <c r="F1177">
        <v>70.349999999999994</v>
      </c>
      <c r="G1177">
        <v>69.25</v>
      </c>
      <c r="H1177" s="8">
        <v>0.14549999999999999</v>
      </c>
      <c r="I1177" t="s">
        <v>615</v>
      </c>
    </row>
    <row r="1178" spans="1:9" x14ac:dyDescent="0.3">
      <c r="A1178">
        <v>1</v>
      </c>
      <c r="B1178" t="s">
        <v>1851</v>
      </c>
      <c r="C1178">
        <v>1</v>
      </c>
      <c r="D1178">
        <v>1.08</v>
      </c>
      <c r="E1178">
        <v>16</v>
      </c>
      <c r="F1178">
        <v>86.87</v>
      </c>
      <c r="G1178">
        <v>86.48</v>
      </c>
      <c r="H1178" s="8">
        <v>9.6000000000000002E-2</v>
      </c>
      <c r="I1178" t="s">
        <v>615</v>
      </c>
    </row>
    <row r="1179" spans="1:9" x14ac:dyDescent="0.3">
      <c r="A1179">
        <v>1</v>
      </c>
      <c r="B1179" t="s">
        <v>1852</v>
      </c>
      <c r="C1179">
        <v>1</v>
      </c>
      <c r="D1179">
        <v>0.44</v>
      </c>
      <c r="E1179">
        <v>18</v>
      </c>
      <c r="F1179">
        <v>86.95</v>
      </c>
      <c r="G1179">
        <v>83.46</v>
      </c>
      <c r="H1179" s="8">
        <v>0.1154</v>
      </c>
      <c r="I1179" t="s">
        <v>615</v>
      </c>
    </row>
    <row r="1180" spans="1:9" x14ac:dyDescent="0.3">
      <c r="A1180">
        <v>1</v>
      </c>
      <c r="B1180" t="s">
        <v>1853</v>
      </c>
      <c r="C1180">
        <v>1</v>
      </c>
      <c r="D1180">
        <v>1.1000000000000001</v>
      </c>
      <c r="E1180">
        <v>15</v>
      </c>
      <c r="F1180">
        <v>69.94</v>
      </c>
      <c r="G1180">
        <v>68.89</v>
      </c>
      <c r="H1180" s="8">
        <v>0.1134</v>
      </c>
      <c r="I1180" t="s">
        <v>615</v>
      </c>
    </row>
    <row r="1181" spans="1:9" x14ac:dyDescent="0.3">
      <c r="A1181">
        <v>1</v>
      </c>
      <c r="B1181" t="s">
        <v>1854</v>
      </c>
      <c r="C1181">
        <v>1</v>
      </c>
      <c r="D1181">
        <v>0.92</v>
      </c>
      <c r="E1181">
        <v>16</v>
      </c>
      <c r="F1181">
        <v>91.89</v>
      </c>
      <c r="G1181">
        <v>91.35</v>
      </c>
      <c r="H1181" s="8">
        <v>9.2999999999999999E-2</v>
      </c>
      <c r="I1181" t="s">
        <v>615</v>
      </c>
    </row>
    <row r="1182" spans="1:9" x14ac:dyDescent="0.3">
      <c r="A1182">
        <v>1</v>
      </c>
      <c r="B1182" t="s">
        <v>1855</v>
      </c>
      <c r="C1182">
        <v>1</v>
      </c>
      <c r="D1182">
        <v>0.96</v>
      </c>
      <c r="E1182">
        <v>19</v>
      </c>
      <c r="F1182">
        <v>85.2</v>
      </c>
      <c r="G1182">
        <v>82.56</v>
      </c>
      <c r="H1182" s="8">
        <v>0.12670000000000001</v>
      </c>
      <c r="I1182" t="s">
        <v>615</v>
      </c>
    </row>
    <row r="1183" spans="1:9" x14ac:dyDescent="0.3">
      <c r="A1183">
        <v>1</v>
      </c>
      <c r="B1183" t="s">
        <v>1856</v>
      </c>
      <c r="C1183">
        <v>1</v>
      </c>
      <c r="D1183">
        <v>1.02</v>
      </c>
      <c r="E1183">
        <v>18</v>
      </c>
      <c r="F1183">
        <v>71.849999999999994</v>
      </c>
      <c r="G1183">
        <v>70.39</v>
      </c>
      <c r="H1183" s="8">
        <v>0.13619999999999999</v>
      </c>
      <c r="I1183" t="s">
        <v>615</v>
      </c>
    </row>
    <row r="1184" spans="1:9" x14ac:dyDescent="0.3">
      <c r="A1184">
        <v>1</v>
      </c>
      <c r="B1184" t="s">
        <v>1857</v>
      </c>
      <c r="C1184">
        <v>1</v>
      </c>
      <c r="D1184">
        <v>0.65</v>
      </c>
      <c r="E1184">
        <v>18</v>
      </c>
      <c r="F1184">
        <v>93.82</v>
      </c>
      <c r="G1184">
        <v>93.64</v>
      </c>
      <c r="H1184" s="8">
        <v>0.1053</v>
      </c>
      <c r="I1184" t="s">
        <v>615</v>
      </c>
    </row>
    <row r="1185" spans="1:9" x14ac:dyDescent="0.3">
      <c r="A1185">
        <v>1</v>
      </c>
      <c r="B1185" t="s">
        <v>1858</v>
      </c>
      <c r="C1185">
        <v>1</v>
      </c>
      <c r="D1185">
        <v>1.1299999999999999</v>
      </c>
      <c r="E1185">
        <v>18</v>
      </c>
      <c r="F1185">
        <v>78.84</v>
      </c>
      <c r="G1185">
        <v>76.489999999999995</v>
      </c>
      <c r="H1185" s="8">
        <v>0.12859999999999999</v>
      </c>
      <c r="I1185" t="s">
        <v>615</v>
      </c>
    </row>
    <row r="1186" spans="1:9" x14ac:dyDescent="0.3">
      <c r="A1186">
        <v>1</v>
      </c>
      <c r="B1186" t="s">
        <v>1859</v>
      </c>
      <c r="C1186">
        <v>1</v>
      </c>
      <c r="D1186">
        <v>0.92</v>
      </c>
      <c r="E1186">
        <v>15</v>
      </c>
      <c r="F1186">
        <v>79.44</v>
      </c>
      <c r="G1186">
        <v>79</v>
      </c>
      <c r="H1186" s="8">
        <v>0.1008</v>
      </c>
      <c r="I1186" t="s">
        <v>615</v>
      </c>
    </row>
    <row r="1187" spans="1:9" x14ac:dyDescent="0.3">
      <c r="A1187">
        <v>1</v>
      </c>
      <c r="B1187" t="s">
        <v>1860</v>
      </c>
      <c r="C1187">
        <v>1</v>
      </c>
      <c r="D1187">
        <v>0.46</v>
      </c>
      <c r="E1187">
        <v>18</v>
      </c>
      <c r="F1187">
        <v>93.18</v>
      </c>
      <c r="G1187">
        <v>93.05</v>
      </c>
      <c r="H1187" s="8">
        <v>0.1048</v>
      </c>
      <c r="I1187" t="s">
        <v>615</v>
      </c>
    </row>
    <row r="1188" spans="1:9" x14ac:dyDescent="0.3">
      <c r="A1188">
        <v>1</v>
      </c>
      <c r="B1188" t="s">
        <v>1861</v>
      </c>
      <c r="C1188">
        <v>1</v>
      </c>
      <c r="D1188">
        <v>1.26</v>
      </c>
      <c r="E1188">
        <v>16</v>
      </c>
      <c r="F1188">
        <v>71.62</v>
      </c>
      <c r="G1188">
        <v>71.16</v>
      </c>
      <c r="H1188" s="8">
        <v>0.1177</v>
      </c>
      <c r="I1188" t="s">
        <v>615</v>
      </c>
    </row>
    <row r="1189" spans="1:9" x14ac:dyDescent="0.3">
      <c r="A1189">
        <v>1</v>
      </c>
      <c r="B1189" t="s">
        <v>1862</v>
      </c>
      <c r="C1189">
        <v>1</v>
      </c>
      <c r="D1189">
        <v>1.02</v>
      </c>
      <c r="E1189">
        <v>17</v>
      </c>
      <c r="F1189">
        <v>87.43</v>
      </c>
      <c r="G1189">
        <v>86.81</v>
      </c>
      <c r="H1189" s="8">
        <v>0.1037</v>
      </c>
      <c r="I1189" t="s">
        <v>615</v>
      </c>
    </row>
    <row r="1190" spans="1:9" x14ac:dyDescent="0.3">
      <c r="A1190">
        <v>1</v>
      </c>
      <c r="B1190" t="s">
        <v>1863</v>
      </c>
      <c r="C1190">
        <v>1</v>
      </c>
      <c r="D1190">
        <v>0.9</v>
      </c>
      <c r="E1190">
        <v>19</v>
      </c>
      <c r="F1190">
        <v>88.01</v>
      </c>
      <c r="G1190">
        <v>87.24</v>
      </c>
      <c r="H1190" s="8">
        <v>0.1163</v>
      </c>
      <c r="I1190" t="s">
        <v>615</v>
      </c>
    </row>
    <row r="1191" spans="1:9" x14ac:dyDescent="0.3">
      <c r="A1191">
        <v>1</v>
      </c>
      <c r="B1191" t="s">
        <v>1864</v>
      </c>
      <c r="C1191">
        <v>1</v>
      </c>
      <c r="D1191">
        <v>1.24</v>
      </c>
      <c r="E1191">
        <v>17</v>
      </c>
      <c r="F1191">
        <v>75.94</v>
      </c>
      <c r="G1191">
        <v>75</v>
      </c>
      <c r="H1191" s="8">
        <v>0.1186</v>
      </c>
      <c r="I1191" t="s">
        <v>615</v>
      </c>
    </row>
    <row r="1192" spans="1:9" x14ac:dyDescent="0.3">
      <c r="A1192">
        <v>1</v>
      </c>
      <c r="B1192" t="s">
        <v>1865</v>
      </c>
      <c r="C1192">
        <v>1</v>
      </c>
      <c r="D1192">
        <v>-0.34</v>
      </c>
      <c r="E1192">
        <v>17</v>
      </c>
      <c r="F1192">
        <v>79.72</v>
      </c>
      <c r="G1192">
        <v>79.62</v>
      </c>
      <c r="H1192" s="8">
        <v>0.12</v>
      </c>
      <c r="I1192" t="s">
        <v>615</v>
      </c>
    </row>
    <row r="1193" spans="1:9" x14ac:dyDescent="0.3">
      <c r="A1193">
        <v>1</v>
      </c>
      <c r="B1193" t="s">
        <v>1866</v>
      </c>
      <c r="C1193">
        <v>1</v>
      </c>
      <c r="D1193">
        <v>-0.57999999999999996</v>
      </c>
      <c r="E1193">
        <v>18</v>
      </c>
      <c r="F1193">
        <v>74.17</v>
      </c>
      <c r="G1193">
        <v>70.59</v>
      </c>
      <c r="H1193" s="8">
        <v>0.13819999999999999</v>
      </c>
      <c r="I1193" t="s">
        <v>615</v>
      </c>
    </row>
    <row r="1194" spans="1:9" x14ac:dyDescent="0.3">
      <c r="A1194">
        <v>1</v>
      </c>
      <c r="B1194" t="s">
        <v>1867</v>
      </c>
      <c r="C1194">
        <v>1</v>
      </c>
      <c r="D1194">
        <v>-1.53</v>
      </c>
      <c r="E1194">
        <v>12</v>
      </c>
      <c r="F1194">
        <v>36.89</v>
      </c>
      <c r="G1194">
        <v>26.42</v>
      </c>
      <c r="H1194" s="8">
        <v>0.24479999999999999</v>
      </c>
      <c r="I1194" t="s">
        <v>615</v>
      </c>
    </row>
    <row r="1195" spans="1:9" x14ac:dyDescent="0.3">
      <c r="A1195">
        <v>1</v>
      </c>
      <c r="B1195" t="s">
        <v>1868</v>
      </c>
      <c r="C1195">
        <v>1</v>
      </c>
      <c r="D1195">
        <v>0.87</v>
      </c>
      <c r="E1195">
        <v>18</v>
      </c>
      <c r="F1195">
        <v>73.72</v>
      </c>
      <c r="G1195">
        <v>70.8</v>
      </c>
      <c r="H1195" s="8">
        <v>0.1434</v>
      </c>
      <c r="I1195" t="s">
        <v>615</v>
      </c>
    </row>
    <row r="1196" spans="1:9" x14ac:dyDescent="0.3">
      <c r="A1196">
        <v>1</v>
      </c>
      <c r="B1196" t="s">
        <v>1869</v>
      </c>
      <c r="C1196">
        <v>1</v>
      </c>
      <c r="D1196">
        <v>0.15</v>
      </c>
      <c r="E1196">
        <v>19</v>
      </c>
      <c r="F1196">
        <v>92.04</v>
      </c>
      <c r="G1196">
        <v>91.83</v>
      </c>
      <c r="H1196" s="8">
        <v>0.1123</v>
      </c>
      <c r="I1196" t="s">
        <v>615</v>
      </c>
    </row>
    <row r="1197" spans="1:9" x14ac:dyDescent="0.3">
      <c r="A1197">
        <v>1</v>
      </c>
      <c r="B1197" t="s">
        <v>1870</v>
      </c>
      <c r="C1197">
        <v>1</v>
      </c>
      <c r="D1197">
        <v>1.19</v>
      </c>
      <c r="E1197">
        <v>19</v>
      </c>
      <c r="F1197">
        <v>71.989999999999995</v>
      </c>
      <c r="G1197">
        <v>71.36</v>
      </c>
      <c r="H1197" s="8">
        <v>0.1416</v>
      </c>
      <c r="I1197" t="s">
        <v>615</v>
      </c>
    </row>
    <row r="1198" spans="1:9" x14ac:dyDescent="0.3">
      <c r="A1198">
        <v>1</v>
      </c>
      <c r="B1198" t="s">
        <v>1871</v>
      </c>
      <c r="C1198">
        <v>1</v>
      </c>
      <c r="D1198">
        <v>0.71</v>
      </c>
      <c r="E1198">
        <v>18</v>
      </c>
      <c r="F1198">
        <v>77.56</v>
      </c>
      <c r="G1198">
        <v>77.09</v>
      </c>
      <c r="H1198" s="8">
        <v>0.1234</v>
      </c>
      <c r="I1198" t="s">
        <v>615</v>
      </c>
    </row>
    <row r="1199" spans="1:9" x14ac:dyDescent="0.3">
      <c r="A1199">
        <v>1</v>
      </c>
      <c r="B1199" t="s">
        <v>1872</v>
      </c>
      <c r="C1199">
        <v>1</v>
      </c>
      <c r="D1199">
        <v>0.82</v>
      </c>
      <c r="E1199">
        <v>17</v>
      </c>
      <c r="F1199">
        <v>85.96</v>
      </c>
      <c r="G1199">
        <v>84.25</v>
      </c>
      <c r="H1199" s="8">
        <v>0.1095</v>
      </c>
      <c r="I1199" t="s">
        <v>615</v>
      </c>
    </row>
    <row r="1200" spans="1:9" x14ac:dyDescent="0.3">
      <c r="A1200">
        <v>1</v>
      </c>
      <c r="B1200" t="s">
        <v>1873</v>
      </c>
      <c r="C1200">
        <v>1</v>
      </c>
      <c r="D1200">
        <v>0.9</v>
      </c>
      <c r="E1200">
        <v>17</v>
      </c>
      <c r="F1200">
        <v>70.89</v>
      </c>
      <c r="G1200">
        <v>70.13</v>
      </c>
      <c r="H1200" s="8">
        <v>0.13170000000000001</v>
      </c>
      <c r="I1200" t="s">
        <v>615</v>
      </c>
    </row>
    <row r="1201" spans="1:9" x14ac:dyDescent="0.3">
      <c r="A1201">
        <v>1</v>
      </c>
      <c r="B1201" t="s">
        <v>1874</v>
      </c>
      <c r="C1201">
        <v>1</v>
      </c>
      <c r="D1201">
        <v>0.72</v>
      </c>
      <c r="E1201">
        <v>17</v>
      </c>
      <c r="F1201">
        <v>79.84</v>
      </c>
      <c r="G1201">
        <v>79.52</v>
      </c>
      <c r="H1201" s="8">
        <v>0.1145</v>
      </c>
      <c r="I1201" t="s">
        <v>615</v>
      </c>
    </row>
    <row r="1202" spans="1:9" x14ac:dyDescent="0.3">
      <c r="A1202">
        <v>1</v>
      </c>
      <c r="B1202" t="s">
        <v>1875</v>
      </c>
      <c r="C1202">
        <v>1</v>
      </c>
      <c r="D1202">
        <v>1.02</v>
      </c>
      <c r="E1202">
        <v>17</v>
      </c>
      <c r="F1202">
        <v>93.39</v>
      </c>
      <c r="G1202">
        <v>93.11</v>
      </c>
      <c r="H1202" s="8">
        <v>9.6500000000000002E-2</v>
      </c>
      <c r="I1202" t="s">
        <v>615</v>
      </c>
    </row>
  </sheetData>
  <conditionalFormatting sqref="F1:F1048576">
    <cfRule type="cellIs" dxfId="13" priority="1" operator="greaterThan">
      <formula>40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DB356-9F47-40C4-B887-BC1E523132A5}">
  <dimension ref="A1:AD1202"/>
  <sheetViews>
    <sheetView topLeftCell="A106" workbookViewId="0">
      <selection activeCell="AD132" sqref="AD132"/>
    </sheetView>
  </sheetViews>
  <sheetFormatPr defaultRowHeight="14" x14ac:dyDescent="0.3"/>
  <cols>
    <col min="23" max="23" width="13.6640625" bestFit="1" customWidth="1"/>
  </cols>
  <sheetData>
    <row r="1" spans="1:9" x14ac:dyDescent="0.3">
      <c r="A1" t="s">
        <v>4</v>
      </c>
    </row>
    <row r="2" spans="1:9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614</v>
      </c>
    </row>
    <row r="3" spans="1:9" x14ac:dyDescent="0.3">
      <c r="A3">
        <v>1</v>
      </c>
      <c r="B3" t="s">
        <v>676</v>
      </c>
      <c r="C3">
        <v>1</v>
      </c>
      <c r="D3">
        <v>0.04</v>
      </c>
      <c r="E3">
        <v>11</v>
      </c>
      <c r="F3">
        <v>117.07</v>
      </c>
      <c r="G3">
        <v>116.75</v>
      </c>
      <c r="H3" s="8">
        <v>5.1299999999999998E-2</v>
      </c>
      <c r="I3" t="s">
        <v>615</v>
      </c>
    </row>
    <row r="4" spans="1:9" x14ac:dyDescent="0.3">
      <c r="A4">
        <v>1</v>
      </c>
      <c r="B4" t="s">
        <v>677</v>
      </c>
      <c r="C4">
        <v>1</v>
      </c>
      <c r="D4">
        <v>-0.18</v>
      </c>
      <c r="E4">
        <v>18</v>
      </c>
      <c r="F4">
        <v>112.01</v>
      </c>
      <c r="G4">
        <v>111.34</v>
      </c>
      <c r="H4" s="8">
        <v>8.6400000000000005E-2</v>
      </c>
      <c r="I4" t="s">
        <v>615</v>
      </c>
    </row>
    <row r="5" spans="1:9" x14ac:dyDescent="0.3">
      <c r="A5">
        <v>1</v>
      </c>
      <c r="B5" t="s">
        <v>678</v>
      </c>
      <c r="C5">
        <v>1</v>
      </c>
      <c r="D5">
        <v>-1.36</v>
      </c>
      <c r="E5">
        <v>17</v>
      </c>
      <c r="F5">
        <v>89.09</v>
      </c>
      <c r="G5">
        <v>74.42</v>
      </c>
      <c r="H5" s="8">
        <v>0.1249</v>
      </c>
      <c r="I5" t="s">
        <v>615</v>
      </c>
    </row>
    <row r="6" spans="1:9" x14ac:dyDescent="0.3">
      <c r="A6">
        <v>1</v>
      </c>
      <c r="B6" t="s">
        <v>679</v>
      </c>
      <c r="C6">
        <v>1</v>
      </c>
      <c r="D6">
        <v>-0.9</v>
      </c>
      <c r="E6">
        <v>5</v>
      </c>
      <c r="F6">
        <v>15.55</v>
      </c>
      <c r="G6">
        <v>8</v>
      </c>
      <c r="H6" s="8">
        <v>0.43780000000000002</v>
      </c>
      <c r="I6" t="s">
        <v>615</v>
      </c>
    </row>
    <row r="7" spans="1:9" x14ac:dyDescent="0.3">
      <c r="A7">
        <v>1</v>
      </c>
      <c r="B7" t="s">
        <v>680</v>
      </c>
      <c r="C7">
        <v>1</v>
      </c>
      <c r="D7">
        <v>-0.55000000000000004</v>
      </c>
      <c r="E7">
        <v>5</v>
      </c>
      <c r="F7">
        <v>11.4</v>
      </c>
      <c r="G7">
        <v>9.76</v>
      </c>
      <c r="H7" s="8">
        <v>0.51549999999999996</v>
      </c>
      <c r="I7" t="s">
        <v>615</v>
      </c>
    </row>
    <row r="8" spans="1:9" x14ac:dyDescent="0.3">
      <c r="A8">
        <v>1</v>
      </c>
      <c r="B8" t="s">
        <v>681</v>
      </c>
      <c r="C8">
        <v>1</v>
      </c>
      <c r="D8">
        <v>-0.06</v>
      </c>
      <c r="E8">
        <v>6</v>
      </c>
      <c r="F8">
        <v>11.16</v>
      </c>
      <c r="G8">
        <v>10.1</v>
      </c>
      <c r="H8" s="8">
        <v>0.52829999999999999</v>
      </c>
      <c r="I8" t="s">
        <v>615</v>
      </c>
    </row>
    <row r="9" spans="1:9" x14ac:dyDescent="0.3">
      <c r="A9">
        <v>1</v>
      </c>
      <c r="B9" t="s">
        <v>682</v>
      </c>
      <c r="C9">
        <v>1</v>
      </c>
      <c r="D9">
        <v>-0.06</v>
      </c>
      <c r="E9">
        <v>8</v>
      </c>
      <c r="F9">
        <v>17.899999999999999</v>
      </c>
      <c r="G9">
        <v>14.87</v>
      </c>
      <c r="H9" s="8">
        <v>0.41010000000000002</v>
      </c>
      <c r="I9" t="s">
        <v>615</v>
      </c>
    </row>
    <row r="10" spans="1:9" x14ac:dyDescent="0.3">
      <c r="A10">
        <v>1</v>
      </c>
      <c r="B10" t="s">
        <v>683</v>
      </c>
      <c r="C10">
        <v>1</v>
      </c>
      <c r="D10">
        <v>0.09</v>
      </c>
      <c r="E10">
        <v>6</v>
      </c>
      <c r="F10">
        <v>12.18</v>
      </c>
      <c r="G10">
        <v>9.98</v>
      </c>
      <c r="H10" s="8">
        <v>0.52929999999999999</v>
      </c>
      <c r="I10" t="s">
        <v>615</v>
      </c>
    </row>
    <row r="11" spans="1:9" x14ac:dyDescent="0.3">
      <c r="A11">
        <v>1</v>
      </c>
      <c r="B11" t="s">
        <v>684</v>
      </c>
      <c r="C11">
        <v>1</v>
      </c>
      <c r="D11">
        <v>-0.12</v>
      </c>
      <c r="E11">
        <v>7</v>
      </c>
      <c r="F11">
        <v>20.73</v>
      </c>
      <c r="G11">
        <v>16.09</v>
      </c>
      <c r="H11" s="8">
        <v>0.42859999999999998</v>
      </c>
      <c r="I11" t="s">
        <v>615</v>
      </c>
    </row>
    <row r="12" spans="1:9" x14ac:dyDescent="0.3">
      <c r="A12">
        <v>1</v>
      </c>
      <c r="B12" t="s">
        <v>685</v>
      </c>
      <c r="C12">
        <v>1</v>
      </c>
      <c r="D12">
        <v>-0.11</v>
      </c>
      <c r="E12">
        <v>7</v>
      </c>
      <c r="F12">
        <v>10.34</v>
      </c>
      <c r="G12">
        <v>10.130000000000001</v>
      </c>
      <c r="H12" s="8">
        <v>0.41</v>
      </c>
      <c r="I12" t="s">
        <v>615</v>
      </c>
    </row>
    <row r="13" spans="1:9" x14ac:dyDescent="0.3">
      <c r="A13">
        <v>1</v>
      </c>
      <c r="B13" t="s">
        <v>686</v>
      </c>
      <c r="C13">
        <v>1</v>
      </c>
      <c r="D13">
        <v>-0.31</v>
      </c>
      <c r="E13">
        <v>6</v>
      </c>
      <c r="F13">
        <v>12.57</v>
      </c>
      <c r="G13">
        <v>7.33</v>
      </c>
      <c r="H13" s="8">
        <v>0.51090000000000002</v>
      </c>
      <c r="I13" t="s">
        <v>615</v>
      </c>
    </row>
    <row r="14" spans="1:9" x14ac:dyDescent="0.3">
      <c r="A14">
        <v>1</v>
      </c>
      <c r="B14" t="s">
        <v>687</v>
      </c>
      <c r="C14">
        <v>1</v>
      </c>
      <c r="D14">
        <v>-0.86</v>
      </c>
      <c r="E14">
        <v>6</v>
      </c>
      <c r="F14">
        <v>12.35</v>
      </c>
      <c r="G14">
        <v>11.17</v>
      </c>
      <c r="H14" s="8">
        <v>0.5605</v>
      </c>
      <c r="I14" t="s">
        <v>615</v>
      </c>
    </row>
    <row r="15" spans="1:9" x14ac:dyDescent="0.3">
      <c r="A15">
        <v>1</v>
      </c>
      <c r="B15" t="s">
        <v>688</v>
      </c>
      <c r="C15">
        <v>1</v>
      </c>
      <c r="D15">
        <v>-0.46</v>
      </c>
      <c r="E15">
        <v>6</v>
      </c>
      <c r="F15">
        <v>11.09</v>
      </c>
      <c r="G15">
        <v>10.76</v>
      </c>
      <c r="H15" s="8">
        <v>0.64290000000000003</v>
      </c>
      <c r="I15" t="s">
        <v>615</v>
      </c>
    </row>
    <row r="16" spans="1:9" x14ac:dyDescent="0.3">
      <c r="A16">
        <v>1</v>
      </c>
      <c r="B16" t="s">
        <v>689</v>
      </c>
      <c r="C16">
        <v>1</v>
      </c>
      <c r="D16">
        <v>-0.06</v>
      </c>
      <c r="E16">
        <v>5</v>
      </c>
      <c r="F16">
        <v>12.06</v>
      </c>
      <c r="G16">
        <v>11.54</v>
      </c>
      <c r="H16" s="8">
        <v>0.62839999999999996</v>
      </c>
      <c r="I16" t="s">
        <v>615</v>
      </c>
    </row>
    <row r="17" spans="1:9" x14ac:dyDescent="0.3">
      <c r="A17">
        <v>1</v>
      </c>
      <c r="B17" t="s">
        <v>690</v>
      </c>
      <c r="C17">
        <v>1</v>
      </c>
      <c r="D17">
        <v>-0.31</v>
      </c>
      <c r="E17">
        <v>6</v>
      </c>
      <c r="F17">
        <v>10.77</v>
      </c>
      <c r="G17">
        <v>9.1199999999999992</v>
      </c>
      <c r="H17" s="8">
        <v>0.36309999999999998</v>
      </c>
      <c r="I17" t="s">
        <v>615</v>
      </c>
    </row>
    <row r="18" spans="1:9" x14ac:dyDescent="0.3">
      <c r="A18">
        <v>1</v>
      </c>
      <c r="B18" t="s">
        <v>691</v>
      </c>
      <c r="C18">
        <v>1</v>
      </c>
      <c r="D18">
        <v>0.27</v>
      </c>
      <c r="E18">
        <v>7</v>
      </c>
      <c r="F18">
        <v>9.44</v>
      </c>
      <c r="G18">
        <v>8.33</v>
      </c>
      <c r="H18" s="8">
        <v>0.57250000000000001</v>
      </c>
      <c r="I18" t="s">
        <v>615</v>
      </c>
    </row>
    <row r="19" spans="1:9" x14ac:dyDescent="0.3">
      <c r="A19">
        <v>1</v>
      </c>
      <c r="B19" t="s">
        <v>692</v>
      </c>
      <c r="C19">
        <v>1</v>
      </c>
      <c r="D19">
        <v>0.4</v>
      </c>
      <c r="E19">
        <v>5</v>
      </c>
      <c r="F19">
        <v>12.02</v>
      </c>
      <c r="G19">
        <v>5.47</v>
      </c>
      <c r="H19" s="8">
        <v>0.49769999999999998</v>
      </c>
      <c r="I19" t="s">
        <v>615</v>
      </c>
    </row>
    <row r="20" spans="1:9" x14ac:dyDescent="0.3">
      <c r="A20">
        <v>1</v>
      </c>
      <c r="B20" t="s">
        <v>693</v>
      </c>
      <c r="C20">
        <v>1</v>
      </c>
      <c r="D20">
        <v>0.91</v>
      </c>
      <c r="E20">
        <v>7</v>
      </c>
      <c r="F20">
        <v>12.56</v>
      </c>
      <c r="G20">
        <v>8.9600000000000009</v>
      </c>
      <c r="H20" s="8">
        <v>0.3705</v>
      </c>
      <c r="I20" t="s">
        <v>615</v>
      </c>
    </row>
    <row r="21" spans="1:9" x14ac:dyDescent="0.3">
      <c r="A21">
        <v>1</v>
      </c>
      <c r="B21" t="s">
        <v>694</v>
      </c>
      <c r="C21">
        <v>1</v>
      </c>
      <c r="D21">
        <v>0.62</v>
      </c>
      <c r="E21">
        <v>6</v>
      </c>
      <c r="F21">
        <v>10.52</v>
      </c>
      <c r="G21">
        <v>8.0399999999999991</v>
      </c>
      <c r="H21" s="8">
        <v>0.55079999999999996</v>
      </c>
      <c r="I21" t="s">
        <v>615</v>
      </c>
    </row>
    <row r="22" spans="1:9" x14ac:dyDescent="0.3">
      <c r="A22">
        <v>1</v>
      </c>
      <c r="B22" t="s">
        <v>695</v>
      </c>
      <c r="C22">
        <v>1</v>
      </c>
      <c r="D22">
        <v>0.33</v>
      </c>
      <c r="E22">
        <v>6</v>
      </c>
      <c r="F22">
        <v>11.94</v>
      </c>
      <c r="G22">
        <v>10</v>
      </c>
      <c r="H22" s="8">
        <v>0.56789999999999996</v>
      </c>
      <c r="I22" t="s">
        <v>615</v>
      </c>
    </row>
    <row r="23" spans="1:9" x14ac:dyDescent="0.3">
      <c r="A23">
        <v>1</v>
      </c>
      <c r="B23" t="s">
        <v>696</v>
      </c>
      <c r="C23">
        <v>1</v>
      </c>
      <c r="D23">
        <v>0.75</v>
      </c>
      <c r="E23">
        <v>5</v>
      </c>
      <c r="F23">
        <v>9.66</v>
      </c>
      <c r="G23">
        <v>8.11</v>
      </c>
      <c r="H23" s="8">
        <v>0.50380000000000003</v>
      </c>
      <c r="I23" t="s">
        <v>615</v>
      </c>
    </row>
    <row r="24" spans="1:9" x14ac:dyDescent="0.3">
      <c r="A24">
        <v>1</v>
      </c>
      <c r="B24" t="s">
        <v>697</v>
      </c>
      <c r="C24">
        <v>1</v>
      </c>
      <c r="D24">
        <v>0.64</v>
      </c>
      <c r="E24">
        <v>7</v>
      </c>
      <c r="F24">
        <v>17.59</v>
      </c>
      <c r="G24">
        <v>15.77</v>
      </c>
      <c r="H24" s="8">
        <v>0.2661</v>
      </c>
      <c r="I24" t="s">
        <v>615</v>
      </c>
    </row>
    <row r="25" spans="1:9" x14ac:dyDescent="0.3">
      <c r="A25">
        <v>1</v>
      </c>
      <c r="B25" t="s">
        <v>698</v>
      </c>
      <c r="C25">
        <v>1</v>
      </c>
      <c r="D25">
        <v>0.87</v>
      </c>
      <c r="E25">
        <v>7</v>
      </c>
      <c r="F25">
        <v>9.4499999999999993</v>
      </c>
      <c r="G25">
        <v>8.09</v>
      </c>
      <c r="H25" s="8">
        <v>0.38979999999999998</v>
      </c>
      <c r="I25" t="s">
        <v>615</v>
      </c>
    </row>
    <row r="26" spans="1:9" x14ac:dyDescent="0.3">
      <c r="A26">
        <v>1</v>
      </c>
      <c r="B26" t="s">
        <v>699</v>
      </c>
      <c r="C26">
        <v>1</v>
      </c>
      <c r="D26">
        <v>-0.2</v>
      </c>
      <c r="E26">
        <v>6</v>
      </c>
      <c r="F26">
        <v>12.48</v>
      </c>
      <c r="G26">
        <v>11.74</v>
      </c>
      <c r="H26" s="8">
        <v>0.50960000000000005</v>
      </c>
      <c r="I26" t="s">
        <v>615</v>
      </c>
    </row>
    <row r="27" spans="1:9" x14ac:dyDescent="0.3">
      <c r="A27">
        <v>1</v>
      </c>
      <c r="B27" t="s">
        <v>700</v>
      </c>
      <c r="C27">
        <v>1</v>
      </c>
      <c r="D27">
        <v>0.5</v>
      </c>
      <c r="E27">
        <v>6</v>
      </c>
      <c r="F27">
        <v>10.33</v>
      </c>
      <c r="G27">
        <v>9.64</v>
      </c>
      <c r="H27" s="8">
        <v>0.47170000000000001</v>
      </c>
      <c r="I27" t="s">
        <v>615</v>
      </c>
    </row>
    <row r="28" spans="1:9" x14ac:dyDescent="0.3">
      <c r="A28">
        <v>1</v>
      </c>
      <c r="B28" t="s">
        <v>701</v>
      </c>
      <c r="C28">
        <v>1</v>
      </c>
      <c r="D28">
        <v>1.07</v>
      </c>
      <c r="E28">
        <v>7</v>
      </c>
      <c r="F28">
        <v>9.52</v>
      </c>
      <c r="G28">
        <v>8.86</v>
      </c>
      <c r="H28" s="8">
        <v>0.46829999999999999</v>
      </c>
      <c r="I28" t="s">
        <v>615</v>
      </c>
    </row>
    <row r="29" spans="1:9" x14ac:dyDescent="0.3">
      <c r="A29">
        <v>1</v>
      </c>
      <c r="B29" t="s">
        <v>702</v>
      </c>
      <c r="C29">
        <v>1</v>
      </c>
      <c r="D29">
        <v>-0.51</v>
      </c>
      <c r="E29">
        <v>6</v>
      </c>
      <c r="F29">
        <v>10.26</v>
      </c>
      <c r="G29">
        <v>8.4499999999999993</v>
      </c>
      <c r="H29" s="8">
        <v>0.4909</v>
      </c>
      <c r="I29" t="s">
        <v>615</v>
      </c>
    </row>
    <row r="30" spans="1:9" x14ac:dyDescent="0.3">
      <c r="A30">
        <v>1</v>
      </c>
      <c r="B30" t="s">
        <v>703</v>
      </c>
      <c r="C30">
        <v>1</v>
      </c>
      <c r="D30">
        <v>-0.89</v>
      </c>
      <c r="E30">
        <v>6</v>
      </c>
      <c r="F30">
        <v>14.2</v>
      </c>
      <c r="G30">
        <v>10.51</v>
      </c>
      <c r="H30" s="8">
        <v>0.52439999999999998</v>
      </c>
      <c r="I30" t="s">
        <v>615</v>
      </c>
    </row>
    <row r="31" spans="1:9" x14ac:dyDescent="0.3">
      <c r="A31">
        <v>1</v>
      </c>
      <c r="B31" t="s">
        <v>704</v>
      </c>
      <c r="C31">
        <v>1</v>
      </c>
      <c r="D31">
        <v>-0.38</v>
      </c>
      <c r="E31">
        <v>7</v>
      </c>
      <c r="F31">
        <v>13.3</v>
      </c>
      <c r="G31">
        <v>9.3800000000000008</v>
      </c>
      <c r="H31" s="8">
        <v>0.41880000000000001</v>
      </c>
      <c r="I31" t="s">
        <v>615</v>
      </c>
    </row>
    <row r="32" spans="1:9" x14ac:dyDescent="0.3">
      <c r="A32">
        <v>1</v>
      </c>
      <c r="B32" t="s">
        <v>705</v>
      </c>
      <c r="C32">
        <v>1</v>
      </c>
      <c r="D32">
        <v>-1.44</v>
      </c>
      <c r="E32">
        <v>6</v>
      </c>
      <c r="F32">
        <v>12.91</v>
      </c>
      <c r="G32">
        <v>11.46</v>
      </c>
      <c r="H32" s="8">
        <v>0.54730000000000001</v>
      </c>
      <c r="I32" t="s">
        <v>615</v>
      </c>
    </row>
    <row r="33" spans="1:9" x14ac:dyDescent="0.3">
      <c r="A33">
        <v>1</v>
      </c>
      <c r="B33" t="s">
        <v>706</v>
      </c>
      <c r="C33">
        <v>1</v>
      </c>
      <c r="D33">
        <v>0.98</v>
      </c>
      <c r="E33">
        <v>7</v>
      </c>
      <c r="F33">
        <v>9.99</v>
      </c>
      <c r="G33">
        <v>4.7</v>
      </c>
      <c r="H33" s="8">
        <v>0.42309999999999998</v>
      </c>
      <c r="I33" t="s">
        <v>615</v>
      </c>
    </row>
    <row r="34" spans="1:9" x14ac:dyDescent="0.3">
      <c r="A34">
        <v>1</v>
      </c>
      <c r="B34" t="s">
        <v>707</v>
      </c>
      <c r="C34">
        <v>1</v>
      </c>
      <c r="D34">
        <v>0.3</v>
      </c>
      <c r="E34">
        <v>7</v>
      </c>
      <c r="F34">
        <v>17.91</v>
      </c>
      <c r="G34">
        <v>16.399999999999999</v>
      </c>
      <c r="H34" s="8">
        <v>0.32929999999999998</v>
      </c>
      <c r="I34" t="s">
        <v>615</v>
      </c>
    </row>
    <row r="35" spans="1:9" x14ac:dyDescent="0.3">
      <c r="A35">
        <v>1</v>
      </c>
      <c r="B35" t="s">
        <v>708</v>
      </c>
      <c r="C35">
        <v>1</v>
      </c>
      <c r="D35">
        <v>-0.13</v>
      </c>
      <c r="E35">
        <v>7</v>
      </c>
      <c r="F35">
        <v>10.53</v>
      </c>
      <c r="G35">
        <v>8.11</v>
      </c>
      <c r="H35" s="8">
        <v>0.36220000000000002</v>
      </c>
      <c r="I35" t="s">
        <v>615</v>
      </c>
    </row>
    <row r="36" spans="1:9" x14ac:dyDescent="0.3">
      <c r="A36">
        <v>1</v>
      </c>
      <c r="B36" t="s">
        <v>709</v>
      </c>
      <c r="C36">
        <v>1</v>
      </c>
      <c r="D36">
        <v>0.71</v>
      </c>
      <c r="E36">
        <v>8</v>
      </c>
      <c r="F36">
        <v>9.69</v>
      </c>
      <c r="G36">
        <v>7.13</v>
      </c>
      <c r="H36" s="8">
        <v>0.51870000000000005</v>
      </c>
      <c r="I36" t="s">
        <v>615</v>
      </c>
    </row>
    <row r="37" spans="1:9" x14ac:dyDescent="0.3">
      <c r="A37">
        <v>1</v>
      </c>
      <c r="B37" t="s">
        <v>710</v>
      </c>
      <c r="C37">
        <v>1</v>
      </c>
      <c r="D37">
        <v>-0.37</v>
      </c>
      <c r="E37">
        <v>7</v>
      </c>
      <c r="F37">
        <v>16.48</v>
      </c>
      <c r="G37">
        <v>11.51</v>
      </c>
      <c r="H37" s="8">
        <v>0.37469999999999998</v>
      </c>
      <c r="I37" t="s">
        <v>615</v>
      </c>
    </row>
    <row r="38" spans="1:9" x14ac:dyDescent="0.3">
      <c r="A38">
        <v>1</v>
      </c>
      <c r="B38" t="s">
        <v>711</v>
      </c>
      <c r="C38">
        <v>1</v>
      </c>
      <c r="D38">
        <v>0.28999999999999998</v>
      </c>
      <c r="E38">
        <v>9</v>
      </c>
      <c r="F38">
        <v>18.91</v>
      </c>
      <c r="G38">
        <v>16.440000000000001</v>
      </c>
      <c r="H38" s="8">
        <v>0.31909999999999999</v>
      </c>
      <c r="I38" t="s">
        <v>615</v>
      </c>
    </row>
    <row r="39" spans="1:9" x14ac:dyDescent="0.3">
      <c r="A39">
        <v>1</v>
      </c>
      <c r="B39" t="s">
        <v>712</v>
      </c>
      <c r="C39">
        <v>1</v>
      </c>
      <c r="D39">
        <v>-1.1000000000000001</v>
      </c>
      <c r="E39">
        <v>6</v>
      </c>
      <c r="F39">
        <v>14.83</v>
      </c>
      <c r="G39">
        <v>11.77</v>
      </c>
      <c r="H39" s="8">
        <v>0.51439999999999997</v>
      </c>
      <c r="I39" t="s">
        <v>615</v>
      </c>
    </row>
    <row r="40" spans="1:9" x14ac:dyDescent="0.3">
      <c r="A40">
        <v>1</v>
      </c>
      <c r="B40" t="s">
        <v>713</v>
      </c>
      <c r="C40">
        <v>1</v>
      </c>
      <c r="D40">
        <v>0.55000000000000004</v>
      </c>
      <c r="E40">
        <v>5</v>
      </c>
      <c r="F40">
        <v>9.9</v>
      </c>
      <c r="G40">
        <v>9.2799999999999994</v>
      </c>
      <c r="H40" s="8">
        <v>0.57999999999999996</v>
      </c>
      <c r="I40" t="s">
        <v>615</v>
      </c>
    </row>
    <row r="41" spans="1:9" x14ac:dyDescent="0.3">
      <c r="A41">
        <v>1</v>
      </c>
      <c r="B41" t="s">
        <v>714</v>
      </c>
      <c r="C41">
        <v>1</v>
      </c>
      <c r="D41">
        <v>0.37</v>
      </c>
      <c r="E41">
        <v>8</v>
      </c>
      <c r="F41">
        <v>13.93</v>
      </c>
      <c r="G41">
        <v>11.91</v>
      </c>
      <c r="H41" s="8">
        <v>0.49690000000000001</v>
      </c>
      <c r="I41" t="s">
        <v>615</v>
      </c>
    </row>
    <row r="42" spans="1:9" x14ac:dyDescent="0.3">
      <c r="A42">
        <v>1</v>
      </c>
      <c r="B42" t="s">
        <v>715</v>
      </c>
      <c r="C42">
        <v>1</v>
      </c>
      <c r="D42">
        <v>0.06</v>
      </c>
      <c r="E42">
        <v>5</v>
      </c>
      <c r="F42">
        <v>14.79</v>
      </c>
      <c r="G42">
        <v>11.84</v>
      </c>
      <c r="H42" s="8">
        <v>0.42980000000000002</v>
      </c>
      <c r="I42" t="s">
        <v>615</v>
      </c>
    </row>
    <row r="43" spans="1:9" x14ac:dyDescent="0.3">
      <c r="A43">
        <v>1</v>
      </c>
      <c r="B43" t="s">
        <v>716</v>
      </c>
      <c r="C43">
        <v>1</v>
      </c>
      <c r="D43">
        <v>-0.04</v>
      </c>
      <c r="E43">
        <v>7</v>
      </c>
      <c r="F43">
        <v>10.68</v>
      </c>
      <c r="G43">
        <v>9.31</v>
      </c>
      <c r="H43" s="8">
        <v>0.46550000000000002</v>
      </c>
      <c r="I43" t="s">
        <v>615</v>
      </c>
    </row>
    <row r="44" spans="1:9" x14ac:dyDescent="0.3">
      <c r="A44">
        <v>1</v>
      </c>
      <c r="B44" t="s">
        <v>717</v>
      </c>
      <c r="C44">
        <v>1</v>
      </c>
      <c r="D44">
        <v>-0.71</v>
      </c>
      <c r="E44">
        <v>6</v>
      </c>
      <c r="F44">
        <v>10.199999999999999</v>
      </c>
      <c r="G44">
        <v>4.88</v>
      </c>
      <c r="H44" s="8">
        <v>0.47460000000000002</v>
      </c>
      <c r="I44" t="s">
        <v>615</v>
      </c>
    </row>
    <row r="45" spans="1:9" x14ac:dyDescent="0.3">
      <c r="A45">
        <v>1</v>
      </c>
      <c r="B45" t="s">
        <v>718</v>
      </c>
      <c r="C45">
        <v>1</v>
      </c>
      <c r="D45">
        <v>0.81</v>
      </c>
      <c r="E45">
        <v>6</v>
      </c>
      <c r="F45">
        <v>15.07</v>
      </c>
      <c r="G45">
        <v>12.91</v>
      </c>
      <c r="H45" s="8">
        <v>0.3367</v>
      </c>
      <c r="I45" t="s">
        <v>615</v>
      </c>
    </row>
    <row r="46" spans="1:9" x14ac:dyDescent="0.3">
      <c r="A46">
        <v>1</v>
      </c>
      <c r="B46" t="s">
        <v>719</v>
      </c>
      <c r="C46">
        <v>1</v>
      </c>
      <c r="D46">
        <v>0.61</v>
      </c>
      <c r="E46">
        <v>7</v>
      </c>
      <c r="F46">
        <v>11.1</v>
      </c>
      <c r="G46">
        <v>9.6999999999999993</v>
      </c>
      <c r="H46" s="8">
        <v>0.34820000000000001</v>
      </c>
      <c r="I46" t="s">
        <v>615</v>
      </c>
    </row>
    <row r="47" spans="1:9" x14ac:dyDescent="0.3">
      <c r="A47">
        <v>1</v>
      </c>
      <c r="B47" t="s">
        <v>720</v>
      </c>
      <c r="C47">
        <v>1</v>
      </c>
      <c r="D47">
        <v>0.62</v>
      </c>
      <c r="E47">
        <v>6</v>
      </c>
      <c r="F47">
        <v>15.8</v>
      </c>
      <c r="G47">
        <v>10.11</v>
      </c>
      <c r="H47" s="8">
        <v>0.56040000000000001</v>
      </c>
      <c r="I47" t="s">
        <v>615</v>
      </c>
    </row>
    <row r="48" spans="1:9" x14ac:dyDescent="0.3">
      <c r="A48">
        <v>1</v>
      </c>
      <c r="B48" t="s">
        <v>721</v>
      </c>
      <c r="C48">
        <v>1</v>
      </c>
      <c r="D48">
        <v>-1.3</v>
      </c>
      <c r="E48">
        <v>6</v>
      </c>
      <c r="F48">
        <v>12.6</v>
      </c>
      <c r="G48">
        <v>11.14</v>
      </c>
      <c r="H48" s="8">
        <v>0.63949999999999996</v>
      </c>
      <c r="I48" t="s">
        <v>615</v>
      </c>
    </row>
    <row r="49" spans="1:9" x14ac:dyDescent="0.3">
      <c r="A49">
        <v>1</v>
      </c>
      <c r="B49" t="s">
        <v>722</v>
      </c>
      <c r="C49">
        <v>1</v>
      </c>
      <c r="D49">
        <v>0.95</v>
      </c>
      <c r="E49">
        <v>7</v>
      </c>
      <c r="F49">
        <v>13.16</v>
      </c>
      <c r="G49">
        <v>11.5</v>
      </c>
      <c r="H49" s="8">
        <v>0.4108</v>
      </c>
      <c r="I49" t="s">
        <v>615</v>
      </c>
    </row>
    <row r="50" spans="1:9" x14ac:dyDescent="0.3">
      <c r="A50">
        <v>1</v>
      </c>
      <c r="B50" t="s">
        <v>723</v>
      </c>
      <c r="C50">
        <v>1</v>
      </c>
      <c r="D50">
        <v>1.94</v>
      </c>
      <c r="E50">
        <v>7</v>
      </c>
      <c r="F50">
        <v>13.5</v>
      </c>
      <c r="G50">
        <v>10.6</v>
      </c>
      <c r="H50" s="8">
        <v>0.2661</v>
      </c>
      <c r="I50" t="s">
        <v>615</v>
      </c>
    </row>
    <row r="51" spans="1:9" x14ac:dyDescent="0.3">
      <c r="A51">
        <v>1</v>
      </c>
      <c r="B51" t="s">
        <v>724</v>
      </c>
      <c r="C51">
        <v>1</v>
      </c>
      <c r="D51">
        <v>1.4</v>
      </c>
      <c r="E51">
        <v>8</v>
      </c>
      <c r="F51">
        <v>15.18</v>
      </c>
      <c r="G51">
        <v>10.4</v>
      </c>
      <c r="H51" s="8">
        <v>0.4299</v>
      </c>
      <c r="I51" t="s">
        <v>615</v>
      </c>
    </row>
    <row r="52" spans="1:9" x14ac:dyDescent="0.3">
      <c r="A52">
        <v>1</v>
      </c>
      <c r="B52" t="s">
        <v>725</v>
      </c>
      <c r="C52">
        <v>1</v>
      </c>
      <c r="D52">
        <v>-1.38</v>
      </c>
      <c r="E52">
        <v>6</v>
      </c>
      <c r="F52">
        <v>15.52</v>
      </c>
      <c r="G52">
        <v>11.98</v>
      </c>
      <c r="H52" s="8">
        <v>0.46189999999999998</v>
      </c>
      <c r="I52" t="s">
        <v>615</v>
      </c>
    </row>
    <row r="53" spans="1:9" x14ac:dyDescent="0.3">
      <c r="A53">
        <v>1</v>
      </c>
      <c r="B53" t="s">
        <v>726</v>
      </c>
      <c r="C53">
        <v>1</v>
      </c>
      <c r="D53">
        <v>0.86</v>
      </c>
      <c r="E53">
        <v>7</v>
      </c>
      <c r="F53">
        <v>11.77</v>
      </c>
      <c r="G53">
        <v>10.3</v>
      </c>
      <c r="H53" s="8">
        <v>0.51370000000000005</v>
      </c>
      <c r="I53" t="s">
        <v>615</v>
      </c>
    </row>
    <row r="54" spans="1:9" x14ac:dyDescent="0.3">
      <c r="A54">
        <v>1</v>
      </c>
      <c r="B54" t="s">
        <v>727</v>
      </c>
      <c r="C54">
        <v>1</v>
      </c>
      <c r="D54">
        <v>-0.03</v>
      </c>
      <c r="E54">
        <v>6</v>
      </c>
      <c r="F54">
        <v>10.3</v>
      </c>
      <c r="G54">
        <v>9.1300000000000008</v>
      </c>
      <c r="H54" s="8">
        <v>0.47720000000000001</v>
      </c>
      <c r="I54" t="s">
        <v>615</v>
      </c>
    </row>
    <row r="55" spans="1:9" x14ac:dyDescent="0.3">
      <c r="A55">
        <v>1</v>
      </c>
      <c r="B55" t="s">
        <v>728</v>
      </c>
      <c r="C55">
        <v>1</v>
      </c>
      <c r="D55">
        <v>-0.98</v>
      </c>
      <c r="E55">
        <v>6</v>
      </c>
      <c r="F55">
        <v>9.8699999999999992</v>
      </c>
      <c r="G55">
        <v>9.2100000000000009</v>
      </c>
      <c r="H55" s="8">
        <v>0.48499999999999999</v>
      </c>
      <c r="I55" t="s">
        <v>615</v>
      </c>
    </row>
    <row r="56" spans="1:9" x14ac:dyDescent="0.3">
      <c r="A56">
        <v>1</v>
      </c>
      <c r="B56" t="s">
        <v>729</v>
      </c>
      <c r="C56">
        <v>1</v>
      </c>
      <c r="D56">
        <v>0.51</v>
      </c>
      <c r="E56">
        <v>5</v>
      </c>
      <c r="F56">
        <v>8.75</v>
      </c>
      <c r="G56">
        <v>7.96</v>
      </c>
      <c r="H56" s="8">
        <v>0.65449999999999997</v>
      </c>
      <c r="I56" t="s">
        <v>615</v>
      </c>
    </row>
    <row r="57" spans="1:9" x14ac:dyDescent="0.3">
      <c r="A57">
        <v>1</v>
      </c>
      <c r="B57" t="s">
        <v>730</v>
      </c>
      <c r="C57">
        <v>1</v>
      </c>
      <c r="D57">
        <v>-1.23</v>
      </c>
      <c r="E57">
        <v>7</v>
      </c>
      <c r="F57">
        <v>15.22</v>
      </c>
      <c r="G57">
        <v>14.07</v>
      </c>
      <c r="H57" s="8">
        <v>0.41260000000000002</v>
      </c>
      <c r="I57" t="s">
        <v>615</v>
      </c>
    </row>
    <row r="58" spans="1:9" x14ac:dyDescent="0.3">
      <c r="A58">
        <v>1</v>
      </c>
      <c r="B58" t="s">
        <v>731</v>
      </c>
      <c r="C58">
        <v>1</v>
      </c>
      <c r="D58">
        <v>0.51</v>
      </c>
      <c r="E58">
        <v>6</v>
      </c>
      <c r="F58">
        <v>9.76</v>
      </c>
      <c r="G58">
        <v>7.86</v>
      </c>
      <c r="H58" s="8">
        <v>0.47470000000000001</v>
      </c>
      <c r="I58" t="s">
        <v>615</v>
      </c>
    </row>
    <row r="59" spans="1:9" x14ac:dyDescent="0.3">
      <c r="A59">
        <v>1</v>
      </c>
      <c r="B59" t="s">
        <v>732</v>
      </c>
      <c r="C59">
        <v>1</v>
      </c>
      <c r="D59">
        <v>-0.49</v>
      </c>
      <c r="E59">
        <v>6</v>
      </c>
      <c r="F59">
        <v>14.14</v>
      </c>
      <c r="G59">
        <v>10.029999999999999</v>
      </c>
      <c r="H59" s="8">
        <v>0.55359999999999998</v>
      </c>
      <c r="I59" t="s">
        <v>615</v>
      </c>
    </row>
    <row r="60" spans="1:9" x14ac:dyDescent="0.3">
      <c r="A60">
        <v>1</v>
      </c>
      <c r="B60" t="s">
        <v>733</v>
      </c>
      <c r="C60">
        <v>1</v>
      </c>
      <c r="D60">
        <v>-0.25</v>
      </c>
      <c r="E60">
        <v>8</v>
      </c>
      <c r="F60">
        <v>14.47</v>
      </c>
      <c r="G60">
        <v>12.5</v>
      </c>
      <c r="H60" s="8">
        <v>0.50619999999999998</v>
      </c>
      <c r="I60" t="s">
        <v>615</v>
      </c>
    </row>
    <row r="61" spans="1:9" x14ac:dyDescent="0.3">
      <c r="A61">
        <v>1</v>
      </c>
      <c r="B61" t="s">
        <v>734</v>
      </c>
      <c r="C61">
        <v>1</v>
      </c>
      <c r="D61">
        <v>-0.91</v>
      </c>
      <c r="E61">
        <v>8</v>
      </c>
      <c r="F61">
        <v>15.44</v>
      </c>
      <c r="G61">
        <v>14.61</v>
      </c>
      <c r="H61" s="8">
        <v>0.51070000000000004</v>
      </c>
      <c r="I61" t="s">
        <v>615</v>
      </c>
    </row>
    <row r="62" spans="1:9" x14ac:dyDescent="0.3">
      <c r="A62">
        <v>1</v>
      </c>
      <c r="B62" t="s">
        <v>735</v>
      </c>
      <c r="C62">
        <v>1</v>
      </c>
      <c r="D62">
        <v>-7.0000000000000007E-2</v>
      </c>
      <c r="E62">
        <v>6</v>
      </c>
      <c r="F62">
        <v>12.73</v>
      </c>
      <c r="G62">
        <v>10.66</v>
      </c>
      <c r="H62" s="8">
        <v>0.47870000000000001</v>
      </c>
      <c r="I62" t="s">
        <v>615</v>
      </c>
    </row>
    <row r="63" spans="1:9" x14ac:dyDescent="0.3">
      <c r="A63">
        <v>1</v>
      </c>
      <c r="B63" t="s">
        <v>736</v>
      </c>
      <c r="C63">
        <v>1</v>
      </c>
      <c r="D63">
        <v>0.43</v>
      </c>
      <c r="E63">
        <v>6</v>
      </c>
      <c r="F63">
        <v>13.78</v>
      </c>
      <c r="G63">
        <v>12.48</v>
      </c>
      <c r="H63" s="8">
        <v>0.40010000000000001</v>
      </c>
      <c r="I63" t="s">
        <v>615</v>
      </c>
    </row>
    <row r="64" spans="1:9" x14ac:dyDescent="0.3">
      <c r="A64">
        <v>1</v>
      </c>
      <c r="B64" t="s">
        <v>737</v>
      </c>
      <c r="C64">
        <v>1</v>
      </c>
      <c r="D64">
        <v>-1.89</v>
      </c>
      <c r="E64">
        <v>6</v>
      </c>
      <c r="F64">
        <v>11.49</v>
      </c>
      <c r="G64">
        <v>9.01</v>
      </c>
      <c r="H64" s="8">
        <v>0.58389999999999997</v>
      </c>
      <c r="I64" t="s">
        <v>615</v>
      </c>
    </row>
    <row r="65" spans="1:9" x14ac:dyDescent="0.3">
      <c r="A65">
        <v>1</v>
      </c>
      <c r="B65" t="s">
        <v>738</v>
      </c>
      <c r="C65">
        <v>1</v>
      </c>
      <c r="D65">
        <v>-0.93</v>
      </c>
      <c r="E65">
        <v>6</v>
      </c>
      <c r="F65">
        <v>12.23</v>
      </c>
      <c r="G65">
        <v>10.3</v>
      </c>
      <c r="H65" s="8">
        <v>0.57179999999999997</v>
      </c>
      <c r="I65" t="s">
        <v>615</v>
      </c>
    </row>
    <row r="66" spans="1:9" x14ac:dyDescent="0.3">
      <c r="A66">
        <v>1</v>
      </c>
      <c r="B66" t="s">
        <v>739</v>
      </c>
      <c r="C66">
        <v>1</v>
      </c>
      <c r="D66">
        <v>-0.43</v>
      </c>
      <c r="E66">
        <v>8</v>
      </c>
      <c r="F66">
        <v>16.96</v>
      </c>
      <c r="G66">
        <v>8.3000000000000007</v>
      </c>
      <c r="H66" s="8">
        <v>0.3921</v>
      </c>
      <c r="I66" t="s">
        <v>615</v>
      </c>
    </row>
    <row r="67" spans="1:9" x14ac:dyDescent="0.3">
      <c r="A67">
        <v>1</v>
      </c>
      <c r="B67" t="s">
        <v>740</v>
      </c>
      <c r="C67">
        <v>1</v>
      </c>
      <c r="D67">
        <v>0.37</v>
      </c>
      <c r="E67">
        <v>9</v>
      </c>
      <c r="F67">
        <v>18.52</v>
      </c>
      <c r="G67">
        <v>15.46</v>
      </c>
      <c r="H67" s="8">
        <v>0.3533</v>
      </c>
      <c r="I67" t="s">
        <v>615</v>
      </c>
    </row>
    <row r="68" spans="1:9" x14ac:dyDescent="0.3">
      <c r="A68">
        <v>1</v>
      </c>
      <c r="B68" t="s">
        <v>741</v>
      </c>
      <c r="C68">
        <v>1</v>
      </c>
      <c r="D68">
        <v>0.01</v>
      </c>
      <c r="E68">
        <v>6</v>
      </c>
      <c r="F68">
        <v>11.16</v>
      </c>
      <c r="G68">
        <v>9.14</v>
      </c>
      <c r="H68" s="8">
        <v>0.63639999999999997</v>
      </c>
      <c r="I68" t="s">
        <v>615</v>
      </c>
    </row>
    <row r="69" spans="1:9" x14ac:dyDescent="0.3">
      <c r="A69">
        <v>1</v>
      </c>
      <c r="B69" t="s">
        <v>742</v>
      </c>
      <c r="C69">
        <v>1</v>
      </c>
      <c r="D69">
        <v>-0.43</v>
      </c>
      <c r="E69">
        <v>6</v>
      </c>
      <c r="F69">
        <v>15.15</v>
      </c>
      <c r="G69">
        <v>13.44</v>
      </c>
      <c r="H69" s="8">
        <v>0.49719999999999998</v>
      </c>
      <c r="I69" t="s">
        <v>615</v>
      </c>
    </row>
    <row r="70" spans="1:9" x14ac:dyDescent="0.3">
      <c r="A70">
        <v>1</v>
      </c>
      <c r="B70" t="s">
        <v>743</v>
      </c>
      <c r="C70">
        <v>1</v>
      </c>
      <c r="D70">
        <v>-0.73</v>
      </c>
      <c r="E70">
        <v>7</v>
      </c>
      <c r="F70">
        <v>12.5</v>
      </c>
      <c r="G70">
        <v>11.6</v>
      </c>
      <c r="H70" s="8">
        <v>0.44850000000000001</v>
      </c>
      <c r="I70" t="s">
        <v>615</v>
      </c>
    </row>
    <row r="71" spans="1:9" x14ac:dyDescent="0.3">
      <c r="A71">
        <v>1</v>
      </c>
      <c r="B71" t="s">
        <v>744</v>
      </c>
      <c r="C71">
        <v>1</v>
      </c>
      <c r="D71">
        <v>0.03</v>
      </c>
      <c r="E71">
        <v>7</v>
      </c>
      <c r="F71">
        <v>10.1</v>
      </c>
      <c r="G71">
        <v>9.11</v>
      </c>
      <c r="H71" s="8">
        <v>0.50370000000000004</v>
      </c>
      <c r="I71" t="s">
        <v>615</v>
      </c>
    </row>
    <row r="72" spans="1:9" x14ac:dyDescent="0.3">
      <c r="A72">
        <v>1</v>
      </c>
      <c r="B72" t="s">
        <v>745</v>
      </c>
      <c r="C72">
        <v>1</v>
      </c>
      <c r="D72">
        <v>-0.75</v>
      </c>
      <c r="E72">
        <v>6</v>
      </c>
      <c r="F72">
        <v>13.37</v>
      </c>
      <c r="G72">
        <v>11.95</v>
      </c>
      <c r="H72" s="8">
        <v>0.60560000000000003</v>
      </c>
      <c r="I72" t="s">
        <v>615</v>
      </c>
    </row>
    <row r="73" spans="1:9" x14ac:dyDescent="0.3">
      <c r="A73">
        <v>1</v>
      </c>
      <c r="B73" t="s">
        <v>746</v>
      </c>
      <c r="C73">
        <v>1</v>
      </c>
      <c r="D73">
        <v>0.8</v>
      </c>
      <c r="E73">
        <v>6</v>
      </c>
      <c r="F73">
        <v>8.4700000000000006</v>
      </c>
      <c r="G73">
        <v>7.81</v>
      </c>
      <c r="H73" s="8">
        <v>0.46739999999999998</v>
      </c>
      <c r="I73" t="s">
        <v>615</v>
      </c>
    </row>
    <row r="74" spans="1:9" x14ac:dyDescent="0.3">
      <c r="A74">
        <v>1</v>
      </c>
      <c r="B74" t="s">
        <v>747</v>
      </c>
      <c r="C74">
        <v>1</v>
      </c>
      <c r="D74">
        <v>0.05</v>
      </c>
      <c r="E74">
        <v>6</v>
      </c>
      <c r="F74">
        <v>8.32</v>
      </c>
      <c r="G74">
        <v>7</v>
      </c>
      <c r="H74" s="8">
        <v>0.58560000000000001</v>
      </c>
      <c r="I74" t="s">
        <v>615</v>
      </c>
    </row>
    <row r="75" spans="1:9" x14ac:dyDescent="0.3">
      <c r="A75">
        <v>1</v>
      </c>
      <c r="B75" t="s">
        <v>748</v>
      </c>
      <c r="C75">
        <v>1</v>
      </c>
      <c r="D75">
        <v>-0.71</v>
      </c>
      <c r="E75">
        <v>7</v>
      </c>
      <c r="F75">
        <v>9.5399999999999991</v>
      </c>
      <c r="G75">
        <v>7.43</v>
      </c>
      <c r="H75" s="8">
        <v>0.47339999999999999</v>
      </c>
      <c r="I75" t="s">
        <v>615</v>
      </c>
    </row>
    <row r="76" spans="1:9" x14ac:dyDescent="0.3">
      <c r="A76">
        <v>1</v>
      </c>
      <c r="B76" t="s">
        <v>749</v>
      </c>
      <c r="C76">
        <v>1</v>
      </c>
      <c r="D76">
        <v>0.42</v>
      </c>
      <c r="E76">
        <v>7</v>
      </c>
      <c r="F76">
        <v>15.15</v>
      </c>
      <c r="G76">
        <v>14.32</v>
      </c>
      <c r="H76" s="8">
        <v>0.4415</v>
      </c>
      <c r="I76" t="s">
        <v>615</v>
      </c>
    </row>
    <row r="77" spans="1:9" x14ac:dyDescent="0.3">
      <c r="A77">
        <v>1</v>
      </c>
      <c r="B77" t="s">
        <v>750</v>
      </c>
      <c r="C77">
        <v>1</v>
      </c>
      <c r="D77">
        <v>-1.9</v>
      </c>
      <c r="E77">
        <v>5</v>
      </c>
      <c r="F77">
        <v>9.35</v>
      </c>
      <c r="G77">
        <v>8.58</v>
      </c>
      <c r="H77" s="8">
        <v>0.57140000000000002</v>
      </c>
      <c r="I77" t="s">
        <v>615</v>
      </c>
    </row>
    <row r="78" spans="1:9" x14ac:dyDescent="0.3">
      <c r="A78">
        <v>1</v>
      </c>
      <c r="B78" t="s">
        <v>751</v>
      </c>
      <c r="C78">
        <v>1</v>
      </c>
      <c r="D78">
        <v>-0.25</v>
      </c>
      <c r="E78">
        <v>7</v>
      </c>
      <c r="F78">
        <v>13.35</v>
      </c>
      <c r="G78">
        <v>11.82</v>
      </c>
      <c r="H78" s="8">
        <v>0.51829999999999998</v>
      </c>
      <c r="I78" t="s">
        <v>615</v>
      </c>
    </row>
    <row r="79" spans="1:9" x14ac:dyDescent="0.3">
      <c r="A79">
        <v>1</v>
      </c>
      <c r="B79" t="s">
        <v>752</v>
      </c>
      <c r="C79">
        <v>1</v>
      </c>
      <c r="D79">
        <v>-0.41</v>
      </c>
      <c r="E79">
        <v>7</v>
      </c>
      <c r="F79">
        <v>11.53</v>
      </c>
      <c r="G79">
        <v>8.7799999999999994</v>
      </c>
      <c r="H79" s="8">
        <v>0.42520000000000002</v>
      </c>
      <c r="I79" t="s">
        <v>615</v>
      </c>
    </row>
    <row r="80" spans="1:9" x14ac:dyDescent="0.3">
      <c r="A80">
        <v>1</v>
      </c>
      <c r="B80" t="s">
        <v>753</v>
      </c>
      <c r="C80">
        <v>1</v>
      </c>
      <c r="D80">
        <v>0.1</v>
      </c>
      <c r="E80">
        <v>7</v>
      </c>
      <c r="F80">
        <v>11.11</v>
      </c>
      <c r="G80">
        <v>9.9</v>
      </c>
      <c r="H80" s="8">
        <v>0.46870000000000001</v>
      </c>
      <c r="I80" t="s">
        <v>615</v>
      </c>
    </row>
    <row r="81" spans="1:9" x14ac:dyDescent="0.3">
      <c r="A81">
        <v>1</v>
      </c>
      <c r="B81" t="s">
        <v>754</v>
      </c>
      <c r="C81">
        <v>1</v>
      </c>
      <c r="D81">
        <v>-7.0000000000000007E-2</v>
      </c>
      <c r="E81">
        <v>7</v>
      </c>
      <c r="F81">
        <v>13.92</v>
      </c>
      <c r="G81">
        <v>11.9</v>
      </c>
      <c r="H81" s="8">
        <v>0.52549999999999997</v>
      </c>
      <c r="I81" t="s">
        <v>615</v>
      </c>
    </row>
    <row r="82" spans="1:9" x14ac:dyDescent="0.3">
      <c r="A82">
        <v>1</v>
      </c>
      <c r="B82" t="s">
        <v>755</v>
      </c>
      <c r="C82">
        <v>1</v>
      </c>
      <c r="D82">
        <v>-0.74</v>
      </c>
      <c r="E82">
        <v>8</v>
      </c>
      <c r="F82">
        <v>15.03</v>
      </c>
      <c r="G82">
        <v>10.38</v>
      </c>
      <c r="H82" s="8">
        <v>0.47060000000000002</v>
      </c>
      <c r="I82" t="s">
        <v>615</v>
      </c>
    </row>
    <row r="83" spans="1:9" x14ac:dyDescent="0.3">
      <c r="A83">
        <v>1</v>
      </c>
      <c r="B83" t="s">
        <v>756</v>
      </c>
      <c r="C83">
        <v>1</v>
      </c>
      <c r="D83">
        <v>0.09</v>
      </c>
      <c r="E83">
        <v>6</v>
      </c>
      <c r="F83">
        <v>12.25</v>
      </c>
      <c r="G83">
        <v>11.56</v>
      </c>
      <c r="H83" s="8">
        <v>0.38979999999999998</v>
      </c>
      <c r="I83" t="s">
        <v>615</v>
      </c>
    </row>
    <row r="84" spans="1:9" x14ac:dyDescent="0.3">
      <c r="A84">
        <v>1</v>
      </c>
      <c r="B84" t="s">
        <v>757</v>
      </c>
      <c r="C84">
        <v>1</v>
      </c>
      <c r="D84">
        <v>-0.38</v>
      </c>
      <c r="E84">
        <v>7</v>
      </c>
      <c r="F84">
        <v>16.52</v>
      </c>
      <c r="G84">
        <v>14.14</v>
      </c>
      <c r="H84" s="8">
        <v>0.37180000000000002</v>
      </c>
      <c r="I84" t="s">
        <v>615</v>
      </c>
    </row>
    <row r="85" spans="1:9" x14ac:dyDescent="0.3">
      <c r="A85">
        <v>1</v>
      </c>
      <c r="B85" t="s">
        <v>758</v>
      </c>
      <c r="C85">
        <v>1</v>
      </c>
      <c r="D85">
        <v>-0.14000000000000001</v>
      </c>
      <c r="E85">
        <v>5</v>
      </c>
      <c r="F85">
        <v>13.7</v>
      </c>
      <c r="G85">
        <v>11.34</v>
      </c>
      <c r="H85" s="8">
        <v>0.58730000000000004</v>
      </c>
      <c r="I85" t="s">
        <v>615</v>
      </c>
    </row>
    <row r="86" spans="1:9" x14ac:dyDescent="0.3">
      <c r="A86">
        <v>1</v>
      </c>
      <c r="B86" t="s">
        <v>759</v>
      </c>
      <c r="C86">
        <v>1</v>
      </c>
      <c r="D86">
        <v>0.14000000000000001</v>
      </c>
      <c r="E86">
        <v>6</v>
      </c>
      <c r="F86">
        <v>10.46</v>
      </c>
      <c r="G86">
        <v>7.11</v>
      </c>
      <c r="H86" s="8">
        <v>0.52390000000000003</v>
      </c>
      <c r="I86" t="s">
        <v>615</v>
      </c>
    </row>
    <row r="87" spans="1:9" x14ac:dyDescent="0.3">
      <c r="A87">
        <v>1</v>
      </c>
      <c r="B87" t="s">
        <v>760</v>
      </c>
      <c r="C87">
        <v>1</v>
      </c>
      <c r="D87">
        <v>0.04</v>
      </c>
      <c r="E87">
        <v>6</v>
      </c>
      <c r="F87">
        <v>13.56</v>
      </c>
      <c r="G87">
        <v>12.52</v>
      </c>
      <c r="H87" s="8">
        <v>0.55730000000000002</v>
      </c>
      <c r="I87" t="s">
        <v>615</v>
      </c>
    </row>
    <row r="88" spans="1:9" x14ac:dyDescent="0.3">
      <c r="A88">
        <v>1</v>
      </c>
      <c r="B88" t="s">
        <v>761</v>
      </c>
      <c r="C88">
        <v>1</v>
      </c>
      <c r="D88">
        <v>1.1599999999999999</v>
      </c>
      <c r="E88">
        <v>6</v>
      </c>
      <c r="F88">
        <v>12.68</v>
      </c>
      <c r="G88">
        <v>9.0500000000000007</v>
      </c>
      <c r="H88" s="8">
        <v>0.4844</v>
      </c>
      <c r="I88" t="s">
        <v>615</v>
      </c>
    </row>
    <row r="89" spans="1:9" x14ac:dyDescent="0.3">
      <c r="A89">
        <v>1</v>
      </c>
      <c r="B89" t="s">
        <v>762</v>
      </c>
      <c r="C89">
        <v>1</v>
      </c>
      <c r="D89">
        <v>-0.06</v>
      </c>
      <c r="E89">
        <v>7</v>
      </c>
      <c r="F89">
        <v>13.56</v>
      </c>
      <c r="G89">
        <v>10.7</v>
      </c>
      <c r="H89" s="8">
        <v>0.46439999999999998</v>
      </c>
      <c r="I89" t="s">
        <v>615</v>
      </c>
    </row>
    <row r="90" spans="1:9" x14ac:dyDescent="0.3">
      <c r="A90">
        <v>1</v>
      </c>
      <c r="B90" t="s">
        <v>763</v>
      </c>
      <c r="C90">
        <v>1</v>
      </c>
      <c r="D90">
        <v>0.19</v>
      </c>
      <c r="E90">
        <v>6</v>
      </c>
      <c r="F90">
        <v>10.67</v>
      </c>
      <c r="G90">
        <v>9.61</v>
      </c>
      <c r="H90" s="8">
        <v>0.4012</v>
      </c>
      <c r="I90" t="s">
        <v>615</v>
      </c>
    </row>
    <row r="91" spans="1:9" x14ac:dyDescent="0.3">
      <c r="A91">
        <v>1</v>
      </c>
      <c r="B91" t="s">
        <v>764</v>
      </c>
      <c r="C91">
        <v>1</v>
      </c>
      <c r="D91">
        <v>-0.87</v>
      </c>
      <c r="E91">
        <v>8</v>
      </c>
      <c r="F91">
        <v>14.34</v>
      </c>
      <c r="G91">
        <v>12.08</v>
      </c>
      <c r="H91" s="8">
        <v>0.35649999999999998</v>
      </c>
      <c r="I91" t="s">
        <v>615</v>
      </c>
    </row>
    <row r="92" spans="1:9" x14ac:dyDescent="0.3">
      <c r="A92">
        <v>1</v>
      </c>
      <c r="B92" t="s">
        <v>765</v>
      </c>
      <c r="C92">
        <v>1</v>
      </c>
      <c r="D92">
        <v>-0.54</v>
      </c>
      <c r="E92">
        <v>5</v>
      </c>
      <c r="F92">
        <v>14.23</v>
      </c>
      <c r="G92">
        <v>12.78</v>
      </c>
      <c r="H92" s="8">
        <v>0.55659999999999998</v>
      </c>
      <c r="I92" t="s">
        <v>615</v>
      </c>
    </row>
    <row r="93" spans="1:9" x14ac:dyDescent="0.3">
      <c r="A93">
        <v>1</v>
      </c>
      <c r="B93" t="s">
        <v>766</v>
      </c>
      <c r="C93">
        <v>1</v>
      </c>
      <c r="D93">
        <v>0.43</v>
      </c>
      <c r="E93">
        <v>6</v>
      </c>
      <c r="F93">
        <v>12.4</v>
      </c>
      <c r="G93">
        <v>10.95</v>
      </c>
      <c r="H93" s="8">
        <v>0.44219999999999998</v>
      </c>
      <c r="I93" t="s">
        <v>615</v>
      </c>
    </row>
    <row r="94" spans="1:9" x14ac:dyDescent="0.3">
      <c r="A94">
        <v>1</v>
      </c>
      <c r="B94" t="s">
        <v>767</v>
      </c>
      <c r="C94">
        <v>1</v>
      </c>
      <c r="D94">
        <v>0.84</v>
      </c>
      <c r="E94">
        <v>7</v>
      </c>
      <c r="F94">
        <v>7.83</v>
      </c>
      <c r="G94">
        <v>6.21</v>
      </c>
      <c r="H94" s="8">
        <v>0.43780000000000002</v>
      </c>
      <c r="I94" t="s">
        <v>615</v>
      </c>
    </row>
    <row r="95" spans="1:9" x14ac:dyDescent="0.3">
      <c r="A95">
        <v>1</v>
      </c>
      <c r="B95" t="s">
        <v>768</v>
      </c>
      <c r="C95">
        <v>1</v>
      </c>
      <c r="D95">
        <v>1.07</v>
      </c>
      <c r="E95">
        <v>6</v>
      </c>
      <c r="F95">
        <v>9.86</v>
      </c>
      <c r="G95">
        <v>2.62</v>
      </c>
      <c r="H95" s="8">
        <v>0.63570000000000004</v>
      </c>
      <c r="I95" t="s">
        <v>615</v>
      </c>
    </row>
    <row r="96" spans="1:9" x14ac:dyDescent="0.3">
      <c r="A96">
        <v>1</v>
      </c>
      <c r="B96" t="s">
        <v>769</v>
      </c>
      <c r="C96">
        <v>1</v>
      </c>
      <c r="D96">
        <v>0.47</v>
      </c>
      <c r="E96">
        <v>5</v>
      </c>
      <c r="F96">
        <v>13.13</v>
      </c>
      <c r="G96">
        <v>4.09</v>
      </c>
      <c r="H96" s="8">
        <v>0.45219999999999999</v>
      </c>
      <c r="I96" t="s">
        <v>615</v>
      </c>
    </row>
    <row r="97" spans="1:9" x14ac:dyDescent="0.3">
      <c r="A97">
        <v>1</v>
      </c>
      <c r="B97" t="s">
        <v>770</v>
      </c>
      <c r="C97">
        <v>1</v>
      </c>
      <c r="D97">
        <v>0.48</v>
      </c>
      <c r="E97">
        <v>7</v>
      </c>
      <c r="F97">
        <v>15.24</v>
      </c>
      <c r="G97">
        <v>13.37</v>
      </c>
      <c r="H97" s="8">
        <v>0.46829999999999999</v>
      </c>
      <c r="I97" t="s">
        <v>615</v>
      </c>
    </row>
    <row r="98" spans="1:9" x14ac:dyDescent="0.3">
      <c r="A98">
        <v>1</v>
      </c>
      <c r="B98" t="s">
        <v>771</v>
      </c>
      <c r="C98">
        <v>1</v>
      </c>
      <c r="D98">
        <v>0.12</v>
      </c>
      <c r="E98">
        <v>6</v>
      </c>
      <c r="F98">
        <v>11.52</v>
      </c>
      <c r="G98">
        <v>10.74</v>
      </c>
      <c r="H98" s="8">
        <v>0.43459999999999999</v>
      </c>
      <c r="I98" t="s">
        <v>615</v>
      </c>
    </row>
    <row r="99" spans="1:9" x14ac:dyDescent="0.3">
      <c r="A99">
        <v>1</v>
      </c>
      <c r="B99" t="s">
        <v>772</v>
      </c>
      <c r="C99">
        <v>1</v>
      </c>
      <c r="D99">
        <v>0.39</v>
      </c>
      <c r="E99">
        <v>7</v>
      </c>
      <c r="F99">
        <v>11.49</v>
      </c>
      <c r="G99">
        <v>8.67</v>
      </c>
      <c r="H99" s="8">
        <v>0.50019999999999998</v>
      </c>
      <c r="I99" t="s">
        <v>615</v>
      </c>
    </row>
    <row r="100" spans="1:9" x14ac:dyDescent="0.3">
      <c r="A100">
        <v>1</v>
      </c>
      <c r="B100" t="s">
        <v>773</v>
      </c>
      <c r="C100">
        <v>1</v>
      </c>
      <c r="D100">
        <v>-0.53</v>
      </c>
      <c r="E100">
        <v>6</v>
      </c>
      <c r="F100">
        <v>9.5</v>
      </c>
      <c r="G100">
        <v>8.33</v>
      </c>
      <c r="H100" s="8">
        <v>0.59109999999999996</v>
      </c>
      <c r="I100" t="s">
        <v>615</v>
      </c>
    </row>
    <row r="101" spans="1:9" x14ac:dyDescent="0.3">
      <c r="A101">
        <v>1</v>
      </c>
      <c r="B101" t="s">
        <v>774</v>
      </c>
      <c r="C101">
        <v>1</v>
      </c>
      <c r="D101">
        <v>-0.88</v>
      </c>
      <c r="E101">
        <v>8</v>
      </c>
      <c r="F101">
        <v>14.14</v>
      </c>
      <c r="G101">
        <v>9.3000000000000007</v>
      </c>
      <c r="H101" s="8">
        <v>0.43769999999999998</v>
      </c>
      <c r="I101" t="s">
        <v>615</v>
      </c>
    </row>
    <row r="102" spans="1:9" x14ac:dyDescent="0.3">
      <c r="A102">
        <v>1</v>
      </c>
      <c r="B102" t="s">
        <v>775</v>
      </c>
      <c r="C102">
        <v>1</v>
      </c>
      <c r="D102">
        <v>1.06</v>
      </c>
      <c r="E102">
        <v>5</v>
      </c>
      <c r="F102">
        <v>11.21</v>
      </c>
      <c r="G102">
        <v>9.34</v>
      </c>
      <c r="H102" s="8">
        <v>0.39560000000000001</v>
      </c>
      <c r="I102" t="s">
        <v>615</v>
      </c>
    </row>
    <row r="103" spans="1:9" x14ac:dyDescent="0.3">
      <c r="A103">
        <v>1</v>
      </c>
      <c r="B103" t="s">
        <v>776</v>
      </c>
      <c r="C103">
        <v>1</v>
      </c>
      <c r="D103">
        <v>-0.04</v>
      </c>
      <c r="E103">
        <v>6</v>
      </c>
      <c r="F103">
        <v>15.01</v>
      </c>
      <c r="G103">
        <v>13.47</v>
      </c>
      <c r="H103" s="8">
        <v>0.28689999999999999</v>
      </c>
      <c r="I103" t="s">
        <v>615</v>
      </c>
    </row>
    <row r="104" spans="1:9" x14ac:dyDescent="0.3">
      <c r="A104">
        <v>1</v>
      </c>
      <c r="B104" t="s">
        <v>777</v>
      </c>
      <c r="C104">
        <v>1</v>
      </c>
      <c r="D104">
        <v>-0.22</v>
      </c>
      <c r="E104">
        <v>7</v>
      </c>
      <c r="F104">
        <v>10.84</v>
      </c>
      <c r="G104">
        <v>8.11</v>
      </c>
      <c r="H104" s="8">
        <v>0.49220000000000003</v>
      </c>
      <c r="I104" t="s">
        <v>615</v>
      </c>
    </row>
    <row r="105" spans="1:9" x14ac:dyDescent="0.3">
      <c r="A105">
        <v>1</v>
      </c>
      <c r="B105" t="s">
        <v>778</v>
      </c>
      <c r="C105">
        <v>1</v>
      </c>
      <c r="D105">
        <v>-0.06</v>
      </c>
      <c r="E105">
        <v>6</v>
      </c>
      <c r="F105">
        <v>12.39</v>
      </c>
      <c r="G105">
        <v>6.07</v>
      </c>
      <c r="H105" s="8">
        <v>0.47020000000000001</v>
      </c>
      <c r="I105" t="s">
        <v>615</v>
      </c>
    </row>
    <row r="106" spans="1:9" x14ac:dyDescent="0.3">
      <c r="A106">
        <v>1</v>
      </c>
      <c r="B106" t="s">
        <v>779</v>
      </c>
      <c r="C106">
        <v>1</v>
      </c>
      <c r="D106">
        <v>-1.01</v>
      </c>
      <c r="E106">
        <v>6</v>
      </c>
      <c r="F106">
        <v>11.17</v>
      </c>
      <c r="G106">
        <v>6.75</v>
      </c>
      <c r="H106" s="8">
        <v>0.52949999999999997</v>
      </c>
      <c r="I106" t="s">
        <v>615</v>
      </c>
    </row>
    <row r="107" spans="1:9" x14ac:dyDescent="0.3">
      <c r="A107">
        <v>1</v>
      </c>
      <c r="B107" t="s">
        <v>780</v>
      </c>
      <c r="C107">
        <v>1</v>
      </c>
      <c r="D107">
        <v>0.15</v>
      </c>
      <c r="E107">
        <v>7</v>
      </c>
      <c r="F107">
        <v>15.87</v>
      </c>
      <c r="G107">
        <v>11.01</v>
      </c>
      <c r="H107" s="8">
        <v>0.54310000000000003</v>
      </c>
      <c r="I107" t="s">
        <v>615</v>
      </c>
    </row>
    <row r="108" spans="1:9" x14ac:dyDescent="0.3">
      <c r="A108">
        <v>1</v>
      </c>
      <c r="B108" t="s">
        <v>781</v>
      </c>
      <c r="C108">
        <v>1</v>
      </c>
      <c r="D108">
        <v>-0.33</v>
      </c>
      <c r="E108">
        <v>7</v>
      </c>
      <c r="F108">
        <v>12.49</v>
      </c>
      <c r="G108">
        <v>11.59</v>
      </c>
      <c r="H108" s="8">
        <v>0.58520000000000005</v>
      </c>
      <c r="I108" t="s">
        <v>615</v>
      </c>
    </row>
    <row r="109" spans="1:9" x14ac:dyDescent="0.3">
      <c r="A109">
        <v>1</v>
      </c>
      <c r="B109" t="s">
        <v>782</v>
      </c>
      <c r="C109">
        <v>1</v>
      </c>
      <c r="D109">
        <v>0.91</v>
      </c>
      <c r="E109">
        <v>6</v>
      </c>
      <c r="F109">
        <v>10.24</v>
      </c>
      <c r="G109">
        <v>7.72</v>
      </c>
      <c r="H109" s="8">
        <v>0.41820000000000002</v>
      </c>
      <c r="I109" t="s">
        <v>615</v>
      </c>
    </row>
    <row r="110" spans="1:9" x14ac:dyDescent="0.3">
      <c r="A110">
        <v>1</v>
      </c>
      <c r="B110" t="s">
        <v>783</v>
      </c>
      <c r="C110">
        <v>1</v>
      </c>
      <c r="D110">
        <v>0.44</v>
      </c>
      <c r="E110">
        <v>8</v>
      </c>
      <c r="F110">
        <v>16.559999999999999</v>
      </c>
      <c r="G110">
        <v>16.18</v>
      </c>
      <c r="H110" s="8">
        <v>0.42609999999999998</v>
      </c>
      <c r="I110" t="s">
        <v>615</v>
      </c>
    </row>
    <row r="111" spans="1:9" x14ac:dyDescent="0.3">
      <c r="A111">
        <v>1</v>
      </c>
      <c r="B111" t="s">
        <v>784</v>
      </c>
      <c r="C111">
        <v>1</v>
      </c>
      <c r="D111">
        <v>0.04</v>
      </c>
      <c r="E111">
        <v>8</v>
      </c>
      <c r="F111">
        <v>15.18</v>
      </c>
      <c r="G111">
        <v>14.3</v>
      </c>
      <c r="H111" s="8">
        <v>0.49959999999999999</v>
      </c>
      <c r="I111" t="s">
        <v>615</v>
      </c>
    </row>
    <row r="112" spans="1:9" x14ac:dyDescent="0.3">
      <c r="A112">
        <v>1</v>
      </c>
      <c r="B112" t="s">
        <v>785</v>
      </c>
      <c r="C112">
        <v>1</v>
      </c>
      <c r="D112">
        <v>-2.3199999999999998</v>
      </c>
      <c r="E112">
        <v>6</v>
      </c>
      <c r="F112">
        <v>22.79</v>
      </c>
      <c r="G112">
        <v>22.38</v>
      </c>
      <c r="H112" s="8">
        <v>0.63390000000000002</v>
      </c>
      <c r="I112" t="s">
        <v>615</v>
      </c>
    </row>
    <row r="113" spans="1:25" x14ac:dyDescent="0.3">
      <c r="A113">
        <v>1</v>
      </c>
      <c r="B113" t="s">
        <v>786</v>
      </c>
      <c r="C113">
        <v>1</v>
      </c>
      <c r="D113">
        <v>-0.53</v>
      </c>
      <c r="E113">
        <v>8</v>
      </c>
      <c r="F113">
        <v>13.42</v>
      </c>
      <c r="G113">
        <v>12.98</v>
      </c>
      <c r="H113" s="8">
        <v>0.40899999999999997</v>
      </c>
      <c r="I113" t="s">
        <v>615</v>
      </c>
    </row>
    <row r="114" spans="1:25" x14ac:dyDescent="0.3">
      <c r="A114">
        <v>1</v>
      </c>
      <c r="B114" t="s">
        <v>787</v>
      </c>
      <c r="C114">
        <v>1</v>
      </c>
      <c r="D114">
        <v>1.44</v>
      </c>
      <c r="E114">
        <v>5</v>
      </c>
      <c r="F114">
        <v>13.7</v>
      </c>
      <c r="G114">
        <v>12.16</v>
      </c>
      <c r="H114" s="8">
        <v>0.57989999999999997</v>
      </c>
      <c r="I114" t="s">
        <v>615</v>
      </c>
    </row>
    <row r="115" spans="1:25" x14ac:dyDescent="0.3">
      <c r="A115">
        <v>1</v>
      </c>
      <c r="B115" t="s">
        <v>788</v>
      </c>
      <c r="C115">
        <v>1</v>
      </c>
      <c r="D115">
        <v>-0.01</v>
      </c>
      <c r="E115">
        <v>5</v>
      </c>
      <c r="F115">
        <v>11.55</v>
      </c>
      <c r="G115">
        <v>10.16</v>
      </c>
      <c r="H115" s="8">
        <v>0.49459999999999998</v>
      </c>
      <c r="I115" t="s">
        <v>615</v>
      </c>
    </row>
    <row r="116" spans="1:25" x14ac:dyDescent="0.3">
      <c r="A116">
        <v>1</v>
      </c>
      <c r="B116" t="s">
        <v>789</v>
      </c>
      <c r="C116">
        <v>1</v>
      </c>
      <c r="D116">
        <v>0.88</v>
      </c>
      <c r="E116">
        <v>7</v>
      </c>
      <c r="F116">
        <v>13.73</v>
      </c>
      <c r="G116">
        <v>11.7</v>
      </c>
      <c r="H116" s="8">
        <v>0.46079999999999999</v>
      </c>
      <c r="I116" t="s">
        <v>615</v>
      </c>
      <c r="M116">
        <f>AVERAGE(F3:F122)</f>
        <v>15.124166666666664</v>
      </c>
    </row>
    <row r="117" spans="1:25" x14ac:dyDescent="0.3">
      <c r="A117">
        <v>1</v>
      </c>
      <c r="B117" t="s">
        <v>790</v>
      </c>
      <c r="C117">
        <v>1</v>
      </c>
      <c r="D117">
        <v>0.3</v>
      </c>
      <c r="E117">
        <v>6</v>
      </c>
      <c r="F117">
        <v>9.25</v>
      </c>
      <c r="G117">
        <v>7.44</v>
      </c>
      <c r="H117" s="8">
        <v>0.45639999999999997</v>
      </c>
      <c r="I117" t="s">
        <v>615</v>
      </c>
    </row>
    <row r="118" spans="1:25" x14ac:dyDescent="0.3">
      <c r="A118">
        <v>1</v>
      </c>
      <c r="B118" t="s">
        <v>791</v>
      </c>
      <c r="C118">
        <v>1</v>
      </c>
      <c r="D118">
        <v>-0.91</v>
      </c>
      <c r="E118">
        <v>6</v>
      </c>
      <c r="F118">
        <v>12.05</v>
      </c>
      <c r="G118">
        <v>7.85</v>
      </c>
      <c r="H118" s="8">
        <v>0.61199999999999999</v>
      </c>
      <c r="I118" t="s">
        <v>615</v>
      </c>
    </row>
    <row r="119" spans="1:25" x14ac:dyDescent="0.3">
      <c r="A119">
        <v>1</v>
      </c>
      <c r="B119" t="s">
        <v>792</v>
      </c>
      <c r="C119">
        <v>1</v>
      </c>
      <c r="D119">
        <v>0.28000000000000003</v>
      </c>
      <c r="E119">
        <v>7</v>
      </c>
      <c r="F119">
        <v>11.35</v>
      </c>
      <c r="G119">
        <v>10.27</v>
      </c>
      <c r="H119" s="8">
        <v>0.48630000000000001</v>
      </c>
      <c r="I119" t="s">
        <v>615</v>
      </c>
    </row>
    <row r="120" spans="1:25" x14ac:dyDescent="0.3">
      <c r="A120">
        <v>1</v>
      </c>
      <c r="B120" t="s">
        <v>793</v>
      </c>
      <c r="C120">
        <v>1</v>
      </c>
      <c r="D120">
        <v>1.1100000000000001</v>
      </c>
      <c r="E120">
        <v>7</v>
      </c>
      <c r="F120">
        <v>14.82</v>
      </c>
      <c r="G120">
        <v>12.22</v>
      </c>
      <c r="H120" s="8">
        <v>0.33689999999999998</v>
      </c>
      <c r="I120" t="s">
        <v>615</v>
      </c>
      <c r="P120">
        <f>AVERAGE(3600,3630,3660,3690)</f>
        <v>3645</v>
      </c>
      <c r="Q120">
        <f>P120-3600</f>
        <v>45</v>
      </c>
      <c r="R120">
        <f>Q120/60</f>
        <v>0.75</v>
      </c>
    </row>
    <row r="121" spans="1:25" x14ac:dyDescent="0.3">
      <c r="A121">
        <v>1</v>
      </c>
      <c r="B121" t="s">
        <v>794</v>
      </c>
      <c r="C121">
        <v>1</v>
      </c>
      <c r="D121">
        <v>-1.03</v>
      </c>
      <c r="E121">
        <v>6</v>
      </c>
      <c r="F121">
        <v>13.54</v>
      </c>
      <c r="G121">
        <v>5.8</v>
      </c>
      <c r="H121" s="8">
        <v>0.55669999999999997</v>
      </c>
      <c r="I121" t="s">
        <v>615</v>
      </c>
      <c r="M121">
        <f>AVERAGE(F123:F244)</f>
        <v>21.186393442622947</v>
      </c>
    </row>
    <row r="122" spans="1:25" x14ac:dyDescent="0.3">
      <c r="A122">
        <v>1</v>
      </c>
      <c r="B122" t="s">
        <v>795</v>
      </c>
      <c r="C122">
        <v>1</v>
      </c>
      <c r="D122">
        <v>0.06</v>
      </c>
      <c r="E122">
        <v>6</v>
      </c>
      <c r="F122">
        <v>14.96</v>
      </c>
      <c r="G122">
        <v>11.4</v>
      </c>
      <c r="H122" s="8">
        <v>0.52270000000000005</v>
      </c>
      <c r="I122" t="s">
        <v>615</v>
      </c>
      <c r="U122" t="s">
        <v>2045</v>
      </c>
      <c r="W122" t="str">
        <f>_xlfn.CONCAT("=(",U122,")/2")</f>
        <v>=(3630+3660)/2</v>
      </c>
      <c r="Y122">
        <f>(3630+3660)/2</f>
        <v>3645</v>
      </c>
    </row>
    <row r="123" spans="1:25" x14ac:dyDescent="0.3">
      <c r="A123">
        <v>1</v>
      </c>
      <c r="B123" t="s">
        <v>796</v>
      </c>
      <c r="C123">
        <v>1</v>
      </c>
      <c r="D123">
        <v>-0.24</v>
      </c>
      <c r="E123">
        <v>6</v>
      </c>
      <c r="F123">
        <v>14.06</v>
      </c>
      <c r="G123">
        <v>13.37</v>
      </c>
      <c r="H123" s="8">
        <v>0.46089999999999998</v>
      </c>
      <c r="I123" t="s">
        <v>615</v>
      </c>
      <c r="U123" t="s">
        <v>2046</v>
      </c>
      <c r="W123" t="str">
        <f t="shared" ref="W123:W143" si="0">_xlfn.CONCAT("=(",U123,")/2")</f>
        <v>=(3660+3690)/2</v>
      </c>
      <c r="Y123">
        <f>(3660+3690)/2</f>
        <v>3675</v>
      </c>
    </row>
    <row r="124" spans="1:25" x14ac:dyDescent="0.3">
      <c r="A124">
        <v>1</v>
      </c>
      <c r="B124" t="s">
        <v>797</v>
      </c>
      <c r="C124">
        <v>1</v>
      </c>
      <c r="D124">
        <v>0.36</v>
      </c>
      <c r="E124">
        <v>6</v>
      </c>
      <c r="F124">
        <v>9.6300000000000008</v>
      </c>
      <c r="G124">
        <v>2.31</v>
      </c>
      <c r="H124" s="8">
        <v>0.54239999999999999</v>
      </c>
      <c r="I124" t="s">
        <v>615</v>
      </c>
      <c r="U124" t="s">
        <v>2047</v>
      </c>
      <c r="W124" t="str">
        <f t="shared" si="0"/>
        <v>=(3690+3720)/2</v>
      </c>
      <c r="Y124">
        <f>(3690+3720)/2</f>
        <v>3705</v>
      </c>
    </row>
    <row r="125" spans="1:25" x14ac:dyDescent="0.3">
      <c r="A125">
        <v>1</v>
      </c>
      <c r="B125" t="s">
        <v>798</v>
      </c>
      <c r="C125">
        <v>1</v>
      </c>
      <c r="D125">
        <v>0.44</v>
      </c>
      <c r="E125">
        <v>12</v>
      </c>
      <c r="F125">
        <v>20.75</v>
      </c>
      <c r="G125">
        <v>18.510000000000002</v>
      </c>
      <c r="H125" s="8">
        <v>0.34</v>
      </c>
      <c r="I125" t="s">
        <v>615</v>
      </c>
      <c r="U125" t="s">
        <v>2048</v>
      </c>
      <c r="W125" t="str">
        <f t="shared" si="0"/>
        <v>=(3720+3750)/2</v>
      </c>
      <c r="Y125">
        <f>(3720+3750)/2</f>
        <v>3735</v>
      </c>
    </row>
    <row r="126" spans="1:25" x14ac:dyDescent="0.3">
      <c r="A126">
        <v>1</v>
      </c>
      <c r="B126" t="s">
        <v>799</v>
      </c>
      <c r="C126">
        <v>1</v>
      </c>
      <c r="D126">
        <v>-0.41</v>
      </c>
      <c r="E126">
        <v>14</v>
      </c>
      <c r="F126">
        <v>25.56</v>
      </c>
      <c r="G126">
        <v>23.64</v>
      </c>
      <c r="H126" s="8">
        <v>0.3417</v>
      </c>
      <c r="I126" t="s">
        <v>615</v>
      </c>
      <c r="U126" t="s">
        <v>2049</v>
      </c>
      <c r="W126" t="str">
        <f t="shared" si="0"/>
        <v>=(3750+3780)/2</v>
      </c>
      <c r="Y126">
        <f>(3750+3780)/2</f>
        <v>3765</v>
      </c>
    </row>
    <row r="127" spans="1:25" x14ac:dyDescent="0.3">
      <c r="A127">
        <v>1</v>
      </c>
      <c r="B127" t="s">
        <v>800</v>
      </c>
      <c r="C127">
        <v>1</v>
      </c>
      <c r="D127">
        <v>0.48</v>
      </c>
      <c r="E127">
        <v>9</v>
      </c>
      <c r="F127">
        <v>19.12</v>
      </c>
      <c r="G127">
        <v>17.22</v>
      </c>
      <c r="H127" s="8">
        <v>0.25700000000000001</v>
      </c>
      <c r="I127" t="s">
        <v>615</v>
      </c>
      <c r="U127" t="s">
        <v>2050</v>
      </c>
      <c r="W127" t="str">
        <f t="shared" si="0"/>
        <v>=(3780+3810)/2</v>
      </c>
      <c r="Y127">
        <f>(3780+3810)/2</f>
        <v>3795</v>
      </c>
    </row>
    <row r="128" spans="1:25" x14ac:dyDescent="0.3">
      <c r="A128">
        <v>1</v>
      </c>
      <c r="B128" t="s">
        <v>801</v>
      </c>
      <c r="C128">
        <v>1</v>
      </c>
      <c r="D128">
        <v>-0.3</v>
      </c>
      <c r="E128">
        <v>12</v>
      </c>
      <c r="F128">
        <v>23.43</v>
      </c>
      <c r="G128">
        <v>18.559999999999999</v>
      </c>
      <c r="H128" s="8">
        <v>0.31659999999999999</v>
      </c>
      <c r="I128" t="s">
        <v>615</v>
      </c>
      <c r="U128" t="s">
        <v>2051</v>
      </c>
      <c r="W128" t="str">
        <f t="shared" si="0"/>
        <v>=(3810+3840)/2</v>
      </c>
      <c r="Y128">
        <f>(3810+3840)/2</f>
        <v>3825</v>
      </c>
    </row>
    <row r="129" spans="1:30" x14ac:dyDescent="0.3">
      <c r="A129">
        <v>1</v>
      </c>
      <c r="B129" t="s">
        <v>802</v>
      </c>
      <c r="C129">
        <v>1</v>
      </c>
      <c r="D129">
        <v>0.17</v>
      </c>
      <c r="E129">
        <v>10</v>
      </c>
      <c r="F129">
        <v>25.14</v>
      </c>
      <c r="G129">
        <v>24.21</v>
      </c>
      <c r="H129" s="8">
        <v>0.36959999999999998</v>
      </c>
      <c r="I129" t="s">
        <v>615</v>
      </c>
      <c r="U129" t="s">
        <v>2052</v>
      </c>
      <c r="W129" t="str">
        <f t="shared" si="0"/>
        <v>=(3840+3870)/2</v>
      </c>
      <c r="Y129">
        <f>(3840+3870)/2</f>
        <v>3855</v>
      </c>
    </row>
    <row r="130" spans="1:30" x14ac:dyDescent="0.3">
      <c r="A130">
        <v>1</v>
      </c>
      <c r="B130" t="s">
        <v>803</v>
      </c>
      <c r="C130">
        <v>1</v>
      </c>
      <c r="D130">
        <v>-0.75</v>
      </c>
      <c r="E130">
        <v>9</v>
      </c>
      <c r="F130">
        <v>16.25</v>
      </c>
      <c r="G130">
        <v>10.55</v>
      </c>
      <c r="H130" s="8">
        <v>0.3896</v>
      </c>
      <c r="I130" t="s">
        <v>615</v>
      </c>
      <c r="U130" t="s">
        <v>2053</v>
      </c>
      <c r="W130" t="str">
        <f t="shared" si="0"/>
        <v>=(3870+3900)/2</v>
      </c>
      <c r="Y130">
        <f>(3870+3900)/2</f>
        <v>3885</v>
      </c>
    </row>
    <row r="131" spans="1:30" x14ac:dyDescent="0.3">
      <c r="A131">
        <v>1</v>
      </c>
      <c r="B131" t="s">
        <v>804</v>
      </c>
      <c r="C131">
        <v>1</v>
      </c>
      <c r="D131">
        <v>0.19</v>
      </c>
      <c r="E131">
        <v>11</v>
      </c>
      <c r="F131">
        <v>18.760000000000002</v>
      </c>
      <c r="G131">
        <v>16.27</v>
      </c>
      <c r="H131" s="8">
        <v>0.37140000000000001</v>
      </c>
      <c r="I131" t="s">
        <v>615</v>
      </c>
      <c r="U131" t="s">
        <v>2054</v>
      </c>
      <c r="W131" t="str">
        <f t="shared" si="0"/>
        <v>=(3900+3930)/2</v>
      </c>
      <c r="Y131">
        <f>(3900+3930)/2</f>
        <v>3915</v>
      </c>
    </row>
    <row r="132" spans="1:30" x14ac:dyDescent="0.3">
      <c r="A132">
        <v>1</v>
      </c>
      <c r="B132" t="s">
        <v>805</v>
      </c>
      <c r="C132">
        <v>1</v>
      </c>
      <c r="D132">
        <v>0.3</v>
      </c>
      <c r="E132">
        <v>8</v>
      </c>
      <c r="F132">
        <v>10.81</v>
      </c>
      <c r="G132">
        <v>9.5399999999999991</v>
      </c>
      <c r="H132" s="8">
        <v>0.50939999999999996</v>
      </c>
      <c r="I132" t="s">
        <v>615</v>
      </c>
      <c r="U132" t="s">
        <v>2055</v>
      </c>
      <c r="W132" t="str">
        <f t="shared" si="0"/>
        <v>=(3930+3960)/2</v>
      </c>
      <c r="Y132">
        <f>(3930+3960)/2</f>
        <v>3945</v>
      </c>
      <c r="AB132">
        <v>3960</v>
      </c>
      <c r="AC132">
        <f>AB132-3600</f>
        <v>360</v>
      </c>
      <c r="AD132">
        <f>AC132/60</f>
        <v>6</v>
      </c>
    </row>
    <row r="133" spans="1:30" x14ac:dyDescent="0.3">
      <c r="A133">
        <v>1</v>
      </c>
      <c r="B133" t="s">
        <v>806</v>
      </c>
      <c r="C133">
        <v>1</v>
      </c>
      <c r="D133">
        <v>-0.33</v>
      </c>
      <c r="E133">
        <v>10</v>
      </c>
      <c r="F133">
        <v>16.77</v>
      </c>
      <c r="G133">
        <v>13.59</v>
      </c>
      <c r="H133" s="8">
        <v>0.50529999999999997</v>
      </c>
      <c r="I133" t="s">
        <v>615</v>
      </c>
      <c r="U133" t="s">
        <v>2056</v>
      </c>
      <c r="W133" t="str">
        <f t="shared" si="0"/>
        <v>=(3960+3990)/2</v>
      </c>
      <c r="Y133">
        <f>(3960+3990)/2</f>
        <v>3975</v>
      </c>
    </row>
    <row r="134" spans="1:30" x14ac:dyDescent="0.3">
      <c r="A134">
        <v>1</v>
      </c>
      <c r="B134" t="s">
        <v>807</v>
      </c>
      <c r="C134">
        <v>1</v>
      </c>
      <c r="D134">
        <v>-0.25</v>
      </c>
      <c r="E134">
        <v>12</v>
      </c>
      <c r="F134">
        <v>26.09</v>
      </c>
      <c r="G134">
        <v>16.84</v>
      </c>
      <c r="H134" s="8">
        <v>0.43630000000000002</v>
      </c>
      <c r="I134" t="s">
        <v>615</v>
      </c>
      <c r="U134" t="s">
        <v>2057</v>
      </c>
      <c r="W134" t="str">
        <f t="shared" si="0"/>
        <v>=(3990+4020)/2</v>
      </c>
      <c r="Y134">
        <f>(3990+4020)/2</f>
        <v>4005</v>
      </c>
    </row>
    <row r="135" spans="1:30" x14ac:dyDescent="0.3">
      <c r="A135">
        <v>1</v>
      </c>
      <c r="B135" t="s">
        <v>808</v>
      </c>
      <c r="C135">
        <v>1</v>
      </c>
      <c r="D135">
        <v>-0.6</v>
      </c>
      <c r="E135">
        <v>10</v>
      </c>
      <c r="F135">
        <v>18.600000000000001</v>
      </c>
      <c r="G135">
        <v>17.87</v>
      </c>
      <c r="H135" s="8">
        <v>0.43769999999999998</v>
      </c>
      <c r="I135" t="s">
        <v>615</v>
      </c>
      <c r="U135" t="s">
        <v>2058</v>
      </c>
      <c r="W135" t="str">
        <f t="shared" si="0"/>
        <v>=(4020+4050)/2</v>
      </c>
      <c r="Y135">
        <f>(4020+4050)/2</f>
        <v>4035</v>
      </c>
    </row>
    <row r="136" spans="1:30" x14ac:dyDescent="0.3">
      <c r="A136">
        <v>1</v>
      </c>
      <c r="B136" t="s">
        <v>809</v>
      </c>
      <c r="C136">
        <v>1</v>
      </c>
      <c r="D136">
        <v>-0.08</v>
      </c>
      <c r="E136">
        <v>10</v>
      </c>
      <c r="F136">
        <v>24.27</v>
      </c>
      <c r="G136">
        <v>22.26</v>
      </c>
      <c r="H136" s="8">
        <v>0.4385</v>
      </c>
      <c r="I136" t="s">
        <v>615</v>
      </c>
      <c r="U136" t="s">
        <v>2059</v>
      </c>
      <c r="W136" t="str">
        <f t="shared" si="0"/>
        <v>=(4050+4080)/2</v>
      </c>
      <c r="Y136">
        <f>(4050+4080)/2</f>
        <v>4065</v>
      </c>
    </row>
    <row r="137" spans="1:30" x14ac:dyDescent="0.3">
      <c r="A137">
        <v>1</v>
      </c>
      <c r="B137" t="s">
        <v>810</v>
      </c>
      <c r="C137">
        <v>1</v>
      </c>
      <c r="D137">
        <v>-0.42</v>
      </c>
      <c r="E137">
        <v>10</v>
      </c>
      <c r="F137">
        <v>19.71</v>
      </c>
      <c r="G137">
        <v>17.440000000000001</v>
      </c>
      <c r="H137" s="8">
        <v>0.34110000000000001</v>
      </c>
      <c r="I137" t="s">
        <v>615</v>
      </c>
      <c r="U137" t="s">
        <v>2060</v>
      </c>
      <c r="W137" t="str">
        <f t="shared" si="0"/>
        <v>=(4080+4110)/2</v>
      </c>
      <c r="Y137">
        <f>(4080+4110)/2</f>
        <v>4095</v>
      </c>
    </row>
    <row r="138" spans="1:30" x14ac:dyDescent="0.3">
      <c r="A138">
        <v>1</v>
      </c>
      <c r="B138" t="s">
        <v>811</v>
      </c>
      <c r="C138">
        <v>1</v>
      </c>
      <c r="D138">
        <v>0.02</v>
      </c>
      <c r="E138">
        <v>13</v>
      </c>
      <c r="F138">
        <v>20.62</v>
      </c>
      <c r="G138">
        <v>15.33</v>
      </c>
      <c r="H138" s="8">
        <v>0.3548</v>
      </c>
      <c r="I138" t="s">
        <v>615</v>
      </c>
      <c r="U138" t="s">
        <v>2061</v>
      </c>
      <c r="W138" t="str">
        <f t="shared" si="0"/>
        <v>=(4110+4140)/2</v>
      </c>
      <c r="Y138">
        <f>(4110+4140)/2</f>
        <v>4125</v>
      </c>
    </row>
    <row r="139" spans="1:30" x14ac:dyDescent="0.3">
      <c r="A139">
        <v>1</v>
      </c>
      <c r="B139" t="s">
        <v>812</v>
      </c>
      <c r="C139">
        <v>1</v>
      </c>
      <c r="D139">
        <v>-1.01</v>
      </c>
      <c r="E139">
        <v>8</v>
      </c>
      <c r="F139">
        <v>18.149999999999999</v>
      </c>
      <c r="G139">
        <v>17.02</v>
      </c>
      <c r="H139" s="8">
        <v>0.48449999999999999</v>
      </c>
      <c r="I139" t="s">
        <v>615</v>
      </c>
      <c r="U139" t="s">
        <v>2062</v>
      </c>
      <c r="W139" t="str">
        <f t="shared" si="0"/>
        <v>=(4140+4170)/2</v>
      </c>
      <c r="Y139">
        <f>(4140+4170)/2</f>
        <v>4155</v>
      </c>
    </row>
    <row r="140" spans="1:30" x14ac:dyDescent="0.3">
      <c r="A140">
        <v>1</v>
      </c>
      <c r="B140" t="s">
        <v>813</v>
      </c>
      <c r="C140">
        <v>1</v>
      </c>
      <c r="D140">
        <v>-0.63</v>
      </c>
      <c r="E140">
        <v>11</v>
      </c>
      <c r="F140">
        <v>29.73</v>
      </c>
      <c r="G140">
        <v>26.97</v>
      </c>
      <c r="H140" s="8">
        <v>0.49940000000000001</v>
      </c>
      <c r="I140" t="s">
        <v>615</v>
      </c>
      <c r="U140" t="s">
        <v>2063</v>
      </c>
      <c r="W140" t="str">
        <f t="shared" si="0"/>
        <v>=(4170+4200)/2</v>
      </c>
      <c r="Y140">
        <f>(4170+4200)/2</f>
        <v>4185</v>
      </c>
    </row>
    <row r="141" spans="1:30" x14ac:dyDescent="0.3">
      <c r="A141">
        <v>1</v>
      </c>
      <c r="B141" t="s">
        <v>814</v>
      </c>
      <c r="C141">
        <v>1</v>
      </c>
      <c r="D141">
        <v>-0.28000000000000003</v>
      </c>
      <c r="E141">
        <v>16</v>
      </c>
      <c r="F141">
        <v>31.35</v>
      </c>
      <c r="G141">
        <v>30.76</v>
      </c>
      <c r="H141" s="8">
        <v>0.2863</v>
      </c>
      <c r="I141" t="s">
        <v>615</v>
      </c>
      <c r="U141" t="s">
        <v>2064</v>
      </c>
      <c r="W141" t="str">
        <f t="shared" si="0"/>
        <v>=(4200+4230)/2</v>
      </c>
      <c r="Y141">
        <f>(4200+4230)/2</f>
        <v>4215</v>
      </c>
    </row>
    <row r="142" spans="1:30" x14ac:dyDescent="0.3">
      <c r="A142">
        <v>1</v>
      </c>
      <c r="B142" t="s">
        <v>815</v>
      </c>
      <c r="C142">
        <v>1</v>
      </c>
      <c r="D142">
        <v>0.23</v>
      </c>
      <c r="E142">
        <v>9</v>
      </c>
      <c r="F142">
        <v>15.01</v>
      </c>
      <c r="G142">
        <v>9.6199999999999992</v>
      </c>
      <c r="H142" s="8">
        <v>0.3352</v>
      </c>
      <c r="I142" t="s">
        <v>615</v>
      </c>
      <c r="U142" t="s">
        <v>2065</v>
      </c>
      <c r="W142" t="str">
        <f t="shared" si="0"/>
        <v>=(4230+4260)/2</v>
      </c>
      <c r="Y142">
        <f>(4230+4260)/2</f>
        <v>4245</v>
      </c>
    </row>
    <row r="143" spans="1:30" x14ac:dyDescent="0.3">
      <c r="A143">
        <v>1</v>
      </c>
      <c r="B143" t="s">
        <v>816</v>
      </c>
      <c r="C143">
        <v>1</v>
      </c>
      <c r="D143">
        <v>-0.22</v>
      </c>
      <c r="E143">
        <v>12</v>
      </c>
      <c r="F143">
        <v>23.16</v>
      </c>
      <c r="G143">
        <v>19.940000000000001</v>
      </c>
      <c r="H143" s="8">
        <v>0.42770000000000002</v>
      </c>
      <c r="I143" t="s">
        <v>615</v>
      </c>
      <c r="U143" t="s">
        <v>2066</v>
      </c>
      <c r="W143" t="str">
        <f t="shared" si="0"/>
        <v>=(4260+4290)/2</v>
      </c>
      <c r="Y143">
        <f>(4260+4290)/2</f>
        <v>4275</v>
      </c>
    </row>
    <row r="144" spans="1:30" x14ac:dyDescent="0.3">
      <c r="A144">
        <v>1</v>
      </c>
      <c r="B144" t="s">
        <v>817</v>
      </c>
      <c r="C144">
        <v>1</v>
      </c>
      <c r="D144">
        <v>-0.75</v>
      </c>
      <c r="E144">
        <v>13</v>
      </c>
      <c r="F144">
        <v>33.1</v>
      </c>
      <c r="G144">
        <v>22.61</v>
      </c>
      <c r="H144" s="8">
        <v>0.45429999999999998</v>
      </c>
      <c r="I144" t="s">
        <v>615</v>
      </c>
      <c r="Y144">
        <f>AVERAGE(Y122:Y143)</f>
        <v>3960</v>
      </c>
    </row>
    <row r="145" spans="1:9" x14ac:dyDescent="0.3">
      <c r="A145">
        <v>1</v>
      </c>
      <c r="B145" t="s">
        <v>818</v>
      </c>
      <c r="C145">
        <v>1</v>
      </c>
      <c r="D145">
        <v>0.82</v>
      </c>
      <c r="E145">
        <v>10</v>
      </c>
      <c r="F145">
        <v>25.67</v>
      </c>
      <c r="G145">
        <v>22.77</v>
      </c>
      <c r="H145" s="8">
        <v>0.21829999999999999</v>
      </c>
      <c r="I145" t="s">
        <v>615</v>
      </c>
    </row>
    <row r="146" spans="1:9" x14ac:dyDescent="0.3">
      <c r="A146">
        <v>1</v>
      </c>
      <c r="B146" t="s">
        <v>819</v>
      </c>
      <c r="C146">
        <v>1</v>
      </c>
      <c r="D146">
        <v>-0.57999999999999996</v>
      </c>
      <c r="E146">
        <v>8</v>
      </c>
      <c r="F146">
        <v>16.46</v>
      </c>
      <c r="G146">
        <v>14.09</v>
      </c>
      <c r="H146" s="8">
        <v>0.44590000000000002</v>
      </c>
      <c r="I146" t="s">
        <v>615</v>
      </c>
    </row>
    <row r="147" spans="1:9" x14ac:dyDescent="0.3">
      <c r="A147">
        <v>1</v>
      </c>
      <c r="B147" t="s">
        <v>820</v>
      </c>
      <c r="C147">
        <v>1</v>
      </c>
      <c r="D147">
        <v>0.82</v>
      </c>
      <c r="E147">
        <v>8</v>
      </c>
      <c r="F147">
        <v>14.34</v>
      </c>
      <c r="G147">
        <v>8.4700000000000006</v>
      </c>
      <c r="H147" s="8">
        <v>0.32790000000000002</v>
      </c>
      <c r="I147" t="s">
        <v>615</v>
      </c>
    </row>
    <row r="148" spans="1:9" x14ac:dyDescent="0.3">
      <c r="A148">
        <v>1</v>
      </c>
      <c r="B148" t="s">
        <v>821</v>
      </c>
      <c r="C148">
        <v>1</v>
      </c>
      <c r="D148">
        <v>0.3</v>
      </c>
      <c r="E148">
        <v>11</v>
      </c>
      <c r="F148">
        <v>16.190000000000001</v>
      </c>
      <c r="G148">
        <v>15.34</v>
      </c>
      <c r="H148" s="8">
        <v>0.38329999999999997</v>
      </c>
      <c r="I148" t="s">
        <v>615</v>
      </c>
    </row>
    <row r="149" spans="1:9" x14ac:dyDescent="0.3">
      <c r="A149">
        <v>1</v>
      </c>
      <c r="B149" t="s">
        <v>822</v>
      </c>
      <c r="C149">
        <v>1</v>
      </c>
      <c r="D149">
        <v>0.36</v>
      </c>
      <c r="E149">
        <v>9</v>
      </c>
      <c r="F149">
        <v>19.75</v>
      </c>
      <c r="G149">
        <v>11.03</v>
      </c>
      <c r="H149" s="8">
        <v>0.48159999999999997</v>
      </c>
      <c r="I149" t="s">
        <v>615</v>
      </c>
    </row>
    <row r="150" spans="1:9" x14ac:dyDescent="0.3">
      <c r="A150">
        <v>1</v>
      </c>
      <c r="B150" t="s">
        <v>823</v>
      </c>
      <c r="C150">
        <v>1</v>
      </c>
      <c r="D150">
        <v>-0.41</v>
      </c>
      <c r="E150">
        <v>12</v>
      </c>
      <c r="F150">
        <v>23.47</v>
      </c>
      <c r="G150">
        <v>19.87</v>
      </c>
      <c r="H150" s="8">
        <v>0.2928</v>
      </c>
      <c r="I150" t="s">
        <v>615</v>
      </c>
    </row>
    <row r="151" spans="1:9" x14ac:dyDescent="0.3">
      <c r="A151">
        <v>1</v>
      </c>
      <c r="B151" t="s">
        <v>824</v>
      </c>
      <c r="C151">
        <v>1</v>
      </c>
      <c r="D151">
        <v>-0.3</v>
      </c>
      <c r="E151">
        <v>11</v>
      </c>
      <c r="F151">
        <v>22.67</v>
      </c>
      <c r="G151">
        <v>21.54</v>
      </c>
      <c r="H151" s="8">
        <v>0.51490000000000002</v>
      </c>
      <c r="I151" t="s">
        <v>615</v>
      </c>
    </row>
    <row r="152" spans="1:9" x14ac:dyDescent="0.3">
      <c r="A152">
        <v>1</v>
      </c>
      <c r="B152" t="s">
        <v>825</v>
      </c>
      <c r="C152">
        <v>1</v>
      </c>
      <c r="D152">
        <v>-0.31</v>
      </c>
      <c r="E152">
        <v>11</v>
      </c>
      <c r="F152">
        <v>21.42</v>
      </c>
      <c r="G152">
        <v>20.190000000000001</v>
      </c>
      <c r="H152" s="8">
        <v>0.44330000000000003</v>
      </c>
      <c r="I152" t="s">
        <v>615</v>
      </c>
    </row>
    <row r="153" spans="1:9" x14ac:dyDescent="0.3">
      <c r="A153">
        <v>1</v>
      </c>
      <c r="B153" t="s">
        <v>826</v>
      </c>
      <c r="C153">
        <v>1</v>
      </c>
      <c r="D153">
        <v>0.02</v>
      </c>
      <c r="E153">
        <v>9</v>
      </c>
      <c r="F153">
        <v>19.75</v>
      </c>
      <c r="G153">
        <v>17.07</v>
      </c>
      <c r="H153" s="8">
        <v>0.42359999999999998</v>
      </c>
      <c r="I153" t="s">
        <v>615</v>
      </c>
    </row>
    <row r="154" spans="1:9" x14ac:dyDescent="0.3">
      <c r="A154">
        <v>1</v>
      </c>
      <c r="B154" t="s">
        <v>827</v>
      </c>
      <c r="C154">
        <v>1</v>
      </c>
      <c r="D154">
        <v>-1.91</v>
      </c>
      <c r="E154">
        <v>9</v>
      </c>
      <c r="F154">
        <v>21.1</v>
      </c>
      <c r="G154">
        <v>17.68</v>
      </c>
      <c r="H154" s="8">
        <v>0.51359999999999995</v>
      </c>
      <c r="I154" t="s">
        <v>615</v>
      </c>
    </row>
    <row r="155" spans="1:9" x14ac:dyDescent="0.3">
      <c r="A155">
        <v>1</v>
      </c>
      <c r="B155" t="s">
        <v>828</v>
      </c>
      <c r="C155">
        <v>1</v>
      </c>
      <c r="D155">
        <v>0</v>
      </c>
      <c r="E155">
        <v>9</v>
      </c>
      <c r="F155">
        <v>20.22</v>
      </c>
      <c r="G155">
        <v>19.36</v>
      </c>
      <c r="H155" s="8">
        <v>0.42759999999999998</v>
      </c>
      <c r="I155" t="s">
        <v>615</v>
      </c>
    </row>
    <row r="156" spans="1:9" x14ac:dyDescent="0.3">
      <c r="A156">
        <v>1</v>
      </c>
      <c r="B156" t="s">
        <v>829</v>
      </c>
      <c r="C156">
        <v>1</v>
      </c>
      <c r="D156">
        <v>-0.31</v>
      </c>
      <c r="E156">
        <v>11</v>
      </c>
      <c r="F156">
        <v>22.85</v>
      </c>
      <c r="G156">
        <v>19.54</v>
      </c>
      <c r="H156" s="8">
        <v>0.39600000000000002</v>
      </c>
      <c r="I156" t="s">
        <v>615</v>
      </c>
    </row>
    <row r="157" spans="1:9" x14ac:dyDescent="0.3">
      <c r="A157">
        <v>1</v>
      </c>
      <c r="B157" t="s">
        <v>830</v>
      </c>
      <c r="C157">
        <v>1</v>
      </c>
      <c r="D157">
        <v>-1.0900000000000001</v>
      </c>
      <c r="E157">
        <v>12</v>
      </c>
      <c r="F157">
        <v>18.14</v>
      </c>
      <c r="G157">
        <v>16.21</v>
      </c>
      <c r="H157" s="8">
        <v>0.43690000000000001</v>
      </c>
      <c r="I157" t="s">
        <v>615</v>
      </c>
    </row>
    <row r="158" spans="1:9" x14ac:dyDescent="0.3">
      <c r="A158">
        <v>1</v>
      </c>
      <c r="B158" t="s">
        <v>831</v>
      </c>
      <c r="C158">
        <v>1</v>
      </c>
      <c r="D158">
        <v>0.61</v>
      </c>
      <c r="E158">
        <v>8</v>
      </c>
      <c r="F158">
        <v>14.4</v>
      </c>
      <c r="G158">
        <v>12.91</v>
      </c>
      <c r="H158" s="8">
        <v>0.4572</v>
      </c>
      <c r="I158" t="s">
        <v>615</v>
      </c>
    </row>
    <row r="159" spans="1:9" x14ac:dyDescent="0.3">
      <c r="A159">
        <v>1</v>
      </c>
      <c r="B159" t="s">
        <v>832</v>
      </c>
      <c r="C159">
        <v>1</v>
      </c>
      <c r="D159">
        <v>-0.05</v>
      </c>
      <c r="E159">
        <v>9</v>
      </c>
      <c r="F159">
        <v>17.64</v>
      </c>
      <c r="G159">
        <v>10.32</v>
      </c>
      <c r="H159" s="8">
        <v>0.43980000000000002</v>
      </c>
      <c r="I159" t="s">
        <v>615</v>
      </c>
    </row>
    <row r="160" spans="1:9" x14ac:dyDescent="0.3">
      <c r="A160">
        <v>1</v>
      </c>
      <c r="B160" t="s">
        <v>833</v>
      </c>
      <c r="C160">
        <v>1</v>
      </c>
      <c r="D160">
        <v>-0.35</v>
      </c>
      <c r="E160">
        <v>11</v>
      </c>
      <c r="F160">
        <v>18.79</v>
      </c>
      <c r="G160">
        <v>14.95</v>
      </c>
      <c r="H160" s="8">
        <v>0.42930000000000001</v>
      </c>
      <c r="I160" t="s">
        <v>615</v>
      </c>
    </row>
    <row r="161" spans="1:9" x14ac:dyDescent="0.3">
      <c r="A161">
        <v>1</v>
      </c>
      <c r="B161" t="s">
        <v>834</v>
      </c>
      <c r="C161">
        <v>1</v>
      </c>
      <c r="D161">
        <v>-1.2</v>
      </c>
      <c r="E161">
        <v>8</v>
      </c>
      <c r="F161">
        <v>17.8</v>
      </c>
      <c r="G161">
        <v>16.61</v>
      </c>
      <c r="H161" s="8">
        <v>0.43580000000000002</v>
      </c>
      <c r="I161" t="s">
        <v>615</v>
      </c>
    </row>
    <row r="162" spans="1:9" x14ac:dyDescent="0.3">
      <c r="A162">
        <v>1</v>
      </c>
      <c r="B162" t="s">
        <v>835</v>
      </c>
      <c r="C162">
        <v>1</v>
      </c>
      <c r="D162">
        <v>0.28000000000000003</v>
      </c>
      <c r="E162">
        <v>11</v>
      </c>
      <c r="F162">
        <v>21.2</v>
      </c>
      <c r="G162">
        <v>17.96</v>
      </c>
      <c r="H162" s="8">
        <v>0.32979999999999998</v>
      </c>
      <c r="I162" t="s">
        <v>615</v>
      </c>
    </row>
    <row r="163" spans="1:9" x14ac:dyDescent="0.3">
      <c r="A163">
        <v>1</v>
      </c>
      <c r="B163" t="s">
        <v>836</v>
      </c>
      <c r="C163">
        <v>1</v>
      </c>
      <c r="D163">
        <v>-0.59</v>
      </c>
      <c r="E163">
        <v>12</v>
      </c>
      <c r="F163">
        <v>22.36</v>
      </c>
      <c r="G163">
        <v>19.59</v>
      </c>
      <c r="H163" s="8">
        <v>0.39660000000000001</v>
      </c>
      <c r="I163" t="s">
        <v>615</v>
      </c>
    </row>
    <row r="164" spans="1:9" x14ac:dyDescent="0.3">
      <c r="A164">
        <v>1</v>
      </c>
      <c r="B164" t="s">
        <v>837</v>
      </c>
      <c r="C164">
        <v>1</v>
      </c>
      <c r="D164">
        <v>0.13</v>
      </c>
      <c r="E164">
        <v>7</v>
      </c>
      <c r="F164">
        <v>14.44</v>
      </c>
      <c r="G164">
        <v>13.04</v>
      </c>
      <c r="H164" s="8">
        <v>0.53900000000000003</v>
      </c>
      <c r="I164" t="s">
        <v>615</v>
      </c>
    </row>
    <row r="165" spans="1:9" x14ac:dyDescent="0.3">
      <c r="A165">
        <v>1</v>
      </c>
      <c r="B165" t="s">
        <v>838</v>
      </c>
      <c r="C165">
        <v>1</v>
      </c>
      <c r="D165">
        <v>0.67</v>
      </c>
      <c r="E165">
        <v>8</v>
      </c>
      <c r="F165">
        <v>19.059999999999999</v>
      </c>
      <c r="G165">
        <v>17.96</v>
      </c>
      <c r="H165" s="8">
        <v>0.38059999999999999</v>
      </c>
      <c r="I165" t="s">
        <v>615</v>
      </c>
    </row>
    <row r="166" spans="1:9" x14ac:dyDescent="0.3">
      <c r="A166">
        <v>1</v>
      </c>
      <c r="B166" t="s">
        <v>839</v>
      </c>
      <c r="C166">
        <v>1</v>
      </c>
      <c r="D166">
        <v>-0.76</v>
      </c>
      <c r="E166">
        <v>10</v>
      </c>
      <c r="F166">
        <v>18.489999999999998</v>
      </c>
      <c r="G166">
        <v>14.84</v>
      </c>
      <c r="H166" s="8">
        <v>0.39219999999999999</v>
      </c>
      <c r="I166" t="s">
        <v>615</v>
      </c>
    </row>
    <row r="167" spans="1:9" x14ac:dyDescent="0.3">
      <c r="A167">
        <v>1</v>
      </c>
      <c r="B167" t="s">
        <v>840</v>
      </c>
      <c r="C167">
        <v>1</v>
      </c>
      <c r="D167">
        <v>-0.1</v>
      </c>
      <c r="E167">
        <v>11</v>
      </c>
      <c r="F167">
        <v>25</v>
      </c>
      <c r="G167">
        <v>20.86</v>
      </c>
      <c r="H167" s="8">
        <v>0.26769999999999999</v>
      </c>
      <c r="I167" t="s">
        <v>615</v>
      </c>
    </row>
    <row r="168" spans="1:9" x14ac:dyDescent="0.3">
      <c r="A168">
        <v>1</v>
      </c>
      <c r="B168" t="s">
        <v>841</v>
      </c>
      <c r="C168">
        <v>1</v>
      </c>
      <c r="D168">
        <v>-0.94</v>
      </c>
      <c r="E168">
        <v>15</v>
      </c>
      <c r="F168">
        <v>38.409999999999997</v>
      </c>
      <c r="G168">
        <v>35.92</v>
      </c>
      <c r="H168" s="8">
        <v>0.372</v>
      </c>
      <c r="I168" t="s">
        <v>615</v>
      </c>
    </row>
    <row r="169" spans="1:9" x14ac:dyDescent="0.3">
      <c r="A169">
        <v>1</v>
      </c>
      <c r="B169" t="s">
        <v>842</v>
      </c>
      <c r="C169">
        <v>1</v>
      </c>
      <c r="D169">
        <v>-0.18</v>
      </c>
      <c r="E169">
        <v>11</v>
      </c>
      <c r="F169">
        <v>26.01</v>
      </c>
      <c r="G169">
        <v>21.62</v>
      </c>
      <c r="H169" s="8">
        <v>0.39850000000000002</v>
      </c>
      <c r="I169" t="s">
        <v>615</v>
      </c>
    </row>
    <row r="170" spans="1:9" x14ac:dyDescent="0.3">
      <c r="A170">
        <v>1</v>
      </c>
      <c r="B170" t="s">
        <v>843</v>
      </c>
      <c r="C170">
        <v>1</v>
      </c>
      <c r="D170">
        <v>0.06</v>
      </c>
      <c r="E170">
        <v>15</v>
      </c>
      <c r="F170">
        <v>37.18</v>
      </c>
      <c r="G170">
        <v>33.14</v>
      </c>
      <c r="H170" s="8">
        <v>0.23980000000000001</v>
      </c>
      <c r="I170" t="s">
        <v>615</v>
      </c>
    </row>
    <row r="171" spans="1:9" x14ac:dyDescent="0.3">
      <c r="A171">
        <v>1</v>
      </c>
      <c r="B171" t="s">
        <v>844</v>
      </c>
      <c r="C171">
        <v>1</v>
      </c>
      <c r="D171">
        <v>-1.04</v>
      </c>
      <c r="E171">
        <v>11</v>
      </c>
      <c r="F171">
        <v>21.43</v>
      </c>
      <c r="G171">
        <v>13.06</v>
      </c>
      <c r="H171" s="8">
        <v>0.43319999999999997</v>
      </c>
      <c r="I171" t="s">
        <v>615</v>
      </c>
    </row>
    <row r="172" spans="1:9" x14ac:dyDescent="0.3">
      <c r="A172">
        <v>1</v>
      </c>
      <c r="B172" t="s">
        <v>845</v>
      </c>
      <c r="C172">
        <v>1</v>
      </c>
      <c r="D172">
        <v>0.43</v>
      </c>
      <c r="E172">
        <v>9</v>
      </c>
      <c r="F172">
        <v>17.38</v>
      </c>
      <c r="G172">
        <v>12.84</v>
      </c>
      <c r="H172" s="8">
        <v>0.40150000000000002</v>
      </c>
      <c r="I172" t="s">
        <v>615</v>
      </c>
    </row>
    <row r="173" spans="1:9" x14ac:dyDescent="0.3">
      <c r="A173">
        <v>1</v>
      </c>
      <c r="B173" t="s">
        <v>846</v>
      </c>
      <c r="C173">
        <v>1</v>
      </c>
      <c r="D173">
        <v>0.02</v>
      </c>
      <c r="E173">
        <v>10</v>
      </c>
      <c r="F173">
        <v>20.78</v>
      </c>
      <c r="G173">
        <v>15.88</v>
      </c>
      <c r="H173" s="8">
        <v>0.37640000000000001</v>
      </c>
      <c r="I173" t="s">
        <v>615</v>
      </c>
    </row>
    <row r="174" spans="1:9" x14ac:dyDescent="0.3">
      <c r="A174">
        <v>1</v>
      </c>
      <c r="B174" t="s">
        <v>847</v>
      </c>
      <c r="C174">
        <v>1</v>
      </c>
      <c r="D174">
        <v>-0.54</v>
      </c>
      <c r="E174">
        <v>10</v>
      </c>
      <c r="F174">
        <v>21.56</v>
      </c>
      <c r="G174">
        <v>16.98</v>
      </c>
      <c r="H174" s="8">
        <v>0.44750000000000001</v>
      </c>
      <c r="I174" t="s">
        <v>615</v>
      </c>
    </row>
    <row r="175" spans="1:9" x14ac:dyDescent="0.3">
      <c r="A175">
        <v>1</v>
      </c>
      <c r="B175" t="s">
        <v>848</v>
      </c>
      <c r="C175">
        <v>1</v>
      </c>
      <c r="D175">
        <v>-0.26</v>
      </c>
      <c r="E175">
        <v>11</v>
      </c>
      <c r="F175">
        <v>20.13</v>
      </c>
      <c r="G175">
        <v>11.48</v>
      </c>
      <c r="H175" s="8">
        <v>0.37109999999999999</v>
      </c>
      <c r="I175" t="s">
        <v>615</v>
      </c>
    </row>
    <row r="176" spans="1:9" x14ac:dyDescent="0.3">
      <c r="A176">
        <v>1</v>
      </c>
      <c r="B176" t="s">
        <v>849</v>
      </c>
      <c r="C176">
        <v>1</v>
      </c>
      <c r="D176">
        <v>-0.35</v>
      </c>
      <c r="E176">
        <v>8</v>
      </c>
      <c r="F176">
        <v>17.170000000000002</v>
      </c>
      <c r="G176">
        <v>16.96</v>
      </c>
      <c r="H176" s="8">
        <v>0.54569999999999996</v>
      </c>
      <c r="I176" t="s">
        <v>615</v>
      </c>
    </row>
    <row r="177" spans="1:9" x14ac:dyDescent="0.3">
      <c r="A177">
        <v>1</v>
      </c>
      <c r="B177" t="s">
        <v>850</v>
      </c>
      <c r="C177">
        <v>1</v>
      </c>
      <c r="D177">
        <v>-0.52</v>
      </c>
      <c r="E177">
        <v>10</v>
      </c>
      <c r="F177">
        <v>21.17</v>
      </c>
      <c r="G177">
        <v>20.21</v>
      </c>
      <c r="H177" s="8">
        <v>0.46739999999999998</v>
      </c>
      <c r="I177" t="s">
        <v>615</v>
      </c>
    </row>
    <row r="178" spans="1:9" x14ac:dyDescent="0.3">
      <c r="A178">
        <v>1</v>
      </c>
      <c r="B178" t="s">
        <v>851</v>
      </c>
      <c r="C178">
        <v>1</v>
      </c>
      <c r="D178">
        <v>-0.62</v>
      </c>
      <c r="E178">
        <v>13</v>
      </c>
      <c r="F178">
        <v>27.85</v>
      </c>
      <c r="G178">
        <v>20.190000000000001</v>
      </c>
      <c r="H178" s="8">
        <v>0.3609</v>
      </c>
      <c r="I178" t="s">
        <v>615</v>
      </c>
    </row>
    <row r="179" spans="1:9" x14ac:dyDescent="0.3">
      <c r="A179">
        <v>1</v>
      </c>
      <c r="B179" t="s">
        <v>852</v>
      </c>
      <c r="C179">
        <v>1</v>
      </c>
      <c r="D179">
        <v>-1.1599999999999999</v>
      </c>
      <c r="E179">
        <v>8</v>
      </c>
      <c r="F179">
        <v>18.739999999999998</v>
      </c>
      <c r="G179">
        <v>15.9</v>
      </c>
      <c r="H179" s="8">
        <v>0.62719999999999998</v>
      </c>
      <c r="I179" t="s">
        <v>615</v>
      </c>
    </row>
    <row r="180" spans="1:9" x14ac:dyDescent="0.3">
      <c r="A180">
        <v>1</v>
      </c>
      <c r="B180" t="s">
        <v>853</v>
      </c>
      <c r="C180">
        <v>1</v>
      </c>
      <c r="D180">
        <v>0.03</v>
      </c>
      <c r="E180">
        <v>8</v>
      </c>
      <c r="F180">
        <v>15.13</v>
      </c>
      <c r="G180">
        <v>12.34</v>
      </c>
      <c r="H180" s="8">
        <v>0.44209999999999999</v>
      </c>
      <c r="I180" t="s">
        <v>615</v>
      </c>
    </row>
    <row r="181" spans="1:9" x14ac:dyDescent="0.3">
      <c r="A181">
        <v>1</v>
      </c>
      <c r="B181" t="s">
        <v>854</v>
      </c>
      <c r="C181">
        <v>1</v>
      </c>
      <c r="D181">
        <v>0.84</v>
      </c>
      <c r="E181">
        <v>11</v>
      </c>
      <c r="F181">
        <v>22.06</v>
      </c>
      <c r="G181">
        <v>20.079999999999998</v>
      </c>
      <c r="H181" s="8">
        <v>0.45190000000000002</v>
      </c>
      <c r="I181" t="s">
        <v>615</v>
      </c>
    </row>
    <row r="182" spans="1:9" x14ac:dyDescent="0.3">
      <c r="A182">
        <v>1</v>
      </c>
      <c r="B182" t="s">
        <v>855</v>
      </c>
      <c r="C182">
        <v>1</v>
      </c>
      <c r="D182">
        <v>-0.86</v>
      </c>
      <c r="E182">
        <v>10</v>
      </c>
      <c r="F182">
        <v>24.87</v>
      </c>
      <c r="G182">
        <v>13.08</v>
      </c>
      <c r="H182" s="8">
        <v>0.40799999999999997</v>
      </c>
      <c r="I182" t="s">
        <v>615</v>
      </c>
    </row>
    <row r="183" spans="1:9" x14ac:dyDescent="0.3">
      <c r="A183">
        <v>1</v>
      </c>
      <c r="B183" t="s">
        <v>856</v>
      </c>
      <c r="C183">
        <v>1</v>
      </c>
      <c r="D183">
        <v>-0.31</v>
      </c>
      <c r="E183">
        <v>10</v>
      </c>
      <c r="F183">
        <v>13.59</v>
      </c>
      <c r="G183">
        <v>13.46</v>
      </c>
      <c r="H183" s="8">
        <v>0.47799999999999998</v>
      </c>
      <c r="I183" t="s">
        <v>615</v>
      </c>
    </row>
    <row r="184" spans="1:9" x14ac:dyDescent="0.3">
      <c r="A184">
        <v>1</v>
      </c>
      <c r="B184" t="s">
        <v>857</v>
      </c>
      <c r="C184">
        <v>1</v>
      </c>
      <c r="D184">
        <v>0.28000000000000003</v>
      </c>
      <c r="E184">
        <v>10</v>
      </c>
      <c r="F184">
        <v>18.78</v>
      </c>
      <c r="G184">
        <v>14.56</v>
      </c>
      <c r="H184" s="8">
        <v>0.3478</v>
      </c>
      <c r="I184" t="s">
        <v>615</v>
      </c>
    </row>
    <row r="185" spans="1:9" x14ac:dyDescent="0.3">
      <c r="A185">
        <v>1</v>
      </c>
      <c r="B185" t="s">
        <v>858</v>
      </c>
      <c r="C185">
        <v>1</v>
      </c>
      <c r="D185">
        <v>0.42</v>
      </c>
      <c r="E185">
        <v>8</v>
      </c>
      <c r="F185">
        <v>14.11</v>
      </c>
      <c r="G185">
        <v>12.4</v>
      </c>
      <c r="H185" s="8">
        <v>0.45</v>
      </c>
      <c r="I185" t="s">
        <v>615</v>
      </c>
    </row>
    <row r="186" spans="1:9" x14ac:dyDescent="0.3">
      <c r="A186">
        <v>1</v>
      </c>
      <c r="B186" t="s">
        <v>859</v>
      </c>
      <c r="C186">
        <v>1</v>
      </c>
      <c r="D186">
        <v>0.61</v>
      </c>
      <c r="E186">
        <v>10</v>
      </c>
      <c r="F186">
        <v>16.489999999999998</v>
      </c>
      <c r="G186">
        <v>13.49</v>
      </c>
      <c r="H186" s="8">
        <v>0.3508</v>
      </c>
      <c r="I186" t="s">
        <v>615</v>
      </c>
    </row>
    <row r="187" spans="1:9" x14ac:dyDescent="0.3">
      <c r="A187">
        <v>1</v>
      </c>
      <c r="B187" t="s">
        <v>860</v>
      </c>
      <c r="C187">
        <v>1</v>
      </c>
      <c r="D187">
        <v>-0.76</v>
      </c>
      <c r="E187">
        <v>12</v>
      </c>
      <c r="F187">
        <v>22.53</v>
      </c>
      <c r="G187">
        <v>21.3</v>
      </c>
      <c r="H187" s="8">
        <v>0.44619999999999999</v>
      </c>
      <c r="I187" t="s">
        <v>615</v>
      </c>
    </row>
    <row r="188" spans="1:9" x14ac:dyDescent="0.3">
      <c r="A188">
        <v>1</v>
      </c>
      <c r="B188" t="s">
        <v>861</v>
      </c>
      <c r="C188">
        <v>1</v>
      </c>
      <c r="D188">
        <v>0.06</v>
      </c>
      <c r="E188">
        <v>9</v>
      </c>
      <c r="F188">
        <v>12.16</v>
      </c>
      <c r="G188">
        <v>11.67</v>
      </c>
      <c r="H188" s="8">
        <v>0.47049999999999997</v>
      </c>
      <c r="I188" t="s">
        <v>615</v>
      </c>
    </row>
    <row r="189" spans="1:9" x14ac:dyDescent="0.3">
      <c r="A189">
        <v>1</v>
      </c>
      <c r="B189" t="s">
        <v>862</v>
      </c>
      <c r="C189">
        <v>1</v>
      </c>
      <c r="D189">
        <v>0.76</v>
      </c>
      <c r="E189">
        <v>9</v>
      </c>
      <c r="F189">
        <v>21.3</v>
      </c>
      <c r="G189">
        <v>12.06</v>
      </c>
      <c r="H189" s="8">
        <v>0.39589999999999997</v>
      </c>
      <c r="I189" t="s">
        <v>615</v>
      </c>
    </row>
    <row r="190" spans="1:9" x14ac:dyDescent="0.3">
      <c r="A190">
        <v>1</v>
      </c>
      <c r="B190" t="s">
        <v>863</v>
      </c>
      <c r="C190">
        <v>1</v>
      </c>
      <c r="D190">
        <v>-0.28999999999999998</v>
      </c>
      <c r="E190">
        <v>12</v>
      </c>
      <c r="F190">
        <v>31.04</v>
      </c>
      <c r="G190">
        <v>20.46</v>
      </c>
      <c r="H190" s="8">
        <v>0.34520000000000001</v>
      </c>
      <c r="I190" t="s">
        <v>615</v>
      </c>
    </row>
    <row r="191" spans="1:9" x14ac:dyDescent="0.3">
      <c r="A191">
        <v>1</v>
      </c>
      <c r="B191" t="s">
        <v>864</v>
      </c>
      <c r="C191">
        <v>1</v>
      </c>
      <c r="D191">
        <v>0.16</v>
      </c>
      <c r="E191">
        <v>8</v>
      </c>
      <c r="F191">
        <v>12.99</v>
      </c>
      <c r="G191">
        <v>9.8800000000000008</v>
      </c>
      <c r="H191" s="8">
        <v>0.46050000000000002</v>
      </c>
      <c r="I191" t="s">
        <v>615</v>
      </c>
    </row>
    <row r="192" spans="1:9" x14ac:dyDescent="0.3">
      <c r="A192">
        <v>1</v>
      </c>
      <c r="B192" t="s">
        <v>865</v>
      </c>
      <c r="C192">
        <v>1</v>
      </c>
      <c r="D192">
        <v>-0.01</v>
      </c>
      <c r="E192">
        <v>11</v>
      </c>
      <c r="F192">
        <v>21.59</v>
      </c>
      <c r="G192">
        <v>18.75</v>
      </c>
      <c r="H192" s="8">
        <v>0.33310000000000001</v>
      </c>
      <c r="I192" t="s">
        <v>615</v>
      </c>
    </row>
    <row r="193" spans="1:9" x14ac:dyDescent="0.3">
      <c r="A193">
        <v>1</v>
      </c>
      <c r="B193" t="s">
        <v>866</v>
      </c>
      <c r="C193">
        <v>1</v>
      </c>
      <c r="D193">
        <v>0.51</v>
      </c>
      <c r="E193">
        <v>10</v>
      </c>
      <c r="F193">
        <v>26.48</v>
      </c>
      <c r="G193">
        <v>23.35</v>
      </c>
      <c r="H193" s="8">
        <v>0.40289999999999998</v>
      </c>
      <c r="I193" t="s">
        <v>615</v>
      </c>
    </row>
    <row r="194" spans="1:9" x14ac:dyDescent="0.3">
      <c r="A194">
        <v>1</v>
      </c>
      <c r="B194" t="s">
        <v>867</v>
      </c>
      <c r="C194">
        <v>1</v>
      </c>
      <c r="D194">
        <v>-0.32</v>
      </c>
      <c r="E194">
        <v>11</v>
      </c>
      <c r="F194">
        <v>22.27</v>
      </c>
      <c r="G194">
        <v>20.62</v>
      </c>
      <c r="H194" s="8">
        <v>0.28029999999999999</v>
      </c>
      <c r="I194" t="s">
        <v>615</v>
      </c>
    </row>
    <row r="195" spans="1:9" x14ac:dyDescent="0.3">
      <c r="A195">
        <v>1</v>
      </c>
      <c r="B195" t="s">
        <v>868</v>
      </c>
      <c r="C195">
        <v>1</v>
      </c>
      <c r="D195">
        <v>-0.39</v>
      </c>
      <c r="E195">
        <v>10</v>
      </c>
      <c r="F195">
        <v>17.13</v>
      </c>
      <c r="G195">
        <v>11.01</v>
      </c>
      <c r="H195" s="8">
        <v>0.4829</v>
      </c>
      <c r="I195" t="s">
        <v>615</v>
      </c>
    </row>
    <row r="196" spans="1:9" x14ac:dyDescent="0.3">
      <c r="A196">
        <v>1</v>
      </c>
      <c r="B196" t="s">
        <v>869</v>
      </c>
      <c r="C196">
        <v>1</v>
      </c>
      <c r="D196">
        <v>-0.68</v>
      </c>
      <c r="E196">
        <v>8</v>
      </c>
      <c r="F196">
        <v>15.36</v>
      </c>
      <c r="G196">
        <v>9.23</v>
      </c>
      <c r="H196" s="8">
        <v>0.31909999999999999</v>
      </c>
      <c r="I196" t="s">
        <v>615</v>
      </c>
    </row>
    <row r="197" spans="1:9" x14ac:dyDescent="0.3">
      <c r="A197">
        <v>1</v>
      </c>
      <c r="B197" t="s">
        <v>870</v>
      </c>
      <c r="C197">
        <v>1</v>
      </c>
      <c r="D197">
        <v>-0.7</v>
      </c>
      <c r="E197">
        <v>8</v>
      </c>
      <c r="F197">
        <v>16.809999999999999</v>
      </c>
      <c r="G197">
        <v>14.85</v>
      </c>
      <c r="H197" s="8">
        <v>0.46450000000000002</v>
      </c>
      <c r="I197" t="s">
        <v>615</v>
      </c>
    </row>
    <row r="198" spans="1:9" x14ac:dyDescent="0.3">
      <c r="A198">
        <v>1</v>
      </c>
      <c r="B198" t="s">
        <v>871</v>
      </c>
      <c r="C198">
        <v>1</v>
      </c>
      <c r="D198">
        <v>-0.8</v>
      </c>
      <c r="E198">
        <v>13</v>
      </c>
      <c r="F198">
        <v>23.9</v>
      </c>
      <c r="G198">
        <v>23.53</v>
      </c>
      <c r="H198" s="8">
        <v>0.42299999999999999</v>
      </c>
      <c r="I198" t="s">
        <v>615</v>
      </c>
    </row>
    <row r="199" spans="1:9" x14ac:dyDescent="0.3">
      <c r="A199">
        <v>1</v>
      </c>
      <c r="B199" t="s">
        <v>872</v>
      </c>
      <c r="C199">
        <v>1</v>
      </c>
      <c r="D199">
        <v>-0.09</v>
      </c>
      <c r="E199">
        <v>10</v>
      </c>
      <c r="F199">
        <v>20.32</v>
      </c>
      <c r="G199">
        <v>13.19</v>
      </c>
      <c r="H199" s="8">
        <v>0.36880000000000002</v>
      </c>
      <c r="I199" t="s">
        <v>615</v>
      </c>
    </row>
    <row r="200" spans="1:9" x14ac:dyDescent="0.3">
      <c r="A200">
        <v>1</v>
      </c>
      <c r="B200" t="s">
        <v>873</v>
      </c>
      <c r="C200">
        <v>1</v>
      </c>
      <c r="D200">
        <v>-0.59</v>
      </c>
      <c r="E200">
        <v>10</v>
      </c>
      <c r="F200">
        <v>19.899999999999999</v>
      </c>
      <c r="G200">
        <v>17.16</v>
      </c>
      <c r="H200" s="8">
        <v>0.37069999999999997</v>
      </c>
      <c r="I200" t="s">
        <v>615</v>
      </c>
    </row>
    <row r="201" spans="1:9" x14ac:dyDescent="0.3">
      <c r="A201">
        <v>1</v>
      </c>
      <c r="B201" t="s">
        <v>874</v>
      </c>
      <c r="C201">
        <v>1</v>
      </c>
      <c r="D201">
        <v>-0.37</v>
      </c>
      <c r="E201">
        <v>11</v>
      </c>
      <c r="F201">
        <v>22.56</v>
      </c>
      <c r="G201">
        <v>18.760000000000002</v>
      </c>
      <c r="H201" s="8">
        <v>0.47689999999999999</v>
      </c>
      <c r="I201" t="s">
        <v>615</v>
      </c>
    </row>
    <row r="202" spans="1:9" x14ac:dyDescent="0.3">
      <c r="A202">
        <v>1</v>
      </c>
      <c r="B202" t="s">
        <v>875</v>
      </c>
      <c r="C202">
        <v>1</v>
      </c>
      <c r="D202">
        <v>0.03</v>
      </c>
      <c r="E202">
        <v>10</v>
      </c>
      <c r="F202">
        <v>18.14</v>
      </c>
      <c r="G202">
        <v>13.21</v>
      </c>
      <c r="H202" s="8">
        <v>0.40560000000000002</v>
      </c>
      <c r="I202" t="s">
        <v>615</v>
      </c>
    </row>
    <row r="203" spans="1:9" x14ac:dyDescent="0.3">
      <c r="A203">
        <v>1</v>
      </c>
      <c r="B203" t="s">
        <v>876</v>
      </c>
      <c r="C203">
        <v>1</v>
      </c>
      <c r="D203">
        <v>-0.41</v>
      </c>
      <c r="E203">
        <v>9</v>
      </c>
      <c r="F203">
        <v>16.010000000000002</v>
      </c>
      <c r="G203">
        <v>14.77</v>
      </c>
      <c r="H203" s="8">
        <v>0.4</v>
      </c>
      <c r="I203" t="s">
        <v>615</v>
      </c>
    </row>
    <row r="204" spans="1:9" x14ac:dyDescent="0.3">
      <c r="A204">
        <v>1</v>
      </c>
      <c r="B204" t="s">
        <v>877</v>
      </c>
      <c r="C204">
        <v>1</v>
      </c>
      <c r="D204">
        <v>-0.16</v>
      </c>
      <c r="E204">
        <v>11</v>
      </c>
      <c r="F204">
        <v>20.77</v>
      </c>
      <c r="G204">
        <v>12.08</v>
      </c>
      <c r="H204" s="8">
        <v>0.33200000000000002</v>
      </c>
      <c r="I204" t="s">
        <v>615</v>
      </c>
    </row>
    <row r="205" spans="1:9" x14ac:dyDescent="0.3">
      <c r="A205">
        <v>1</v>
      </c>
      <c r="B205" t="s">
        <v>878</v>
      </c>
      <c r="C205">
        <v>1</v>
      </c>
      <c r="D205">
        <v>-0.08</v>
      </c>
      <c r="E205">
        <v>10</v>
      </c>
      <c r="F205">
        <v>18.36</v>
      </c>
      <c r="G205">
        <v>16.18</v>
      </c>
      <c r="H205" s="8">
        <v>0.34399999999999997</v>
      </c>
      <c r="I205" t="s">
        <v>615</v>
      </c>
    </row>
    <row r="206" spans="1:9" x14ac:dyDescent="0.3">
      <c r="A206">
        <v>1</v>
      </c>
      <c r="B206" t="s">
        <v>879</v>
      </c>
      <c r="C206">
        <v>1</v>
      </c>
      <c r="D206">
        <v>0.56000000000000005</v>
      </c>
      <c r="E206">
        <v>7</v>
      </c>
      <c r="F206">
        <v>14.87</v>
      </c>
      <c r="G206">
        <v>8.34</v>
      </c>
      <c r="H206" s="8">
        <v>0.49249999999999999</v>
      </c>
      <c r="I206" t="s">
        <v>615</v>
      </c>
    </row>
    <row r="207" spans="1:9" x14ac:dyDescent="0.3">
      <c r="A207">
        <v>1</v>
      </c>
      <c r="B207" t="s">
        <v>880</v>
      </c>
      <c r="C207">
        <v>1</v>
      </c>
      <c r="D207">
        <v>-1.43</v>
      </c>
      <c r="E207">
        <v>9</v>
      </c>
      <c r="F207">
        <v>21.51</v>
      </c>
      <c r="G207">
        <v>21.15</v>
      </c>
      <c r="H207" s="8">
        <v>0.36759999999999998</v>
      </c>
      <c r="I207" t="s">
        <v>615</v>
      </c>
    </row>
    <row r="208" spans="1:9" x14ac:dyDescent="0.3">
      <c r="A208">
        <v>1</v>
      </c>
      <c r="B208" t="s">
        <v>881</v>
      </c>
      <c r="C208">
        <v>1</v>
      </c>
      <c r="D208">
        <v>-0.28000000000000003</v>
      </c>
      <c r="E208">
        <v>10</v>
      </c>
      <c r="F208">
        <v>17.559999999999999</v>
      </c>
      <c r="G208">
        <v>16.63</v>
      </c>
      <c r="H208" s="8">
        <v>0.46110000000000001</v>
      </c>
      <c r="I208" t="s">
        <v>615</v>
      </c>
    </row>
    <row r="209" spans="1:9" x14ac:dyDescent="0.3">
      <c r="A209">
        <v>1</v>
      </c>
      <c r="B209" t="s">
        <v>882</v>
      </c>
      <c r="C209">
        <v>1</v>
      </c>
      <c r="D209">
        <v>-0.74</v>
      </c>
      <c r="E209">
        <v>10</v>
      </c>
      <c r="F209">
        <v>16.73</v>
      </c>
      <c r="G209">
        <v>8.24</v>
      </c>
      <c r="H209" s="8">
        <v>0.47099999999999997</v>
      </c>
      <c r="I209" t="s">
        <v>615</v>
      </c>
    </row>
    <row r="210" spans="1:9" x14ac:dyDescent="0.3">
      <c r="A210">
        <v>1</v>
      </c>
      <c r="B210" t="s">
        <v>883</v>
      </c>
      <c r="C210">
        <v>1</v>
      </c>
      <c r="D210">
        <v>0.38</v>
      </c>
      <c r="E210">
        <v>7</v>
      </c>
      <c r="F210">
        <v>13.38</v>
      </c>
      <c r="G210">
        <v>10.61</v>
      </c>
      <c r="H210" s="8">
        <v>0.51700000000000002</v>
      </c>
      <c r="I210" t="s">
        <v>615</v>
      </c>
    </row>
    <row r="211" spans="1:9" x14ac:dyDescent="0.3">
      <c r="A211">
        <v>1</v>
      </c>
      <c r="B211" t="s">
        <v>884</v>
      </c>
      <c r="C211">
        <v>1</v>
      </c>
      <c r="D211">
        <v>-0.61</v>
      </c>
      <c r="E211">
        <v>10</v>
      </c>
      <c r="F211">
        <v>22.45</v>
      </c>
      <c r="G211">
        <v>21.4</v>
      </c>
      <c r="H211" s="8">
        <v>0.52490000000000003</v>
      </c>
      <c r="I211" t="s">
        <v>615</v>
      </c>
    </row>
    <row r="212" spans="1:9" x14ac:dyDescent="0.3">
      <c r="A212">
        <v>1</v>
      </c>
      <c r="B212" t="s">
        <v>885</v>
      </c>
      <c r="C212">
        <v>1</v>
      </c>
      <c r="D212">
        <v>-0.89</v>
      </c>
      <c r="E212">
        <v>11</v>
      </c>
      <c r="F212">
        <v>24.54</v>
      </c>
      <c r="G212">
        <v>22.57</v>
      </c>
      <c r="H212" s="8">
        <v>0.29570000000000002</v>
      </c>
      <c r="I212" t="s">
        <v>615</v>
      </c>
    </row>
    <row r="213" spans="1:9" x14ac:dyDescent="0.3">
      <c r="A213">
        <v>1</v>
      </c>
      <c r="B213" t="s">
        <v>886</v>
      </c>
      <c r="C213">
        <v>1</v>
      </c>
      <c r="D213">
        <v>-0.31</v>
      </c>
      <c r="E213">
        <v>11</v>
      </c>
      <c r="F213">
        <v>19.260000000000002</v>
      </c>
      <c r="G213">
        <v>14.07</v>
      </c>
      <c r="H213" s="8">
        <v>0.42459999999999998</v>
      </c>
      <c r="I213" t="s">
        <v>615</v>
      </c>
    </row>
    <row r="214" spans="1:9" x14ac:dyDescent="0.3">
      <c r="A214">
        <v>1</v>
      </c>
      <c r="B214" t="s">
        <v>887</v>
      </c>
      <c r="C214">
        <v>1</v>
      </c>
      <c r="D214">
        <v>0.32</v>
      </c>
      <c r="E214">
        <v>11</v>
      </c>
      <c r="F214">
        <v>22.25</v>
      </c>
      <c r="G214">
        <v>18.77</v>
      </c>
      <c r="H214" s="8">
        <v>0.35870000000000002</v>
      </c>
      <c r="I214" t="s">
        <v>615</v>
      </c>
    </row>
    <row r="215" spans="1:9" x14ac:dyDescent="0.3">
      <c r="A215">
        <v>1</v>
      </c>
      <c r="B215" t="s">
        <v>888</v>
      </c>
      <c r="C215">
        <v>1</v>
      </c>
      <c r="D215">
        <v>7.0000000000000007E-2</v>
      </c>
      <c r="E215">
        <v>14</v>
      </c>
      <c r="F215">
        <v>34.020000000000003</v>
      </c>
      <c r="G215">
        <v>28.74</v>
      </c>
      <c r="H215" s="8">
        <v>0.33139999999999997</v>
      </c>
      <c r="I215" t="s">
        <v>615</v>
      </c>
    </row>
    <row r="216" spans="1:9" x14ac:dyDescent="0.3">
      <c r="A216">
        <v>1</v>
      </c>
      <c r="B216" t="s">
        <v>889</v>
      </c>
      <c r="C216">
        <v>1</v>
      </c>
      <c r="D216">
        <v>-0.48</v>
      </c>
      <c r="E216">
        <v>12</v>
      </c>
      <c r="F216">
        <v>26.44</v>
      </c>
      <c r="G216">
        <v>20.66</v>
      </c>
      <c r="H216" s="8">
        <v>0.38690000000000002</v>
      </c>
      <c r="I216" t="s">
        <v>615</v>
      </c>
    </row>
    <row r="217" spans="1:9" x14ac:dyDescent="0.3">
      <c r="A217">
        <v>1</v>
      </c>
      <c r="B217" t="s">
        <v>890</v>
      </c>
      <c r="C217">
        <v>1</v>
      </c>
      <c r="D217">
        <v>-0.23</v>
      </c>
      <c r="E217">
        <v>11</v>
      </c>
      <c r="F217">
        <v>18.77</v>
      </c>
      <c r="G217">
        <v>17.96</v>
      </c>
      <c r="H217" s="8">
        <v>0.42420000000000002</v>
      </c>
      <c r="I217" t="s">
        <v>615</v>
      </c>
    </row>
    <row r="218" spans="1:9" x14ac:dyDescent="0.3">
      <c r="A218">
        <v>1</v>
      </c>
      <c r="B218" t="s">
        <v>891</v>
      </c>
      <c r="C218">
        <v>1</v>
      </c>
      <c r="D218">
        <v>-0.39</v>
      </c>
      <c r="E218">
        <v>11</v>
      </c>
      <c r="F218">
        <v>20.149999999999999</v>
      </c>
      <c r="G218">
        <v>16.18</v>
      </c>
      <c r="H218" s="8">
        <v>0.38279999999999997</v>
      </c>
      <c r="I218" t="s">
        <v>615</v>
      </c>
    </row>
    <row r="219" spans="1:9" x14ac:dyDescent="0.3">
      <c r="A219">
        <v>1</v>
      </c>
      <c r="B219" t="s">
        <v>892</v>
      </c>
      <c r="C219">
        <v>1</v>
      </c>
      <c r="D219">
        <v>-0.69</v>
      </c>
      <c r="E219">
        <v>10</v>
      </c>
      <c r="F219">
        <v>19.260000000000002</v>
      </c>
      <c r="G219">
        <v>18.07</v>
      </c>
      <c r="H219" s="8">
        <v>0.46929999999999999</v>
      </c>
      <c r="I219" t="s">
        <v>615</v>
      </c>
    </row>
    <row r="220" spans="1:9" x14ac:dyDescent="0.3">
      <c r="A220">
        <v>1</v>
      </c>
      <c r="B220" t="s">
        <v>893</v>
      </c>
      <c r="C220">
        <v>1</v>
      </c>
      <c r="D220">
        <v>0.95</v>
      </c>
      <c r="E220">
        <v>16</v>
      </c>
      <c r="F220">
        <v>47.07</v>
      </c>
      <c r="G220">
        <v>44.52</v>
      </c>
      <c r="H220" s="8">
        <v>0.17979999999999999</v>
      </c>
      <c r="I220" t="s">
        <v>615</v>
      </c>
    </row>
    <row r="221" spans="1:9" x14ac:dyDescent="0.3">
      <c r="A221">
        <v>1</v>
      </c>
      <c r="B221" t="s">
        <v>894</v>
      </c>
      <c r="C221">
        <v>1</v>
      </c>
      <c r="D221">
        <v>-0.51</v>
      </c>
      <c r="E221">
        <v>15</v>
      </c>
      <c r="F221">
        <v>31.03</v>
      </c>
      <c r="G221">
        <v>20.04</v>
      </c>
      <c r="H221" s="8">
        <v>0.25900000000000001</v>
      </c>
      <c r="I221" t="s">
        <v>615</v>
      </c>
    </row>
    <row r="222" spans="1:9" x14ac:dyDescent="0.3">
      <c r="A222">
        <v>1</v>
      </c>
      <c r="B222" t="s">
        <v>895</v>
      </c>
      <c r="C222">
        <v>1</v>
      </c>
      <c r="D222">
        <v>0.1</v>
      </c>
      <c r="E222">
        <v>8</v>
      </c>
      <c r="F222">
        <v>16.309999999999999</v>
      </c>
      <c r="G222">
        <v>16.09</v>
      </c>
      <c r="H222" s="8">
        <v>0.5474</v>
      </c>
      <c r="I222" t="s">
        <v>615</v>
      </c>
    </row>
    <row r="223" spans="1:9" x14ac:dyDescent="0.3">
      <c r="A223">
        <v>1</v>
      </c>
      <c r="B223" t="s">
        <v>896</v>
      </c>
      <c r="C223">
        <v>1</v>
      </c>
      <c r="D223">
        <v>-0.28999999999999998</v>
      </c>
      <c r="E223">
        <v>12</v>
      </c>
      <c r="F223">
        <v>25.86</v>
      </c>
      <c r="G223">
        <v>21.55</v>
      </c>
      <c r="H223" s="8">
        <v>0.3553</v>
      </c>
      <c r="I223" t="s">
        <v>615</v>
      </c>
    </row>
    <row r="224" spans="1:9" x14ac:dyDescent="0.3">
      <c r="A224">
        <v>1</v>
      </c>
      <c r="B224" t="s">
        <v>897</v>
      </c>
      <c r="C224">
        <v>1</v>
      </c>
      <c r="D224">
        <v>-0.9</v>
      </c>
      <c r="E224">
        <v>11</v>
      </c>
      <c r="F224">
        <v>18.170000000000002</v>
      </c>
      <c r="G224">
        <v>15.44</v>
      </c>
      <c r="H224" s="8">
        <v>0.3821</v>
      </c>
      <c r="I224" t="s">
        <v>615</v>
      </c>
    </row>
    <row r="225" spans="1:9" x14ac:dyDescent="0.3">
      <c r="A225">
        <v>1</v>
      </c>
      <c r="B225" t="s">
        <v>898</v>
      </c>
      <c r="C225">
        <v>1</v>
      </c>
      <c r="D225">
        <v>0.34</v>
      </c>
      <c r="E225">
        <v>8</v>
      </c>
      <c r="F225">
        <v>22.07</v>
      </c>
      <c r="G225">
        <v>19.96</v>
      </c>
      <c r="H225" s="8">
        <v>0.49759999999999999</v>
      </c>
      <c r="I225" t="s">
        <v>615</v>
      </c>
    </row>
    <row r="226" spans="1:9" x14ac:dyDescent="0.3">
      <c r="A226">
        <v>1</v>
      </c>
      <c r="B226" t="s">
        <v>899</v>
      </c>
      <c r="C226">
        <v>1</v>
      </c>
      <c r="D226">
        <v>-0.36</v>
      </c>
      <c r="E226">
        <v>12</v>
      </c>
      <c r="F226">
        <v>31.31</v>
      </c>
      <c r="G226">
        <v>24.34</v>
      </c>
      <c r="H226" s="8">
        <v>0.3488</v>
      </c>
      <c r="I226" t="s">
        <v>615</v>
      </c>
    </row>
    <row r="227" spans="1:9" x14ac:dyDescent="0.3">
      <c r="A227">
        <v>1</v>
      </c>
      <c r="B227" t="s">
        <v>900</v>
      </c>
      <c r="C227">
        <v>1</v>
      </c>
      <c r="D227">
        <v>-1.38</v>
      </c>
      <c r="E227">
        <v>12</v>
      </c>
      <c r="F227">
        <v>28.56</v>
      </c>
      <c r="G227">
        <v>25.19</v>
      </c>
      <c r="H227" s="8">
        <v>0.53169999999999995</v>
      </c>
      <c r="I227" t="s">
        <v>615</v>
      </c>
    </row>
    <row r="228" spans="1:9" x14ac:dyDescent="0.3">
      <c r="A228">
        <v>1</v>
      </c>
      <c r="B228" t="s">
        <v>901</v>
      </c>
      <c r="C228">
        <v>1</v>
      </c>
      <c r="D228">
        <v>0.08</v>
      </c>
      <c r="E228">
        <v>12</v>
      </c>
      <c r="F228">
        <v>25.12</v>
      </c>
      <c r="G228">
        <v>21.89</v>
      </c>
      <c r="H228" s="8">
        <v>0.37269999999999998</v>
      </c>
      <c r="I228" t="s">
        <v>615</v>
      </c>
    </row>
    <row r="229" spans="1:9" x14ac:dyDescent="0.3">
      <c r="A229">
        <v>1</v>
      </c>
      <c r="B229" t="s">
        <v>902</v>
      </c>
      <c r="C229">
        <v>1</v>
      </c>
      <c r="D229">
        <v>-0.36</v>
      </c>
      <c r="E229">
        <v>12</v>
      </c>
      <c r="F229">
        <v>34.65</v>
      </c>
      <c r="G229">
        <v>18.32</v>
      </c>
      <c r="H229" s="8">
        <v>0.34399999999999997</v>
      </c>
      <c r="I229" t="s">
        <v>615</v>
      </c>
    </row>
    <row r="230" spans="1:9" x14ac:dyDescent="0.3">
      <c r="A230">
        <v>1</v>
      </c>
      <c r="B230" t="s">
        <v>903</v>
      </c>
      <c r="C230">
        <v>1</v>
      </c>
      <c r="D230">
        <v>0.01</v>
      </c>
      <c r="E230">
        <v>11</v>
      </c>
      <c r="F230">
        <v>18.989999999999998</v>
      </c>
      <c r="G230">
        <v>14.94</v>
      </c>
      <c r="H230" s="8">
        <v>0.5071</v>
      </c>
      <c r="I230" t="s">
        <v>615</v>
      </c>
    </row>
    <row r="231" spans="1:9" x14ac:dyDescent="0.3">
      <c r="A231">
        <v>1</v>
      </c>
      <c r="B231" t="s">
        <v>904</v>
      </c>
      <c r="C231">
        <v>1</v>
      </c>
      <c r="D231">
        <v>-0.18</v>
      </c>
      <c r="E231">
        <v>11</v>
      </c>
      <c r="F231">
        <v>24.65</v>
      </c>
      <c r="G231">
        <v>17.329999999999998</v>
      </c>
      <c r="H231" s="8">
        <v>0.4128</v>
      </c>
      <c r="I231" t="s">
        <v>615</v>
      </c>
    </row>
    <row r="232" spans="1:9" x14ac:dyDescent="0.3">
      <c r="A232">
        <v>1</v>
      </c>
      <c r="B232" t="s">
        <v>905</v>
      </c>
      <c r="C232">
        <v>1</v>
      </c>
      <c r="D232">
        <v>0.22</v>
      </c>
      <c r="E232">
        <v>12</v>
      </c>
      <c r="F232">
        <v>23.85</v>
      </c>
      <c r="G232">
        <v>22.23</v>
      </c>
      <c r="H232" s="8">
        <v>0.32490000000000002</v>
      </c>
      <c r="I232" t="s">
        <v>615</v>
      </c>
    </row>
    <row r="233" spans="1:9" x14ac:dyDescent="0.3">
      <c r="A233">
        <v>1</v>
      </c>
      <c r="B233" t="s">
        <v>906</v>
      </c>
      <c r="C233">
        <v>1</v>
      </c>
      <c r="D233">
        <v>-0.23</v>
      </c>
      <c r="E233">
        <v>11</v>
      </c>
      <c r="F233">
        <v>27.6</v>
      </c>
      <c r="G233">
        <v>22.61</v>
      </c>
      <c r="H233" s="8">
        <v>0.25459999999999999</v>
      </c>
      <c r="I233" t="s">
        <v>615</v>
      </c>
    </row>
    <row r="234" spans="1:9" x14ac:dyDescent="0.3">
      <c r="A234">
        <v>1</v>
      </c>
      <c r="B234" t="s">
        <v>907</v>
      </c>
      <c r="C234">
        <v>1</v>
      </c>
      <c r="D234">
        <v>-0.74</v>
      </c>
      <c r="E234">
        <v>9</v>
      </c>
      <c r="F234">
        <v>21.5</v>
      </c>
      <c r="G234">
        <v>18.25</v>
      </c>
      <c r="H234" s="8">
        <v>0.42859999999999998</v>
      </c>
      <c r="I234" t="s">
        <v>615</v>
      </c>
    </row>
    <row r="235" spans="1:9" x14ac:dyDescent="0.3">
      <c r="A235">
        <v>1</v>
      </c>
      <c r="B235" t="s">
        <v>908</v>
      </c>
      <c r="C235">
        <v>1</v>
      </c>
      <c r="D235">
        <v>-0.5</v>
      </c>
      <c r="E235">
        <v>10</v>
      </c>
      <c r="F235">
        <v>20</v>
      </c>
      <c r="G235">
        <v>17.190000000000001</v>
      </c>
      <c r="H235" s="8">
        <v>0.4511</v>
      </c>
      <c r="I235" t="s">
        <v>615</v>
      </c>
    </row>
    <row r="236" spans="1:9" x14ac:dyDescent="0.3">
      <c r="A236">
        <v>1</v>
      </c>
      <c r="B236" t="s">
        <v>909</v>
      </c>
      <c r="C236">
        <v>1</v>
      </c>
      <c r="D236">
        <v>0.05</v>
      </c>
      <c r="E236">
        <v>13</v>
      </c>
      <c r="F236">
        <v>18.22</v>
      </c>
      <c r="G236">
        <v>17.09</v>
      </c>
      <c r="H236" s="8">
        <v>0.38500000000000001</v>
      </c>
      <c r="I236" t="s">
        <v>615</v>
      </c>
    </row>
    <row r="237" spans="1:9" x14ac:dyDescent="0.3">
      <c r="A237">
        <v>1</v>
      </c>
      <c r="B237" t="s">
        <v>910</v>
      </c>
      <c r="C237">
        <v>1</v>
      </c>
      <c r="D237">
        <v>0.32</v>
      </c>
      <c r="E237">
        <v>8</v>
      </c>
      <c r="F237">
        <v>15.26</v>
      </c>
      <c r="G237">
        <v>4.78</v>
      </c>
      <c r="H237" s="8">
        <v>0.54210000000000003</v>
      </c>
      <c r="I237" t="s">
        <v>615</v>
      </c>
    </row>
    <row r="238" spans="1:9" x14ac:dyDescent="0.3">
      <c r="A238">
        <v>1</v>
      </c>
      <c r="B238" t="s">
        <v>911</v>
      </c>
      <c r="C238">
        <v>1</v>
      </c>
      <c r="D238">
        <v>-0.63</v>
      </c>
      <c r="E238">
        <v>10</v>
      </c>
      <c r="F238">
        <v>16.489999999999998</v>
      </c>
      <c r="G238">
        <v>16.16</v>
      </c>
      <c r="H238" s="8">
        <v>0.38929999999999998</v>
      </c>
      <c r="I238" t="s">
        <v>615</v>
      </c>
    </row>
    <row r="239" spans="1:9" x14ac:dyDescent="0.3">
      <c r="A239">
        <v>1</v>
      </c>
      <c r="B239" t="s">
        <v>912</v>
      </c>
      <c r="C239">
        <v>1</v>
      </c>
      <c r="D239">
        <v>-0.08</v>
      </c>
      <c r="E239">
        <v>9</v>
      </c>
      <c r="F239">
        <v>16.12</v>
      </c>
      <c r="G239">
        <v>15.38</v>
      </c>
      <c r="H239" s="8">
        <v>0.45710000000000001</v>
      </c>
      <c r="I239" t="s">
        <v>615</v>
      </c>
    </row>
    <row r="240" spans="1:9" x14ac:dyDescent="0.3">
      <c r="A240">
        <v>1</v>
      </c>
      <c r="B240" t="s">
        <v>913</v>
      </c>
      <c r="C240">
        <v>1</v>
      </c>
      <c r="D240">
        <v>0.43</v>
      </c>
      <c r="E240">
        <v>11</v>
      </c>
      <c r="F240">
        <v>22.89</v>
      </c>
      <c r="G240">
        <v>17.940000000000001</v>
      </c>
      <c r="H240" s="8">
        <v>0.31140000000000001</v>
      </c>
      <c r="I240" t="s">
        <v>615</v>
      </c>
    </row>
    <row r="241" spans="1:9" x14ac:dyDescent="0.3">
      <c r="A241">
        <v>1</v>
      </c>
      <c r="B241" t="s">
        <v>914</v>
      </c>
      <c r="C241">
        <v>1</v>
      </c>
      <c r="D241">
        <v>0.18</v>
      </c>
      <c r="E241">
        <v>11</v>
      </c>
      <c r="F241">
        <v>16.190000000000001</v>
      </c>
      <c r="G241">
        <v>15.03</v>
      </c>
      <c r="H241" s="8">
        <v>0.35659999999999997</v>
      </c>
      <c r="I241" t="s">
        <v>615</v>
      </c>
    </row>
    <row r="242" spans="1:9" x14ac:dyDescent="0.3">
      <c r="A242">
        <v>1</v>
      </c>
      <c r="B242" t="s">
        <v>915</v>
      </c>
      <c r="C242">
        <v>1</v>
      </c>
      <c r="D242">
        <v>-0.55000000000000004</v>
      </c>
      <c r="E242">
        <v>8</v>
      </c>
      <c r="F242">
        <v>14.49</v>
      </c>
      <c r="G242">
        <v>11.56</v>
      </c>
      <c r="H242" s="8">
        <v>0.40339999999999998</v>
      </c>
      <c r="I242" t="s">
        <v>615</v>
      </c>
    </row>
    <row r="243" spans="1:9" x14ac:dyDescent="0.3">
      <c r="A243">
        <v>1</v>
      </c>
      <c r="B243" t="s">
        <v>916</v>
      </c>
      <c r="C243">
        <v>1</v>
      </c>
      <c r="D243">
        <v>-0.52</v>
      </c>
      <c r="E243">
        <v>13</v>
      </c>
      <c r="F243">
        <v>32.630000000000003</v>
      </c>
      <c r="G243">
        <v>30.31</v>
      </c>
      <c r="H243" s="8">
        <v>0.2742</v>
      </c>
      <c r="I243" t="s">
        <v>615</v>
      </c>
    </row>
    <row r="244" spans="1:9" x14ac:dyDescent="0.3">
      <c r="A244">
        <v>1</v>
      </c>
      <c r="B244" t="s">
        <v>917</v>
      </c>
      <c r="C244">
        <v>1</v>
      </c>
      <c r="D244">
        <v>0.75</v>
      </c>
      <c r="E244">
        <v>11</v>
      </c>
      <c r="F244">
        <v>20.78</v>
      </c>
      <c r="G244">
        <v>15.86</v>
      </c>
      <c r="H244" s="8">
        <v>0.34499999999999997</v>
      </c>
      <c r="I244" t="s">
        <v>615</v>
      </c>
    </row>
    <row r="245" spans="1:9" x14ac:dyDescent="0.3">
      <c r="A245">
        <v>1</v>
      </c>
      <c r="B245" t="s">
        <v>918</v>
      </c>
      <c r="C245">
        <v>1</v>
      </c>
      <c r="D245">
        <v>-1.06</v>
      </c>
      <c r="E245">
        <v>12</v>
      </c>
      <c r="F245">
        <v>23.26</v>
      </c>
      <c r="G245">
        <v>22.94</v>
      </c>
      <c r="H245" s="8">
        <v>0.3654</v>
      </c>
      <c r="I245" t="s">
        <v>615</v>
      </c>
    </row>
    <row r="246" spans="1:9" x14ac:dyDescent="0.3">
      <c r="A246">
        <v>1</v>
      </c>
      <c r="B246" t="s">
        <v>919</v>
      </c>
      <c r="C246">
        <v>1</v>
      </c>
      <c r="D246">
        <v>-0.45</v>
      </c>
      <c r="E246">
        <v>12</v>
      </c>
      <c r="F246">
        <v>26.11</v>
      </c>
      <c r="G246">
        <v>21.67</v>
      </c>
      <c r="H246" s="8">
        <v>0.38990000000000002</v>
      </c>
      <c r="I246" t="s">
        <v>615</v>
      </c>
    </row>
    <row r="247" spans="1:9" x14ac:dyDescent="0.3">
      <c r="A247">
        <v>1</v>
      </c>
      <c r="B247" t="s">
        <v>920</v>
      </c>
      <c r="C247">
        <v>1</v>
      </c>
      <c r="D247">
        <v>0.64</v>
      </c>
      <c r="E247">
        <v>7</v>
      </c>
      <c r="F247">
        <v>15.58</v>
      </c>
      <c r="G247">
        <v>13.12</v>
      </c>
      <c r="H247" s="8">
        <v>0.27310000000000001</v>
      </c>
      <c r="I247" t="s">
        <v>615</v>
      </c>
    </row>
    <row r="248" spans="1:9" x14ac:dyDescent="0.3">
      <c r="A248">
        <v>1</v>
      </c>
      <c r="B248" t="s">
        <v>921</v>
      </c>
      <c r="C248">
        <v>1</v>
      </c>
      <c r="D248">
        <v>-0.31</v>
      </c>
      <c r="E248">
        <v>10</v>
      </c>
      <c r="F248">
        <v>18.03</v>
      </c>
      <c r="G248">
        <v>14.34</v>
      </c>
      <c r="H248" s="8">
        <v>0.4541</v>
      </c>
      <c r="I248" t="s">
        <v>615</v>
      </c>
    </row>
    <row r="249" spans="1:9" x14ac:dyDescent="0.3">
      <c r="A249">
        <v>1</v>
      </c>
      <c r="B249" t="s">
        <v>922</v>
      </c>
      <c r="C249">
        <v>1</v>
      </c>
      <c r="D249">
        <v>-0.84</v>
      </c>
      <c r="E249">
        <v>11</v>
      </c>
      <c r="F249">
        <v>21.85</v>
      </c>
      <c r="G249">
        <v>21.18</v>
      </c>
      <c r="H249" s="8">
        <v>0.45660000000000001</v>
      </c>
      <c r="I249" t="s">
        <v>615</v>
      </c>
    </row>
    <row r="250" spans="1:9" x14ac:dyDescent="0.3">
      <c r="A250">
        <v>1</v>
      </c>
      <c r="B250" t="s">
        <v>923</v>
      </c>
      <c r="C250">
        <v>1</v>
      </c>
      <c r="D250">
        <v>-0.3</v>
      </c>
      <c r="E250">
        <v>8</v>
      </c>
      <c r="F250">
        <v>13.65</v>
      </c>
      <c r="G250">
        <v>11.95</v>
      </c>
      <c r="H250" s="8">
        <v>0.48020000000000002</v>
      </c>
      <c r="I250" t="s">
        <v>615</v>
      </c>
    </row>
    <row r="251" spans="1:9" x14ac:dyDescent="0.3">
      <c r="A251">
        <v>1</v>
      </c>
      <c r="B251" t="s">
        <v>924</v>
      </c>
      <c r="C251">
        <v>1</v>
      </c>
      <c r="D251">
        <v>-0.28999999999999998</v>
      </c>
      <c r="E251">
        <v>11</v>
      </c>
      <c r="F251">
        <v>16.61</v>
      </c>
      <c r="G251">
        <v>12.45</v>
      </c>
      <c r="H251" s="8">
        <v>0.51029999999999998</v>
      </c>
      <c r="I251" t="s">
        <v>615</v>
      </c>
    </row>
    <row r="252" spans="1:9" x14ac:dyDescent="0.3">
      <c r="A252">
        <v>1</v>
      </c>
      <c r="B252" t="s">
        <v>925</v>
      </c>
      <c r="C252">
        <v>1</v>
      </c>
      <c r="D252">
        <v>0.43</v>
      </c>
      <c r="E252">
        <v>12</v>
      </c>
      <c r="F252">
        <v>30.01</v>
      </c>
      <c r="G252">
        <v>25.85</v>
      </c>
      <c r="H252" s="8">
        <v>0.34899999999999998</v>
      </c>
      <c r="I252" t="s">
        <v>615</v>
      </c>
    </row>
    <row r="253" spans="1:9" x14ac:dyDescent="0.3">
      <c r="A253">
        <v>1</v>
      </c>
      <c r="B253" t="s">
        <v>926</v>
      </c>
      <c r="C253">
        <v>1</v>
      </c>
      <c r="D253">
        <v>-0.83</v>
      </c>
      <c r="E253">
        <v>13</v>
      </c>
      <c r="F253">
        <v>29.74</v>
      </c>
      <c r="G253">
        <v>23.35</v>
      </c>
      <c r="H253" s="8">
        <v>0.3528</v>
      </c>
      <c r="I253" t="s">
        <v>615</v>
      </c>
    </row>
    <row r="254" spans="1:9" x14ac:dyDescent="0.3">
      <c r="A254">
        <v>1</v>
      </c>
      <c r="B254" t="s">
        <v>927</v>
      </c>
      <c r="C254">
        <v>1</v>
      </c>
      <c r="D254">
        <v>0.09</v>
      </c>
      <c r="E254">
        <v>11</v>
      </c>
      <c r="F254">
        <v>24.26</v>
      </c>
      <c r="G254">
        <v>20.78</v>
      </c>
      <c r="H254" s="8">
        <v>0.28949999999999998</v>
      </c>
      <c r="I254" t="s">
        <v>615</v>
      </c>
    </row>
    <row r="255" spans="1:9" x14ac:dyDescent="0.3">
      <c r="A255">
        <v>1</v>
      </c>
      <c r="B255" t="s">
        <v>928</v>
      </c>
      <c r="C255">
        <v>1</v>
      </c>
      <c r="D255">
        <v>-0.43</v>
      </c>
      <c r="E255">
        <v>9</v>
      </c>
      <c r="F255">
        <v>23.61</v>
      </c>
      <c r="G255">
        <v>20.62</v>
      </c>
      <c r="H255" s="8">
        <v>0.54849999999999999</v>
      </c>
      <c r="I255" t="s">
        <v>615</v>
      </c>
    </row>
    <row r="256" spans="1:9" x14ac:dyDescent="0.3">
      <c r="A256">
        <v>1</v>
      </c>
      <c r="B256" t="s">
        <v>929</v>
      </c>
      <c r="C256">
        <v>1</v>
      </c>
      <c r="D256">
        <v>-1.25</v>
      </c>
      <c r="E256">
        <v>12</v>
      </c>
      <c r="F256">
        <v>26.32</v>
      </c>
      <c r="G256">
        <v>22.25</v>
      </c>
      <c r="H256" s="8">
        <v>0.41980000000000001</v>
      </c>
      <c r="I256" t="s">
        <v>615</v>
      </c>
    </row>
    <row r="257" spans="1:9" x14ac:dyDescent="0.3">
      <c r="A257">
        <v>1</v>
      </c>
      <c r="B257" t="s">
        <v>930</v>
      </c>
      <c r="C257">
        <v>1</v>
      </c>
      <c r="D257">
        <v>-0.94</v>
      </c>
      <c r="E257">
        <v>15</v>
      </c>
      <c r="F257">
        <v>30.7</v>
      </c>
      <c r="G257">
        <v>26.44</v>
      </c>
      <c r="H257" s="8">
        <v>0.2959</v>
      </c>
      <c r="I257" t="s">
        <v>615</v>
      </c>
    </row>
    <row r="258" spans="1:9" x14ac:dyDescent="0.3">
      <c r="A258">
        <v>1</v>
      </c>
      <c r="B258" t="s">
        <v>931</v>
      </c>
      <c r="C258">
        <v>1</v>
      </c>
      <c r="D258">
        <v>0.17</v>
      </c>
      <c r="E258">
        <v>10</v>
      </c>
      <c r="F258">
        <v>16.170000000000002</v>
      </c>
      <c r="G258">
        <v>14.94</v>
      </c>
      <c r="H258" s="8">
        <v>0.49490000000000001</v>
      </c>
      <c r="I258" t="s">
        <v>615</v>
      </c>
    </row>
    <row r="259" spans="1:9" x14ac:dyDescent="0.3">
      <c r="A259">
        <v>1</v>
      </c>
      <c r="B259" t="s">
        <v>932</v>
      </c>
      <c r="C259">
        <v>1</v>
      </c>
      <c r="D259">
        <v>-0.97</v>
      </c>
      <c r="E259">
        <v>14</v>
      </c>
      <c r="F259">
        <v>38.71</v>
      </c>
      <c r="G259">
        <v>24.55</v>
      </c>
      <c r="H259" s="8">
        <v>0.23330000000000001</v>
      </c>
      <c r="I259" t="s">
        <v>615</v>
      </c>
    </row>
    <row r="260" spans="1:9" x14ac:dyDescent="0.3">
      <c r="A260">
        <v>1</v>
      </c>
      <c r="B260" t="s">
        <v>933</v>
      </c>
      <c r="C260">
        <v>1</v>
      </c>
      <c r="D260">
        <v>0.17</v>
      </c>
      <c r="E260">
        <v>11</v>
      </c>
      <c r="F260">
        <v>19.940000000000001</v>
      </c>
      <c r="G260">
        <v>17.32</v>
      </c>
      <c r="H260" s="8">
        <v>0.38950000000000001</v>
      </c>
      <c r="I260" t="s">
        <v>615</v>
      </c>
    </row>
    <row r="261" spans="1:9" x14ac:dyDescent="0.3">
      <c r="A261">
        <v>1</v>
      </c>
      <c r="B261" t="s">
        <v>934</v>
      </c>
      <c r="C261">
        <v>1</v>
      </c>
      <c r="D261">
        <v>-0.33</v>
      </c>
      <c r="E261">
        <v>11</v>
      </c>
      <c r="F261">
        <v>23.86</v>
      </c>
      <c r="G261">
        <v>20.51</v>
      </c>
      <c r="H261" s="8">
        <v>0.3286</v>
      </c>
      <c r="I261" t="s">
        <v>615</v>
      </c>
    </row>
    <row r="262" spans="1:9" x14ac:dyDescent="0.3">
      <c r="A262">
        <v>1</v>
      </c>
      <c r="B262" t="s">
        <v>935</v>
      </c>
      <c r="C262">
        <v>1</v>
      </c>
      <c r="D262">
        <v>-0.42</v>
      </c>
      <c r="E262">
        <v>10</v>
      </c>
      <c r="F262">
        <v>15.37</v>
      </c>
      <c r="G262">
        <v>13.97</v>
      </c>
      <c r="H262" s="8">
        <v>0.4395</v>
      </c>
      <c r="I262" t="s">
        <v>615</v>
      </c>
    </row>
    <row r="263" spans="1:9" x14ac:dyDescent="0.3">
      <c r="A263">
        <v>1</v>
      </c>
      <c r="B263" t="s">
        <v>936</v>
      </c>
      <c r="C263">
        <v>1</v>
      </c>
      <c r="D263">
        <v>1.1200000000000001</v>
      </c>
      <c r="E263">
        <v>10</v>
      </c>
      <c r="F263">
        <v>16.68</v>
      </c>
      <c r="G263">
        <v>13.03</v>
      </c>
      <c r="H263" s="8">
        <v>0.37669999999999998</v>
      </c>
      <c r="I263" t="s">
        <v>615</v>
      </c>
    </row>
    <row r="264" spans="1:9" x14ac:dyDescent="0.3">
      <c r="A264">
        <v>1</v>
      </c>
      <c r="B264" t="s">
        <v>937</v>
      </c>
      <c r="C264">
        <v>1</v>
      </c>
      <c r="D264">
        <v>0.14000000000000001</v>
      </c>
      <c r="E264">
        <v>11</v>
      </c>
      <c r="F264">
        <v>21.25</v>
      </c>
      <c r="G264">
        <v>17.88</v>
      </c>
      <c r="H264" s="8">
        <v>0.36770000000000003</v>
      </c>
      <c r="I264" t="s">
        <v>615</v>
      </c>
    </row>
    <row r="265" spans="1:9" x14ac:dyDescent="0.3">
      <c r="A265">
        <v>1</v>
      </c>
      <c r="B265" t="s">
        <v>938</v>
      </c>
      <c r="C265">
        <v>1</v>
      </c>
      <c r="D265">
        <v>-0.17</v>
      </c>
      <c r="E265">
        <v>10</v>
      </c>
      <c r="F265">
        <v>22.42</v>
      </c>
      <c r="G265">
        <v>19.260000000000002</v>
      </c>
      <c r="H265" s="8">
        <v>0.4304</v>
      </c>
      <c r="I265" t="s">
        <v>615</v>
      </c>
    </row>
    <row r="266" spans="1:9" x14ac:dyDescent="0.3">
      <c r="A266">
        <v>1</v>
      </c>
      <c r="B266" t="s">
        <v>939</v>
      </c>
      <c r="C266">
        <v>1</v>
      </c>
      <c r="D266">
        <v>-0.91</v>
      </c>
      <c r="E266">
        <v>11</v>
      </c>
      <c r="F266">
        <v>22.37</v>
      </c>
      <c r="G266">
        <v>21.65</v>
      </c>
      <c r="H266" s="8">
        <v>0.4587</v>
      </c>
      <c r="I266" t="s">
        <v>615</v>
      </c>
    </row>
    <row r="267" spans="1:9" x14ac:dyDescent="0.3">
      <c r="A267">
        <v>1</v>
      </c>
      <c r="B267" t="s">
        <v>940</v>
      </c>
      <c r="C267">
        <v>1</v>
      </c>
      <c r="D267">
        <v>0.44</v>
      </c>
      <c r="E267">
        <v>8</v>
      </c>
      <c r="F267">
        <v>15.74</v>
      </c>
      <c r="G267">
        <v>10.71</v>
      </c>
      <c r="H267" s="8">
        <v>0.38879999999999998</v>
      </c>
      <c r="I267" t="s">
        <v>615</v>
      </c>
    </row>
    <row r="268" spans="1:9" x14ac:dyDescent="0.3">
      <c r="A268">
        <v>1</v>
      </c>
      <c r="B268" t="s">
        <v>941</v>
      </c>
      <c r="C268">
        <v>1</v>
      </c>
      <c r="D268">
        <v>0.87</v>
      </c>
      <c r="E268">
        <v>11</v>
      </c>
      <c r="F268">
        <v>25.91</v>
      </c>
      <c r="G268">
        <v>24.04</v>
      </c>
      <c r="H268" s="8">
        <v>0.48110000000000003</v>
      </c>
      <c r="I268" t="s">
        <v>615</v>
      </c>
    </row>
    <row r="269" spans="1:9" x14ac:dyDescent="0.3">
      <c r="A269">
        <v>1</v>
      </c>
      <c r="B269" t="s">
        <v>942</v>
      </c>
      <c r="C269">
        <v>1</v>
      </c>
      <c r="D269">
        <v>-0.22</v>
      </c>
      <c r="E269">
        <v>13</v>
      </c>
      <c r="F269">
        <v>29.44</v>
      </c>
      <c r="G269">
        <v>24.9</v>
      </c>
      <c r="H269" s="8">
        <v>0.27410000000000001</v>
      </c>
      <c r="I269" t="s">
        <v>615</v>
      </c>
    </row>
    <row r="270" spans="1:9" x14ac:dyDescent="0.3">
      <c r="A270">
        <v>1</v>
      </c>
      <c r="B270" t="s">
        <v>943</v>
      </c>
      <c r="C270">
        <v>1</v>
      </c>
      <c r="D270">
        <v>0.53</v>
      </c>
      <c r="E270">
        <v>11</v>
      </c>
      <c r="F270">
        <v>22.83</v>
      </c>
      <c r="G270">
        <v>14.97</v>
      </c>
      <c r="H270" s="8">
        <v>0.2964</v>
      </c>
      <c r="I270" t="s">
        <v>615</v>
      </c>
    </row>
    <row r="271" spans="1:9" x14ac:dyDescent="0.3">
      <c r="A271">
        <v>1</v>
      </c>
      <c r="B271" t="s">
        <v>944</v>
      </c>
      <c r="C271">
        <v>1</v>
      </c>
      <c r="D271">
        <v>-0.09</v>
      </c>
      <c r="E271">
        <v>14</v>
      </c>
      <c r="F271">
        <v>25.21</v>
      </c>
      <c r="G271">
        <v>21.11</v>
      </c>
      <c r="H271" s="8">
        <v>0.33810000000000001</v>
      </c>
      <c r="I271" t="s">
        <v>615</v>
      </c>
    </row>
    <row r="272" spans="1:9" x14ac:dyDescent="0.3">
      <c r="A272">
        <v>1</v>
      </c>
      <c r="B272" t="s">
        <v>945</v>
      </c>
      <c r="C272">
        <v>1</v>
      </c>
      <c r="D272">
        <v>-0.53</v>
      </c>
      <c r="E272">
        <v>12</v>
      </c>
      <c r="F272">
        <v>30.69</v>
      </c>
      <c r="G272">
        <v>26.82</v>
      </c>
      <c r="H272" s="8">
        <v>0.46529999999999999</v>
      </c>
      <c r="I272" t="s">
        <v>615</v>
      </c>
    </row>
    <row r="273" spans="1:9" x14ac:dyDescent="0.3">
      <c r="A273">
        <v>1</v>
      </c>
      <c r="B273" t="s">
        <v>946</v>
      </c>
      <c r="C273">
        <v>1</v>
      </c>
      <c r="D273">
        <v>0.14000000000000001</v>
      </c>
      <c r="E273">
        <v>10</v>
      </c>
      <c r="F273">
        <v>21.55</v>
      </c>
      <c r="G273">
        <v>17.97</v>
      </c>
      <c r="H273" s="8">
        <v>0.39279999999999998</v>
      </c>
      <c r="I273" t="s">
        <v>615</v>
      </c>
    </row>
    <row r="274" spans="1:9" x14ac:dyDescent="0.3">
      <c r="A274">
        <v>1</v>
      </c>
      <c r="B274" t="s">
        <v>947</v>
      </c>
      <c r="C274">
        <v>1</v>
      </c>
      <c r="D274">
        <v>-0.14000000000000001</v>
      </c>
      <c r="E274">
        <v>11</v>
      </c>
      <c r="F274">
        <v>15.91</v>
      </c>
      <c r="G274">
        <v>14.93</v>
      </c>
      <c r="H274" s="8">
        <v>0.46289999999999998</v>
      </c>
      <c r="I274" t="s">
        <v>615</v>
      </c>
    </row>
    <row r="275" spans="1:9" x14ac:dyDescent="0.3">
      <c r="A275">
        <v>1</v>
      </c>
      <c r="B275" t="s">
        <v>948</v>
      </c>
      <c r="C275">
        <v>1</v>
      </c>
      <c r="D275">
        <v>0.57999999999999996</v>
      </c>
      <c r="E275">
        <v>8</v>
      </c>
      <c r="F275">
        <v>19.920000000000002</v>
      </c>
      <c r="G275">
        <v>13.77</v>
      </c>
      <c r="H275" s="8">
        <v>0.37240000000000001</v>
      </c>
      <c r="I275" t="s">
        <v>615</v>
      </c>
    </row>
    <row r="276" spans="1:9" x14ac:dyDescent="0.3">
      <c r="A276">
        <v>1</v>
      </c>
      <c r="B276" t="s">
        <v>949</v>
      </c>
      <c r="C276">
        <v>1</v>
      </c>
      <c r="D276">
        <v>-0.3</v>
      </c>
      <c r="E276">
        <v>9</v>
      </c>
      <c r="F276">
        <v>16.37</v>
      </c>
      <c r="G276">
        <v>12.47</v>
      </c>
      <c r="H276" s="8">
        <v>0.38619999999999999</v>
      </c>
      <c r="I276" t="s">
        <v>615</v>
      </c>
    </row>
    <row r="277" spans="1:9" x14ac:dyDescent="0.3">
      <c r="A277">
        <v>1</v>
      </c>
      <c r="B277" t="s">
        <v>950</v>
      </c>
      <c r="C277">
        <v>1</v>
      </c>
      <c r="D277">
        <v>0.27</v>
      </c>
      <c r="E277">
        <v>14</v>
      </c>
      <c r="F277">
        <v>31.42</v>
      </c>
      <c r="G277">
        <v>22.41</v>
      </c>
      <c r="H277" s="8">
        <v>0.29820000000000002</v>
      </c>
      <c r="I277" t="s">
        <v>615</v>
      </c>
    </row>
    <row r="278" spans="1:9" x14ac:dyDescent="0.3">
      <c r="A278">
        <v>1</v>
      </c>
      <c r="B278" t="s">
        <v>951</v>
      </c>
      <c r="C278">
        <v>1</v>
      </c>
      <c r="D278">
        <v>0.61</v>
      </c>
      <c r="E278">
        <v>11</v>
      </c>
      <c r="F278">
        <v>26.96</v>
      </c>
      <c r="G278">
        <v>23.71</v>
      </c>
      <c r="H278" s="8">
        <v>0.25009999999999999</v>
      </c>
      <c r="I278" t="s">
        <v>615</v>
      </c>
    </row>
    <row r="279" spans="1:9" x14ac:dyDescent="0.3">
      <c r="A279">
        <v>1</v>
      </c>
      <c r="B279" t="s">
        <v>952</v>
      </c>
      <c r="C279">
        <v>1</v>
      </c>
      <c r="D279">
        <v>-0.46</v>
      </c>
      <c r="E279">
        <v>15</v>
      </c>
      <c r="F279">
        <v>32.06</v>
      </c>
      <c r="G279">
        <v>31.06</v>
      </c>
      <c r="H279" s="8">
        <v>0.28299999999999997</v>
      </c>
      <c r="I279" t="s">
        <v>615</v>
      </c>
    </row>
    <row r="280" spans="1:9" x14ac:dyDescent="0.3">
      <c r="A280">
        <v>1</v>
      </c>
      <c r="B280" t="s">
        <v>953</v>
      </c>
      <c r="C280">
        <v>1</v>
      </c>
      <c r="D280">
        <v>0.47</v>
      </c>
      <c r="E280">
        <v>9</v>
      </c>
      <c r="F280">
        <v>16.329999999999998</v>
      </c>
      <c r="G280">
        <v>14.85</v>
      </c>
      <c r="H280" s="8">
        <v>0.43259999999999998</v>
      </c>
      <c r="I280" t="s">
        <v>615</v>
      </c>
    </row>
    <row r="281" spans="1:9" x14ac:dyDescent="0.3">
      <c r="A281">
        <v>1</v>
      </c>
      <c r="B281" t="s">
        <v>954</v>
      </c>
      <c r="C281">
        <v>1</v>
      </c>
      <c r="D281">
        <v>-0.32</v>
      </c>
      <c r="E281">
        <v>9</v>
      </c>
      <c r="F281">
        <v>16.82</v>
      </c>
      <c r="G281">
        <v>13.04</v>
      </c>
      <c r="H281" s="8">
        <v>0.502</v>
      </c>
      <c r="I281" t="s">
        <v>615</v>
      </c>
    </row>
    <row r="282" spans="1:9" x14ac:dyDescent="0.3">
      <c r="A282">
        <v>1</v>
      </c>
      <c r="B282" t="s">
        <v>955</v>
      </c>
      <c r="C282">
        <v>1</v>
      </c>
      <c r="D282">
        <v>-0.03</v>
      </c>
      <c r="E282">
        <v>12</v>
      </c>
      <c r="F282">
        <v>28.41</v>
      </c>
      <c r="G282">
        <v>24.35</v>
      </c>
      <c r="H282" s="8">
        <v>0.30959999999999999</v>
      </c>
      <c r="I282" t="s">
        <v>615</v>
      </c>
    </row>
    <row r="283" spans="1:9" x14ac:dyDescent="0.3">
      <c r="A283">
        <v>1</v>
      </c>
      <c r="B283" t="s">
        <v>956</v>
      </c>
      <c r="C283">
        <v>1</v>
      </c>
      <c r="D283">
        <v>-0.24</v>
      </c>
      <c r="E283">
        <v>10</v>
      </c>
      <c r="F283">
        <v>17.8</v>
      </c>
      <c r="G283">
        <v>17.329999999999998</v>
      </c>
      <c r="H283" s="8">
        <v>0.45179999999999998</v>
      </c>
      <c r="I283" t="s">
        <v>615</v>
      </c>
    </row>
    <row r="284" spans="1:9" x14ac:dyDescent="0.3">
      <c r="A284">
        <v>1</v>
      </c>
      <c r="B284" t="s">
        <v>957</v>
      </c>
      <c r="C284">
        <v>1</v>
      </c>
      <c r="D284">
        <v>-0.54</v>
      </c>
      <c r="E284">
        <v>11</v>
      </c>
      <c r="F284">
        <v>17.16</v>
      </c>
      <c r="G284">
        <v>14.57</v>
      </c>
      <c r="H284" s="8">
        <v>0.37469999999999998</v>
      </c>
      <c r="I284" t="s">
        <v>615</v>
      </c>
    </row>
    <row r="285" spans="1:9" x14ac:dyDescent="0.3">
      <c r="A285">
        <v>1</v>
      </c>
      <c r="B285" t="s">
        <v>958</v>
      </c>
      <c r="C285">
        <v>1</v>
      </c>
      <c r="D285">
        <v>-0.13</v>
      </c>
      <c r="E285">
        <v>12</v>
      </c>
      <c r="F285">
        <v>21.51</v>
      </c>
      <c r="G285">
        <v>19.05</v>
      </c>
      <c r="H285" s="8">
        <v>0.36380000000000001</v>
      </c>
      <c r="I285" t="s">
        <v>615</v>
      </c>
    </row>
    <row r="286" spans="1:9" x14ac:dyDescent="0.3">
      <c r="A286">
        <v>1</v>
      </c>
      <c r="B286" t="s">
        <v>959</v>
      </c>
      <c r="C286">
        <v>1</v>
      </c>
      <c r="D286">
        <v>0.34</v>
      </c>
      <c r="E286">
        <v>9</v>
      </c>
      <c r="F286">
        <v>21.45</v>
      </c>
      <c r="G286">
        <v>10.75</v>
      </c>
      <c r="H286" s="8">
        <v>0.25869999999999999</v>
      </c>
      <c r="I286" t="s">
        <v>615</v>
      </c>
    </row>
    <row r="287" spans="1:9" x14ac:dyDescent="0.3">
      <c r="A287">
        <v>1</v>
      </c>
      <c r="B287" t="s">
        <v>960</v>
      </c>
      <c r="C287">
        <v>1</v>
      </c>
      <c r="D287">
        <v>-0.47</v>
      </c>
      <c r="E287">
        <v>10</v>
      </c>
      <c r="F287">
        <v>24.52</v>
      </c>
      <c r="G287">
        <v>18.68</v>
      </c>
      <c r="H287" s="8">
        <v>0.36820000000000003</v>
      </c>
      <c r="I287" t="s">
        <v>615</v>
      </c>
    </row>
    <row r="288" spans="1:9" x14ac:dyDescent="0.3">
      <c r="A288">
        <v>1</v>
      </c>
      <c r="B288" t="s">
        <v>961</v>
      </c>
      <c r="C288">
        <v>1</v>
      </c>
      <c r="D288">
        <v>0</v>
      </c>
      <c r="E288">
        <v>11</v>
      </c>
      <c r="F288">
        <v>24.1</v>
      </c>
      <c r="G288">
        <v>21.51</v>
      </c>
      <c r="H288" s="8">
        <v>0.3518</v>
      </c>
      <c r="I288" t="s">
        <v>615</v>
      </c>
    </row>
    <row r="289" spans="1:9" x14ac:dyDescent="0.3">
      <c r="A289">
        <v>1</v>
      </c>
      <c r="B289" t="s">
        <v>962</v>
      </c>
      <c r="C289">
        <v>1</v>
      </c>
      <c r="D289">
        <v>-0.24</v>
      </c>
      <c r="E289">
        <v>14</v>
      </c>
      <c r="F289">
        <v>28.95</v>
      </c>
      <c r="G289">
        <v>28.13</v>
      </c>
      <c r="H289" s="8">
        <v>0.27189999999999998</v>
      </c>
      <c r="I289" t="s">
        <v>615</v>
      </c>
    </row>
    <row r="290" spans="1:9" x14ac:dyDescent="0.3">
      <c r="A290">
        <v>1</v>
      </c>
      <c r="B290" t="s">
        <v>963</v>
      </c>
      <c r="C290">
        <v>1</v>
      </c>
      <c r="D290">
        <v>0.12</v>
      </c>
      <c r="E290">
        <v>8</v>
      </c>
      <c r="F290">
        <v>9.7899999999999991</v>
      </c>
      <c r="G290">
        <v>9.0299999999999994</v>
      </c>
      <c r="H290" s="8">
        <v>0.54359999999999997</v>
      </c>
      <c r="I290" t="s">
        <v>615</v>
      </c>
    </row>
    <row r="291" spans="1:9" x14ac:dyDescent="0.3">
      <c r="A291">
        <v>1</v>
      </c>
      <c r="B291" t="s">
        <v>964</v>
      </c>
      <c r="C291">
        <v>1</v>
      </c>
      <c r="D291">
        <v>-0.8</v>
      </c>
      <c r="E291">
        <v>14</v>
      </c>
      <c r="F291">
        <v>29.45</v>
      </c>
      <c r="G291">
        <v>26.8</v>
      </c>
      <c r="H291" s="8">
        <v>0.31469999999999998</v>
      </c>
      <c r="I291" t="s">
        <v>615</v>
      </c>
    </row>
    <row r="292" spans="1:9" x14ac:dyDescent="0.3">
      <c r="A292">
        <v>1</v>
      </c>
      <c r="B292" t="s">
        <v>965</v>
      </c>
      <c r="C292">
        <v>1</v>
      </c>
      <c r="D292">
        <v>-0.38</v>
      </c>
      <c r="E292">
        <v>10</v>
      </c>
      <c r="F292">
        <v>22.93</v>
      </c>
      <c r="G292">
        <v>13.8</v>
      </c>
      <c r="H292" s="8">
        <v>0.31240000000000001</v>
      </c>
      <c r="I292" t="s">
        <v>615</v>
      </c>
    </row>
    <row r="293" spans="1:9" x14ac:dyDescent="0.3">
      <c r="A293">
        <v>1</v>
      </c>
      <c r="B293" t="s">
        <v>966</v>
      </c>
      <c r="C293">
        <v>1</v>
      </c>
      <c r="D293">
        <v>-0.23</v>
      </c>
      <c r="E293">
        <v>8</v>
      </c>
      <c r="F293">
        <v>21.61</v>
      </c>
      <c r="G293">
        <v>18.87</v>
      </c>
      <c r="H293" s="8">
        <v>0.45619999999999999</v>
      </c>
      <c r="I293" t="s">
        <v>615</v>
      </c>
    </row>
    <row r="294" spans="1:9" x14ac:dyDescent="0.3">
      <c r="A294">
        <v>1</v>
      </c>
      <c r="B294" t="s">
        <v>967</v>
      </c>
      <c r="C294">
        <v>1</v>
      </c>
      <c r="D294">
        <v>0.28999999999999998</v>
      </c>
      <c r="E294">
        <v>11</v>
      </c>
      <c r="F294">
        <v>27.06</v>
      </c>
      <c r="G294">
        <v>23.58</v>
      </c>
      <c r="H294" s="8">
        <v>0.2324</v>
      </c>
      <c r="I294" t="s">
        <v>615</v>
      </c>
    </row>
    <row r="295" spans="1:9" x14ac:dyDescent="0.3">
      <c r="A295">
        <v>1</v>
      </c>
      <c r="B295" t="s">
        <v>968</v>
      </c>
      <c r="C295">
        <v>1</v>
      </c>
      <c r="D295">
        <v>-0.53</v>
      </c>
      <c r="E295">
        <v>12</v>
      </c>
      <c r="F295">
        <v>30.24</v>
      </c>
      <c r="G295">
        <v>25.61</v>
      </c>
      <c r="H295" s="8">
        <v>0.255</v>
      </c>
      <c r="I295" t="s">
        <v>615</v>
      </c>
    </row>
    <row r="296" spans="1:9" x14ac:dyDescent="0.3">
      <c r="A296">
        <v>1</v>
      </c>
      <c r="B296" t="s">
        <v>969</v>
      </c>
      <c r="C296">
        <v>1</v>
      </c>
      <c r="D296">
        <v>-0.46</v>
      </c>
      <c r="E296">
        <v>11</v>
      </c>
      <c r="F296">
        <v>25.76</v>
      </c>
      <c r="G296">
        <v>19.059999999999999</v>
      </c>
      <c r="H296" s="8">
        <v>0.41980000000000001</v>
      </c>
      <c r="I296" t="s">
        <v>615</v>
      </c>
    </row>
    <row r="297" spans="1:9" x14ac:dyDescent="0.3">
      <c r="A297">
        <v>1</v>
      </c>
      <c r="B297" t="s">
        <v>970</v>
      </c>
      <c r="C297">
        <v>1</v>
      </c>
      <c r="D297">
        <v>-0.3</v>
      </c>
      <c r="E297">
        <v>11</v>
      </c>
      <c r="F297">
        <v>27.74</v>
      </c>
      <c r="G297">
        <v>23.68</v>
      </c>
      <c r="H297" s="8">
        <v>0.2989</v>
      </c>
      <c r="I297" t="s">
        <v>615</v>
      </c>
    </row>
    <row r="298" spans="1:9" x14ac:dyDescent="0.3">
      <c r="A298">
        <v>1</v>
      </c>
      <c r="B298" t="s">
        <v>971</v>
      </c>
      <c r="C298">
        <v>1</v>
      </c>
      <c r="D298">
        <v>0.12</v>
      </c>
      <c r="E298">
        <v>9</v>
      </c>
      <c r="F298">
        <v>14.71</v>
      </c>
      <c r="G298">
        <v>10.24</v>
      </c>
      <c r="H298" s="8">
        <v>0.36380000000000001</v>
      </c>
      <c r="I298" t="s">
        <v>615</v>
      </c>
    </row>
    <row r="299" spans="1:9" x14ac:dyDescent="0.3">
      <c r="A299">
        <v>1</v>
      </c>
      <c r="B299" t="s">
        <v>972</v>
      </c>
      <c r="C299">
        <v>1</v>
      </c>
      <c r="D299">
        <v>-0.23</v>
      </c>
      <c r="E299">
        <v>10</v>
      </c>
      <c r="F299">
        <v>19.61</v>
      </c>
      <c r="G299">
        <v>13.83</v>
      </c>
      <c r="H299" s="8">
        <v>0.38469999999999999</v>
      </c>
      <c r="I299" t="s">
        <v>615</v>
      </c>
    </row>
    <row r="300" spans="1:9" x14ac:dyDescent="0.3">
      <c r="A300">
        <v>1</v>
      </c>
      <c r="B300" t="s">
        <v>973</v>
      </c>
      <c r="C300">
        <v>1</v>
      </c>
      <c r="D300">
        <v>0.31</v>
      </c>
      <c r="E300">
        <v>11</v>
      </c>
      <c r="F300">
        <v>20.16</v>
      </c>
      <c r="G300">
        <v>11.68</v>
      </c>
      <c r="H300" s="8">
        <v>0.5343</v>
      </c>
      <c r="I300" t="s">
        <v>615</v>
      </c>
    </row>
    <row r="301" spans="1:9" x14ac:dyDescent="0.3">
      <c r="A301">
        <v>1</v>
      </c>
      <c r="B301" t="s">
        <v>974</v>
      </c>
      <c r="C301">
        <v>1</v>
      </c>
      <c r="D301">
        <v>-0.52</v>
      </c>
      <c r="E301">
        <v>9</v>
      </c>
      <c r="F301">
        <v>24.97</v>
      </c>
      <c r="G301">
        <v>8.73</v>
      </c>
      <c r="H301" s="8">
        <v>0.47710000000000002</v>
      </c>
      <c r="I301" t="s">
        <v>615</v>
      </c>
    </row>
    <row r="302" spans="1:9" x14ac:dyDescent="0.3">
      <c r="A302">
        <v>1</v>
      </c>
      <c r="B302" t="s">
        <v>975</v>
      </c>
      <c r="C302">
        <v>1</v>
      </c>
      <c r="D302">
        <v>-0.37</v>
      </c>
      <c r="E302">
        <v>12</v>
      </c>
      <c r="F302">
        <v>26.51</v>
      </c>
      <c r="G302">
        <v>24.96</v>
      </c>
      <c r="H302" s="8">
        <v>0.36580000000000001</v>
      </c>
      <c r="I302" t="s">
        <v>615</v>
      </c>
    </row>
    <row r="303" spans="1:9" x14ac:dyDescent="0.3">
      <c r="A303">
        <v>1</v>
      </c>
      <c r="B303" t="s">
        <v>976</v>
      </c>
      <c r="C303">
        <v>1</v>
      </c>
      <c r="D303">
        <v>0.01</v>
      </c>
      <c r="E303">
        <v>11</v>
      </c>
      <c r="F303">
        <v>18.059999999999999</v>
      </c>
      <c r="G303">
        <v>13.99</v>
      </c>
      <c r="H303" s="8">
        <v>0.3533</v>
      </c>
      <c r="I303" t="s">
        <v>615</v>
      </c>
    </row>
    <row r="304" spans="1:9" x14ac:dyDescent="0.3">
      <c r="A304">
        <v>1</v>
      </c>
      <c r="B304" t="s">
        <v>977</v>
      </c>
      <c r="C304">
        <v>1</v>
      </c>
      <c r="D304">
        <v>0.65</v>
      </c>
      <c r="E304">
        <v>8</v>
      </c>
      <c r="F304">
        <v>23.82</v>
      </c>
      <c r="G304">
        <v>19.36</v>
      </c>
      <c r="H304" s="8">
        <v>0.47120000000000001</v>
      </c>
      <c r="I304" t="s">
        <v>615</v>
      </c>
    </row>
    <row r="305" spans="1:9" x14ac:dyDescent="0.3">
      <c r="A305">
        <v>1</v>
      </c>
      <c r="B305" t="s">
        <v>978</v>
      </c>
      <c r="C305">
        <v>1</v>
      </c>
      <c r="D305">
        <v>-0.52</v>
      </c>
      <c r="E305">
        <v>10</v>
      </c>
      <c r="F305">
        <v>22.3</v>
      </c>
      <c r="G305">
        <v>13.4</v>
      </c>
      <c r="H305" s="8">
        <v>0.30840000000000001</v>
      </c>
      <c r="I305" t="s">
        <v>615</v>
      </c>
    </row>
    <row r="306" spans="1:9" x14ac:dyDescent="0.3">
      <c r="A306">
        <v>1</v>
      </c>
      <c r="B306" t="s">
        <v>979</v>
      </c>
      <c r="C306">
        <v>1</v>
      </c>
      <c r="D306">
        <v>-0.59</v>
      </c>
      <c r="E306">
        <v>12</v>
      </c>
      <c r="F306">
        <v>20.329999999999998</v>
      </c>
      <c r="G306">
        <v>19.34</v>
      </c>
      <c r="H306" s="8">
        <v>0.372</v>
      </c>
      <c r="I306" t="s">
        <v>615</v>
      </c>
    </row>
    <row r="307" spans="1:9" x14ac:dyDescent="0.3">
      <c r="A307">
        <v>1</v>
      </c>
      <c r="B307" t="s">
        <v>980</v>
      </c>
      <c r="C307">
        <v>1</v>
      </c>
      <c r="D307">
        <v>-0.54</v>
      </c>
      <c r="E307">
        <v>9</v>
      </c>
      <c r="F307">
        <v>18.43</v>
      </c>
      <c r="G307">
        <v>15.83</v>
      </c>
      <c r="H307" s="8">
        <v>0.43359999999999999</v>
      </c>
      <c r="I307" t="s">
        <v>615</v>
      </c>
    </row>
    <row r="308" spans="1:9" x14ac:dyDescent="0.3">
      <c r="A308">
        <v>1</v>
      </c>
      <c r="B308" t="s">
        <v>981</v>
      </c>
      <c r="C308">
        <v>1</v>
      </c>
      <c r="D308">
        <v>0.22</v>
      </c>
      <c r="E308">
        <v>13</v>
      </c>
      <c r="F308">
        <v>30.3</v>
      </c>
      <c r="G308">
        <v>23.97</v>
      </c>
      <c r="H308" s="8">
        <v>0.36430000000000001</v>
      </c>
      <c r="I308" t="s">
        <v>615</v>
      </c>
    </row>
    <row r="309" spans="1:9" x14ac:dyDescent="0.3">
      <c r="A309">
        <v>1</v>
      </c>
      <c r="B309" t="s">
        <v>982</v>
      </c>
      <c r="C309">
        <v>1</v>
      </c>
      <c r="D309">
        <v>-0.04</v>
      </c>
      <c r="E309">
        <v>11</v>
      </c>
      <c r="F309">
        <v>16.670000000000002</v>
      </c>
      <c r="G309">
        <v>15.3</v>
      </c>
      <c r="H309" s="8">
        <v>0.45029999999999998</v>
      </c>
      <c r="I309" t="s">
        <v>615</v>
      </c>
    </row>
    <row r="310" spans="1:9" x14ac:dyDescent="0.3">
      <c r="A310">
        <v>1</v>
      </c>
      <c r="B310" t="s">
        <v>983</v>
      </c>
      <c r="C310">
        <v>1</v>
      </c>
      <c r="D310">
        <v>-0.88</v>
      </c>
      <c r="E310">
        <v>9</v>
      </c>
      <c r="F310">
        <v>17.34</v>
      </c>
      <c r="G310">
        <v>17.18</v>
      </c>
      <c r="H310" s="8">
        <v>0.51690000000000003</v>
      </c>
      <c r="I310" t="s">
        <v>615</v>
      </c>
    </row>
    <row r="311" spans="1:9" x14ac:dyDescent="0.3">
      <c r="A311">
        <v>1</v>
      </c>
      <c r="B311" t="s">
        <v>984</v>
      </c>
      <c r="C311">
        <v>1</v>
      </c>
      <c r="D311">
        <v>0.68</v>
      </c>
      <c r="E311">
        <v>10</v>
      </c>
      <c r="F311">
        <v>19.63</v>
      </c>
      <c r="G311">
        <v>16.82</v>
      </c>
      <c r="H311" s="8">
        <v>0.34989999999999999</v>
      </c>
      <c r="I311" t="s">
        <v>615</v>
      </c>
    </row>
    <row r="312" spans="1:9" x14ac:dyDescent="0.3">
      <c r="A312">
        <v>1</v>
      </c>
      <c r="B312" t="s">
        <v>985</v>
      </c>
      <c r="C312">
        <v>1</v>
      </c>
      <c r="D312">
        <v>-0.84</v>
      </c>
      <c r="E312">
        <v>9</v>
      </c>
      <c r="F312">
        <v>26.26</v>
      </c>
      <c r="G312">
        <v>25</v>
      </c>
      <c r="H312" s="8">
        <v>0.42420000000000002</v>
      </c>
      <c r="I312" t="s">
        <v>615</v>
      </c>
    </row>
    <row r="313" spans="1:9" x14ac:dyDescent="0.3">
      <c r="A313">
        <v>1</v>
      </c>
      <c r="B313" t="s">
        <v>986</v>
      </c>
      <c r="C313">
        <v>1</v>
      </c>
      <c r="D313">
        <v>0.48</v>
      </c>
      <c r="E313">
        <v>11</v>
      </c>
      <c r="F313">
        <v>20.87</v>
      </c>
      <c r="G313">
        <v>17.38</v>
      </c>
      <c r="H313" s="8">
        <v>0.28949999999999998</v>
      </c>
      <c r="I313" t="s">
        <v>615</v>
      </c>
    </row>
    <row r="314" spans="1:9" x14ac:dyDescent="0.3">
      <c r="A314">
        <v>1</v>
      </c>
      <c r="B314" t="s">
        <v>987</v>
      </c>
      <c r="C314">
        <v>1</v>
      </c>
      <c r="D314">
        <v>0.02</v>
      </c>
      <c r="E314">
        <v>10</v>
      </c>
      <c r="F314">
        <v>26.28</v>
      </c>
      <c r="G314">
        <v>25.14</v>
      </c>
      <c r="H314" s="8">
        <v>0.40720000000000001</v>
      </c>
      <c r="I314" t="s">
        <v>615</v>
      </c>
    </row>
    <row r="315" spans="1:9" x14ac:dyDescent="0.3">
      <c r="A315">
        <v>1</v>
      </c>
      <c r="B315" t="s">
        <v>988</v>
      </c>
      <c r="C315">
        <v>1</v>
      </c>
      <c r="D315">
        <v>-1.1200000000000001</v>
      </c>
      <c r="E315">
        <v>10</v>
      </c>
      <c r="F315">
        <v>19.05</v>
      </c>
      <c r="G315">
        <v>12.03</v>
      </c>
      <c r="H315" s="8">
        <v>0.44840000000000002</v>
      </c>
      <c r="I315" t="s">
        <v>615</v>
      </c>
    </row>
    <row r="316" spans="1:9" x14ac:dyDescent="0.3">
      <c r="A316">
        <v>1</v>
      </c>
      <c r="B316" t="s">
        <v>989</v>
      </c>
      <c r="C316">
        <v>1</v>
      </c>
      <c r="D316">
        <v>-0.89</v>
      </c>
      <c r="E316">
        <v>9</v>
      </c>
      <c r="F316">
        <v>17.54</v>
      </c>
      <c r="G316">
        <v>14.62</v>
      </c>
      <c r="H316" s="8">
        <v>0.56259999999999999</v>
      </c>
      <c r="I316" t="s">
        <v>615</v>
      </c>
    </row>
    <row r="317" spans="1:9" x14ac:dyDescent="0.3">
      <c r="A317">
        <v>1</v>
      </c>
      <c r="B317" t="s">
        <v>990</v>
      </c>
      <c r="C317">
        <v>1</v>
      </c>
      <c r="D317">
        <v>0.39</v>
      </c>
      <c r="E317">
        <v>12</v>
      </c>
      <c r="F317">
        <v>23.14</v>
      </c>
      <c r="G317">
        <v>19.53</v>
      </c>
      <c r="H317" s="8">
        <v>0.31909999999999999</v>
      </c>
      <c r="I317" t="s">
        <v>615</v>
      </c>
    </row>
    <row r="318" spans="1:9" x14ac:dyDescent="0.3">
      <c r="A318">
        <v>1</v>
      </c>
      <c r="B318" t="s">
        <v>991</v>
      </c>
      <c r="C318">
        <v>1</v>
      </c>
      <c r="D318">
        <v>-0.39</v>
      </c>
      <c r="E318">
        <v>10</v>
      </c>
      <c r="F318">
        <v>28.85</v>
      </c>
      <c r="G318">
        <v>26.49</v>
      </c>
      <c r="H318" s="8">
        <v>0.3957</v>
      </c>
      <c r="I318" t="s">
        <v>615</v>
      </c>
    </row>
    <row r="319" spans="1:9" x14ac:dyDescent="0.3">
      <c r="A319">
        <v>1</v>
      </c>
      <c r="B319" t="s">
        <v>992</v>
      </c>
      <c r="C319">
        <v>1</v>
      </c>
      <c r="D319">
        <v>-0.37</v>
      </c>
      <c r="E319">
        <v>9</v>
      </c>
      <c r="F319">
        <v>24.35</v>
      </c>
      <c r="G319">
        <v>19.690000000000001</v>
      </c>
      <c r="H319" s="8">
        <v>0.44040000000000001</v>
      </c>
      <c r="I319" t="s">
        <v>615</v>
      </c>
    </row>
    <row r="320" spans="1:9" x14ac:dyDescent="0.3">
      <c r="A320">
        <v>1</v>
      </c>
      <c r="B320" t="s">
        <v>993</v>
      </c>
      <c r="C320">
        <v>1</v>
      </c>
      <c r="D320">
        <v>-0.4</v>
      </c>
      <c r="E320">
        <v>11</v>
      </c>
      <c r="F320">
        <v>19.53</v>
      </c>
      <c r="G320">
        <v>17.73</v>
      </c>
      <c r="H320" s="8">
        <v>0.35410000000000003</v>
      </c>
      <c r="I320" t="s">
        <v>615</v>
      </c>
    </row>
    <row r="321" spans="1:9" x14ac:dyDescent="0.3">
      <c r="A321">
        <v>1</v>
      </c>
      <c r="B321" t="s">
        <v>994</v>
      </c>
      <c r="C321">
        <v>1</v>
      </c>
      <c r="D321">
        <v>0.19</v>
      </c>
      <c r="E321">
        <v>9</v>
      </c>
      <c r="F321">
        <v>14.86</v>
      </c>
      <c r="G321">
        <v>14</v>
      </c>
      <c r="H321" s="8">
        <v>0.50549999999999995</v>
      </c>
      <c r="I321" t="s">
        <v>615</v>
      </c>
    </row>
    <row r="322" spans="1:9" x14ac:dyDescent="0.3">
      <c r="A322">
        <v>1</v>
      </c>
      <c r="B322" t="s">
        <v>995</v>
      </c>
      <c r="C322">
        <v>1</v>
      </c>
      <c r="D322">
        <v>-0.8</v>
      </c>
      <c r="E322">
        <v>15</v>
      </c>
      <c r="F322">
        <v>35.33</v>
      </c>
      <c r="G322">
        <v>27.13</v>
      </c>
      <c r="H322" s="8">
        <v>0.31859999999999999</v>
      </c>
      <c r="I322" t="s">
        <v>615</v>
      </c>
    </row>
    <row r="323" spans="1:9" x14ac:dyDescent="0.3">
      <c r="A323">
        <v>1</v>
      </c>
      <c r="B323" t="s">
        <v>996</v>
      </c>
      <c r="C323">
        <v>1</v>
      </c>
      <c r="D323">
        <v>-0.28000000000000003</v>
      </c>
      <c r="E323">
        <v>11</v>
      </c>
      <c r="F323">
        <v>19.670000000000002</v>
      </c>
      <c r="G323">
        <v>18.579999999999998</v>
      </c>
      <c r="H323" s="8">
        <v>0.35339999999999999</v>
      </c>
      <c r="I323" t="s">
        <v>615</v>
      </c>
    </row>
    <row r="324" spans="1:9" x14ac:dyDescent="0.3">
      <c r="A324">
        <v>1</v>
      </c>
      <c r="B324" t="s">
        <v>997</v>
      </c>
      <c r="C324">
        <v>1</v>
      </c>
      <c r="D324">
        <v>-0.28999999999999998</v>
      </c>
      <c r="E324">
        <v>11</v>
      </c>
      <c r="F324">
        <v>20.420000000000002</v>
      </c>
      <c r="G324">
        <v>14.59</v>
      </c>
      <c r="H324" s="8">
        <v>0.33639999999999998</v>
      </c>
      <c r="I324" t="s">
        <v>615</v>
      </c>
    </row>
    <row r="325" spans="1:9" x14ac:dyDescent="0.3">
      <c r="A325">
        <v>1</v>
      </c>
      <c r="B325" t="s">
        <v>998</v>
      </c>
      <c r="C325">
        <v>1</v>
      </c>
      <c r="D325">
        <v>-0.64</v>
      </c>
      <c r="E325">
        <v>8</v>
      </c>
      <c r="F325">
        <v>20.55</v>
      </c>
      <c r="G325">
        <v>17.66</v>
      </c>
      <c r="H325" s="8">
        <v>0.40970000000000001</v>
      </c>
      <c r="I325" t="s">
        <v>615</v>
      </c>
    </row>
    <row r="326" spans="1:9" x14ac:dyDescent="0.3">
      <c r="A326">
        <v>1</v>
      </c>
      <c r="B326" t="s">
        <v>999</v>
      </c>
      <c r="C326">
        <v>1</v>
      </c>
      <c r="D326">
        <v>-0.15</v>
      </c>
      <c r="E326">
        <v>10</v>
      </c>
      <c r="F326">
        <v>17.010000000000002</v>
      </c>
      <c r="G326">
        <v>14.3</v>
      </c>
      <c r="H326" s="8">
        <v>0.3589</v>
      </c>
      <c r="I326" t="s">
        <v>615</v>
      </c>
    </row>
    <row r="327" spans="1:9" x14ac:dyDescent="0.3">
      <c r="A327">
        <v>1</v>
      </c>
      <c r="B327" t="s">
        <v>1000</v>
      </c>
      <c r="C327">
        <v>1</v>
      </c>
      <c r="D327">
        <v>-0.54</v>
      </c>
      <c r="E327">
        <v>11</v>
      </c>
      <c r="F327">
        <v>20.03</v>
      </c>
      <c r="G327">
        <v>18.64</v>
      </c>
      <c r="H327" s="8">
        <v>0.50760000000000005</v>
      </c>
      <c r="I327" t="s">
        <v>615</v>
      </c>
    </row>
    <row r="328" spans="1:9" x14ac:dyDescent="0.3">
      <c r="A328">
        <v>1</v>
      </c>
      <c r="B328" t="s">
        <v>1001</v>
      </c>
      <c r="C328">
        <v>1</v>
      </c>
      <c r="D328">
        <v>-0.92</v>
      </c>
      <c r="E328">
        <v>11</v>
      </c>
      <c r="F328">
        <v>28.13</v>
      </c>
      <c r="G328">
        <v>22.41</v>
      </c>
      <c r="H328" s="8">
        <v>0.43</v>
      </c>
      <c r="I328" t="s">
        <v>615</v>
      </c>
    </row>
    <row r="329" spans="1:9" x14ac:dyDescent="0.3">
      <c r="A329">
        <v>1</v>
      </c>
      <c r="B329" t="s">
        <v>1002</v>
      </c>
      <c r="C329">
        <v>1</v>
      </c>
      <c r="D329">
        <v>-0.33</v>
      </c>
      <c r="E329">
        <v>8</v>
      </c>
      <c r="F329">
        <v>17.78</v>
      </c>
      <c r="G329">
        <v>13.77</v>
      </c>
      <c r="H329" s="8">
        <v>0.31979999999999997</v>
      </c>
      <c r="I329" t="s">
        <v>615</v>
      </c>
    </row>
    <row r="330" spans="1:9" x14ac:dyDescent="0.3">
      <c r="A330">
        <v>1</v>
      </c>
      <c r="B330" t="s">
        <v>1003</v>
      </c>
      <c r="C330">
        <v>1</v>
      </c>
      <c r="D330">
        <v>-0.27</v>
      </c>
      <c r="E330">
        <v>10</v>
      </c>
      <c r="F330">
        <v>20.58</v>
      </c>
      <c r="G330">
        <v>8.92</v>
      </c>
      <c r="H330" s="8">
        <v>0.35859999999999997</v>
      </c>
      <c r="I330" t="s">
        <v>615</v>
      </c>
    </row>
    <row r="331" spans="1:9" x14ac:dyDescent="0.3">
      <c r="A331">
        <v>1</v>
      </c>
      <c r="B331" t="s">
        <v>1004</v>
      </c>
      <c r="C331">
        <v>1</v>
      </c>
      <c r="D331">
        <v>-0.33</v>
      </c>
      <c r="E331">
        <v>8</v>
      </c>
      <c r="F331">
        <v>22.79</v>
      </c>
      <c r="G331">
        <v>21.45</v>
      </c>
      <c r="H331" s="8">
        <v>0.40160000000000001</v>
      </c>
      <c r="I331" t="s">
        <v>615</v>
      </c>
    </row>
    <row r="332" spans="1:9" x14ac:dyDescent="0.3">
      <c r="A332">
        <v>1</v>
      </c>
      <c r="B332" t="s">
        <v>1005</v>
      </c>
      <c r="C332">
        <v>1</v>
      </c>
      <c r="D332">
        <v>-0.28999999999999998</v>
      </c>
      <c r="E332">
        <v>13</v>
      </c>
      <c r="F332">
        <v>17.5</v>
      </c>
      <c r="G332">
        <v>16.989999999999998</v>
      </c>
      <c r="H332" s="8">
        <v>0.42849999999999999</v>
      </c>
      <c r="I332" t="s">
        <v>615</v>
      </c>
    </row>
    <row r="333" spans="1:9" x14ac:dyDescent="0.3">
      <c r="A333">
        <v>1</v>
      </c>
      <c r="B333" t="s">
        <v>1006</v>
      </c>
      <c r="C333">
        <v>1</v>
      </c>
      <c r="D333">
        <v>-0.7</v>
      </c>
      <c r="E333">
        <v>14</v>
      </c>
      <c r="F333">
        <v>28.01</v>
      </c>
      <c r="G333">
        <v>22.93</v>
      </c>
      <c r="H333" s="8">
        <v>0.3332</v>
      </c>
      <c r="I333" t="s">
        <v>615</v>
      </c>
    </row>
    <row r="334" spans="1:9" x14ac:dyDescent="0.3">
      <c r="A334">
        <v>1</v>
      </c>
      <c r="B334" t="s">
        <v>1007</v>
      </c>
      <c r="C334">
        <v>1</v>
      </c>
      <c r="D334">
        <v>0.44</v>
      </c>
      <c r="E334">
        <v>11</v>
      </c>
      <c r="F334">
        <v>32.770000000000003</v>
      </c>
      <c r="G334">
        <v>29.5</v>
      </c>
      <c r="H334" s="8">
        <v>0.44669999999999999</v>
      </c>
      <c r="I334" t="s">
        <v>615</v>
      </c>
    </row>
    <row r="335" spans="1:9" x14ac:dyDescent="0.3">
      <c r="A335">
        <v>1</v>
      </c>
      <c r="B335" t="s">
        <v>1008</v>
      </c>
      <c r="C335">
        <v>1</v>
      </c>
      <c r="D335">
        <v>-0.99</v>
      </c>
      <c r="E335">
        <v>9</v>
      </c>
      <c r="F335">
        <v>17.78</v>
      </c>
      <c r="G335">
        <v>14.77</v>
      </c>
      <c r="H335" s="8">
        <v>0.38790000000000002</v>
      </c>
      <c r="I335" t="s">
        <v>615</v>
      </c>
    </row>
    <row r="336" spans="1:9" x14ac:dyDescent="0.3">
      <c r="A336">
        <v>1</v>
      </c>
      <c r="B336" t="s">
        <v>1009</v>
      </c>
      <c r="C336">
        <v>1</v>
      </c>
      <c r="D336">
        <v>-0.48</v>
      </c>
      <c r="E336">
        <v>10</v>
      </c>
      <c r="F336">
        <v>27.05</v>
      </c>
      <c r="G336">
        <v>25.2</v>
      </c>
      <c r="H336" s="8">
        <v>0.48309999999999997</v>
      </c>
      <c r="I336" t="s">
        <v>615</v>
      </c>
    </row>
    <row r="337" spans="1:9" x14ac:dyDescent="0.3">
      <c r="A337">
        <v>1</v>
      </c>
      <c r="B337" t="s">
        <v>1010</v>
      </c>
      <c r="C337">
        <v>1</v>
      </c>
      <c r="D337">
        <v>-0.48</v>
      </c>
      <c r="E337">
        <v>12</v>
      </c>
      <c r="F337">
        <v>31.95</v>
      </c>
      <c r="G337">
        <v>28.5</v>
      </c>
      <c r="H337" s="8">
        <v>0.39839999999999998</v>
      </c>
      <c r="I337" t="s">
        <v>615</v>
      </c>
    </row>
    <row r="338" spans="1:9" x14ac:dyDescent="0.3">
      <c r="A338">
        <v>1</v>
      </c>
      <c r="B338" t="s">
        <v>1011</v>
      </c>
      <c r="C338">
        <v>1</v>
      </c>
      <c r="D338">
        <v>1.1599999999999999</v>
      </c>
      <c r="E338">
        <v>14</v>
      </c>
      <c r="F338">
        <v>40.68</v>
      </c>
      <c r="G338">
        <v>37.25</v>
      </c>
      <c r="H338" s="8">
        <v>0.1832</v>
      </c>
      <c r="I338" t="s">
        <v>615</v>
      </c>
    </row>
    <row r="339" spans="1:9" x14ac:dyDescent="0.3">
      <c r="A339">
        <v>1</v>
      </c>
      <c r="B339" t="s">
        <v>1012</v>
      </c>
      <c r="C339">
        <v>1</v>
      </c>
      <c r="D339">
        <v>-0.54</v>
      </c>
      <c r="E339">
        <v>11</v>
      </c>
      <c r="F339">
        <v>25.02</v>
      </c>
      <c r="G339">
        <v>19.55</v>
      </c>
      <c r="H339" s="8">
        <v>0.40239999999999998</v>
      </c>
      <c r="I339" t="s">
        <v>615</v>
      </c>
    </row>
    <row r="340" spans="1:9" x14ac:dyDescent="0.3">
      <c r="A340">
        <v>1</v>
      </c>
      <c r="B340" t="s">
        <v>1013</v>
      </c>
      <c r="C340">
        <v>1</v>
      </c>
      <c r="D340">
        <v>-0.22</v>
      </c>
      <c r="E340">
        <v>10</v>
      </c>
      <c r="F340">
        <v>14.62</v>
      </c>
      <c r="G340">
        <v>11.54</v>
      </c>
      <c r="H340" s="8">
        <v>0.45760000000000001</v>
      </c>
      <c r="I340" t="s">
        <v>615</v>
      </c>
    </row>
    <row r="341" spans="1:9" x14ac:dyDescent="0.3">
      <c r="A341">
        <v>1</v>
      </c>
      <c r="B341" t="s">
        <v>1014</v>
      </c>
      <c r="C341">
        <v>1</v>
      </c>
      <c r="D341">
        <v>0.1</v>
      </c>
      <c r="E341">
        <v>12</v>
      </c>
      <c r="F341">
        <v>20.93</v>
      </c>
      <c r="G341">
        <v>16.86</v>
      </c>
      <c r="H341" s="8">
        <v>0.44479999999999997</v>
      </c>
      <c r="I341" t="s">
        <v>615</v>
      </c>
    </row>
    <row r="342" spans="1:9" x14ac:dyDescent="0.3">
      <c r="A342">
        <v>1</v>
      </c>
      <c r="B342" t="s">
        <v>1015</v>
      </c>
      <c r="C342">
        <v>1</v>
      </c>
      <c r="D342">
        <v>-0.77</v>
      </c>
      <c r="E342">
        <v>12</v>
      </c>
      <c r="F342">
        <v>30.8</v>
      </c>
      <c r="G342">
        <v>25.95</v>
      </c>
      <c r="H342" s="8">
        <v>0.26889999999999997</v>
      </c>
      <c r="I342" t="s">
        <v>615</v>
      </c>
    </row>
    <row r="343" spans="1:9" x14ac:dyDescent="0.3">
      <c r="A343">
        <v>1</v>
      </c>
      <c r="B343" t="s">
        <v>1016</v>
      </c>
      <c r="C343">
        <v>1</v>
      </c>
      <c r="D343">
        <v>-0.94</v>
      </c>
      <c r="E343">
        <v>14</v>
      </c>
      <c r="F343">
        <v>40.54</v>
      </c>
      <c r="G343">
        <v>38.56</v>
      </c>
      <c r="H343" s="8">
        <v>0.20669999999999999</v>
      </c>
      <c r="I343" t="s">
        <v>615</v>
      </c>
    </row>
    <row r="344" spans="1:9" x14ac:dyDescent="0.3">
      <c r="A344">
        <v>1</v>
      </c>
      <c r="B344" t="s">
        <v>1017</v>
      </c>
      <c r="C344">
        <v>1</v>
      </c>
      <c r="D344">
        <v>-0.22</v>
      </c>
      <c r="E344">
        <v>9</v>
      </c>
      <c r="F344">
        <v>17.48</v>
      </c>
      <c r="G344">
        <v>13.4</v>
      </c>
      <c r="H344" s="8">
        <v>0.34079999999999999</v>
      </c>
      <c r="I344" t="s">
        <v>615</v>
      </c>
    </row>
    <row r="345" spans="1:9" x14ac:dyDescent="0.3">
      <c r="A345">
        <v>1</v>
      </c>
      <c r="B345" t="s">
        <v>1018</v>
      </c>
      <c r="C345">
        <v>1</v>
      </c>
      <c r="D345">
        <v>0.08</v>
      </c>
      <c r="E345">
        <v>11</v>
      </c>
      <c r="F345">
        <v>24.31</v>
      </c>
      <c r="G345">
        <v>19.37</v>
      </c>
      <c r="H345" s="8">
        <v>0.38629999999999998</v>
      </c>
      <c r="I345" t="s">
        <v>615</v>
      </c>
    </row>
    <row r="346" spans="1:9" x14ac:dyDescent="0.3">
      <c r="A346">
        <v>1</v>
      </c>
      <c r="B346" t="s">
        <v>1019</v>
      </c>
      <c r="C346">
        <v>1</v>
      </c>
      <c r="D346">
        <v>-0.35</v>
      </c>
      <c r="E346">
        <v>13</v>
      </c>
      <c r="F346">
        <v>25.74</v>
      </c>
      <c r="G346">
        <v>22.67</v>
      </c>
      <c r="H346" s="8">
        <v>0.28360000000000002</v>
      </c>
      <c r="I346" t="s">
        <v>615</v>
      </c>
    </row>
    <row r="347" spans="1:9" x14ac:dyDescent="0.3">
      <c r="A347">
        <v>1</v>
      </c>
      <c r="B347" t="s">
        <v>1020</v>
      </c>
      <c r="C347">
        <v>1</v>
      </c>
      <c r="D347">
        <v>-0.05</v>
      </c>
      <c r="E347">
        <v>14</v>
      </c>
      <c r="F347">
        <v>35.69</v>
      </c>
      <c r="G347">
        <v>34.380000000000003</v>
      </c>
      <c r="H347" s="8">
        <v>0.24229999999999999</v>
      </c>
      <c r="I347" t="s">
        <v>615</v>
      </c>
    </row>
    <row r="348" spans="1:9" x14ac:dyDescent="0.3">
      <c r="A348">
        <v>1</v>
      </c>
      <c r="B348" t="s">
        <v>1021</v>
      </c>
      <c r="C348">
        <v>1</v>
      </c>
      <c r="D348">
        <v>-0.51</v>
      </c>
      <c r="E348">
        <v>13</v>
      </c>
      <c r="F348">
        <v>33.75</v>
      </c>
      <c r="G348">
        <v>24.8</v>
      </c>
      <c r="H348" s="8">
        <v>0.24179999999999999</v>
      </c>
      <c r="I348" t="s">
        <v>615</v>
      </c>
    </row>
    <row r="349" spans="1:9" x14ac:dyDescent="0.3">
      <c r="A349">
        <v>1</v>
      </c>
      <c r="B349" t="s">
        <v>1022</v>
      </c>
      <c r="C349">
        <v>1</v>
      </c>
      <c r="D349">
        <v>-0.01</v>
      </c>
      <c r="E349">
        <v>9</v>
      </c>
      <c r="F349">
        <v>20.82</v>
      </c>
      <c r="G349">
        <v>18.54</v>
      </c>
      <c r="H349" s="8">
        <v>0.42449999999999999</v>
      </c>
      <c r="I349" t="s">
        <v>615</v>
      </c>
    </row>
    <row r="350" spans="1:9" x14ac:dyDescent="0.3">
      <c r="A350">
        <v>1</v>
      </c>
      <c r="B350" t="s">
        <v>1023</v>
      </c>
      <c r="C350">
        <v>1</v>
      </c>
      <c r="D350">
        <v>-0.74</v>
      </c>
      <c r="E350">
        <v>12</v>
      </c>
      <c r="F350">
        <v>28.32</v>
      </c>
      <c r="G350">
        <v>27.01</v>
      </c>
      <c r="H350" s="8">
        <v>0.45629999999999998</v>
      </c>
      <c r="I350" t="s">
        <v>615</v>
      </c>
    </row>
    <row r="351" spans="1:9" x14ac:dyDescent="0.3">
      <c r="A351">
        <v>1</v>
      </c>
      <c r="B351" t="s">
        <v>1024</v>
      </c>
      <c r="C351">
        <v>1</v>
      </c>
      <c r="D351">
        <v>-1.18</v>
      </c>
      <c r="E351">
        <v>10</v>
      </c>
      <c r="F351">
        <v>25.31</v>
      </c>
      <c r="G351">
        <v>22.73</v>
      </c>
      <c r="H351" s="8">
        <v>0.46550000000000002</v>
      </c>
      <c r="I351" t="s">
        <v>615</v>
      </c>
    </row>
    <row r="352" spans="1:9" x14ac:dyDescent="0.3">
      <c r="A352">
        <v>1</v>
      </c>
      <c r="B352" t="s">
        <v>1025</v>
      </c>
      <c r="C352">
        <v>1</v>
      </c>
      <c r="D352">
        <v>0.08</v>
      </c>
      <c r="E352">
        <v>12</v>
      </c>
      <c r="F352">
        <v>30.65</v>
      </c>
      <c r="G352">
        <v>16.97</v>
      </c>
      <c r="H352" s="8">
        <v>0.23749999999999999</v>
      </c>
      <c r="I352" t="s">
        <v>615</v>
      </c>
    </row>
    <row r="353" spans="1:9" x14ac:dyDescent="0.3">
      <c r="A353">
        <v>1</v>
      </c>
      <c r="B353" t="s">
        <v>1026</v>
      </c>
      <c r="C353">
        <v>1</v>
      </c>
      <c r="D353">
        <v>-0.37</v>
      </c>
      <c r="E353">
        <v>13</v>
      </c>
      <c r="F353">
        <v>31.94</v>
      </c>
      <c r="G353">
        <v>30.76</v>
      </c>
      <c r="H353" s="8">
        <v>0.25669999999999998</v>
      </c>
      <c r="I353" t="s">
        <v>615</v>
      </c>
    </row>
    <row r="354" spans="1:9" x14ac:dyDescent="0.3">
      <c r="A354">
        <v>1</v>
      </c>
      <c r="B354" t="s">
        <v>1027</v>
      </c>
      <c r="C354">
        <v>1</v>
      </c>
      <c r="D354">
        <v>0.99</v>
      </c>
      <c r="E354">
        <v>10</v>
      </c>
      <c r="F354">
        <v>18.03</v>
      </c>
      <c r="G354">
        <v>14.71</v>
      </c>
      <c r="H354" s="8">
        <v>0.3906</v>
      </c>
      <c r="I354" t="s">
        <v>615</v>
      </c>
    </row>
    <row r="355" spans="1:9" x14ac:dyDescent="0.3">
      <c r="A355">
        <v>1</v>
      </c>
      <c r="B355" t="s">
        <v>1028</v>
      </c>
      <c r="C355">
        <v>1</v>
      </c>
      <c r="D355">
        <v>-0.81</v>
      </c>
      <c r="E355">
        <v>17</v>
      </c>
      <c r="F355">
        <v>43.64</v>
      </c>
      <c r="G355">
        <v>40.590000000000003</v>
      </c>
      <c r="H355" s="8">
        <v>0.23280000000000001</v>
      </c>
      <c r="I355" t="s">
        <v>615</v>
      </c>
    </row>
    <row r="356" spans="1:9" x14ac:dyDescent="0.3">
      <c r="A356">
        <v>1</v>
      </c>
      <c r="B356" t="s">
        <v>1029</v>
      </c>
      <c r="C356">
        <v>1</v>
      </c>
      <c r="D356">
        <v>-0.19</v>
      </c>
      <c r="E356">
        <v>11</v>
      </c>
      <c r="F356">
        <v>25.13</v>
      </c>
      <c r="G356">
        <v>21.26</v>
      </c>
      <c r="H356" s="8">
        <v>0.48159999999999997</v>
      </c>
      <c r="I356" t="s">
        <v>615</v>
      </c>
    </row>
    <row r="357" spans="1:9" x14ac:dyDescent="0.3">
      <c r="A357">
        <v>1</v>
      </c>
      <c r="B357" t="s">
        <v>1030</v>
      </c>
      <c r="C357">
        <v>1</v>
      </c>
      <c r="D357">
        <v>0.62</v>
      </c>
      <c r="E357">
        <v>10</v>
      </c>
      <c r="F357">
        <v>19.38</v>
      </c>
      <c r="G357">
        <v>9.98</v>
      </c>
      <c r="H357" s="8">
        <v>0.39169999999999999</v>
      </c>
      <c r="I357" t="s">
        <v>615</v>
      </c>
    </row>
    <row r="358" spans="1:9" x14ac:dyDescent="0.3">
      <c r="A358">
        <v>1</v>
      </c>
      <c r="B358" t="s">
        <v>1031</v>
      </c>
      <c r="C358">
        <v>1</v>
      </c>
      <c r="D358">
        <v>-0.18</v>
      </c>
      <c r="E358">
        <v>12</v>
      </c>
      <c r="F358">
        <v>24.91</v>
      </c>
      <c r="G358">
        <v>21.36</v>
      </c>
      <c r="H358" s="8">
        <v>0.31390000000000001</v>
      </c>
      <c r="I358" t="s">
        <v>615</v>
      </c>
    </row>
    <row r="359" spans="1:9" x14ac:dyDescent="0.3">
      <c r="A359">
        <v>1</v>
      </c>
      <c r="B359" t="s">
        <v>1032</v>
      </c>
      <c r="C359">
        <v>1</v>
      </c>
      <c r="D359">
        <v>0.73</v>
      </c>
      <c r="E359">
        <v>9</v>
      </c>
      <c r="F359">
        <v>18.27</v>
      </c>
      <c r="G359">
        <v>13.18</v>
      </c>
      <c r="H359" s="8">
        <v>0.30630000000000002</v>
      </c>
      <c r="I359" t="s">
        <v>615</v>
      </c>
    </row>
    <row r="360" spans="1:9" x14ac:dyDescent="0.3">
      <c r="A360">
        <v>1</v>
      </c>
      <c r="B360" t="s">
        <v>1033</v>
      </c>
      <c r="C360">
        <v>1</v>
      </c>
      <c r="D360">
        <v>-0.72</v>
      </c>
      <c r="E360">
        <v>14</v>
      </c>
      <c r="F360">
        <v>38.76</v>
      </c>
      <c r="G360">
        <v>38.479999999999997</v>
      </c>
      <c r="H360" s="8">
        <v>0.20069999999999999</v>
      </c>
      <c r="I360" t="s">
        <v>615</v>
      </c>
    </row>
    <row r="361" spans="1:9" x14ac:dyDescent="0.3">
      <c r="A361">
        <v>1</v>
      </c>
      <c r="B361" t="s">
        <v>1034</v>
      </c>
      <c r="C361">
        <v>1</v>
      </c>
      <c r="D361">
        <v>-0.46</v>
      </c>
      <c r="E361">
        <v>14</v>
      </c>
      <c r="F361">
        <v>34.57</v>
      </c>
      <c r="G361">
        <v>26.88</v>
      </c>
      <c r="H361" s="8">
        <v>0.28560000000000002</v>
      </c>
      <c r="I361" t="s">
        <v>615</v>
      </c>
    </row>
    <row r="362" spans="1:9" x14ac:dyDescent="0.3">
      <c r="A362">
        <v>1</v>
      </c>
      <c r="B362" t="s">
        <v>1035</v>
      </c>
      <c r="C362">
        <v>1</v>
      </c>
      <c r="D362">
        <v>0.4</v>
      </c>
      <c r="E362">
        <v>13</v>
      </c>
      <c r="F362">
        <v>28.56</v>
      </c>
      <c r="G362">
        <v>24.5</v>
      </c>
      <c r="H362" s="8">
        <v>0.29310000000000003</v>
      </c>
      <c r="I362" t="s">
        <v>615</v>
      </c>
    </row>
    <row r="363" spans="1:9" x14ac:dyDescent="0.3">
      <c r="A363">
        <v>1</v>
      </c>
      <c r="B363" t="s">
        <v>1036</v>
      </c>
      <c r="C363">
        <v>1</v>
      </c>
      <c r="D363">
        <v>-0.47</v>
      </c>
      <c r="E363">
        <v>12</v>
      </c>
      <c r="F363">
        <v>22.46</v>
      </c>
      <c r="G363">
        <v>18.16</v>
      </c>
      <c r="H363" s="8">
        <v>0.36449999999999999</v>
      </c>
      <c r="I363" t="s">
        <v>615</v>
      </c>
    </row>
    <row r="364" spans="1:9" x14ac:dyDescent="0.3">
      <c r="A364">
        <v>1</v>
      </c>
      <c r="B364" t="s">
        <v>1037</v>
      </c>
      <c r="C364">
        <v>1</v>
      </c>
      <c r="D364">
        <v>0.02</v>
      </c>
      <c r="E364">
        <v>13</v>
      </c>
      <c r="F364">
        <v>30.55</v>
      </c>
      <c r="G364">
        <v>29.66</v>
      </c>
      <c r="H364" s="8">
        <v>0.23769999999999999</v>
      </c>
      <c r="I364" t="s">
        <v>615</v>
      </c>
    </row>
    <row r="365" spans="1:9" x14ac:dyDescent="0.3">
      <c r="A365">
        <v>1</v>
      </c>
      <c r="B365" t="s">
        <v>1038</v>
      </c>
      <c r="C365">
        <v>1</v>
      </c>
      <c r="D365">
        <v>0.31</v>
      </c>
      <c r="E365">
        <v>13</v>
      </c>
      <c r="F365">
        <v>30.37</v>
      </c>
      <c r="G365">
        <v>27.78</v>
      </c>
      <c r="H365" s="8">
        <v>0.25009999999999999</v>
      </c>
      <c r="I365" t="s">
        <v>615</v>
      </c>
    </row>
    <row r="366" spans="1:9" x14ac:dyDescent="0.3">
      <c r="A366">
        <v>1</v>
      </c>
      <c r="B366" t="s">
        <v>1039</v>
      </c>
      <c r="C366">
        <v>1</v>
      </c>
      <c r="D366">
        <v>-1.02</v>
      </c>
      <c r="E366">
        <v>15</v>
      </c>
      <c r="F366">
        <v>41.03</v>
      </c>
      <c r="G366">
        <v>28.1</v>
      </c>
      <c r="H366" s="8">
        <v>0.23250000000000001</v>
      </c>
      <c r="I366" t="s">
        <v>615</v>
      </c>
    </row>
    <row r="367" spans="1:9" x14ac:dyDescent="0.3">
      <c r="A367">
        <v>1</v>
      </c>
      <c r="B367" t="s">
        <v>1040</v>
      </c>
      <c r="C367">
        <v>1</v>
      </c>
      <c r="D367">
        <v>-1.1100000000000001</v>
      </c>
      <c r="E367">
        <v>10</v>
      </c>
      <c r="F367">
        <v>22.89</v>
      </c>
      <c r="G367">
        <v>20.03</v>
      </c>
      <c r="H367" s="8">
        <v>0.45</v>
      </c>
      <c r="I367" t="s">
        <v>615</v>
      </c>
    </row>
    <row r="368" spans="1:9" x14ac:dyDescent="0.3">
      <c r="A368">
        <v>1</v>
      </c>
      <c r="B368" t="s">
        <v>1041</v>
      </c>
      <c r="C368">
        <v>1</v>
      </c>
      <c r="D368">
        <v>0.16</v>
      </c>
      <c r="E368">
        <v>11</v>
      </c>
      <c r="F368">
        <v>20.71</v>
      </c>
      <c r="G368">
        <v>17.59</v>
      </c>
      <c r="H368" s="8">
        <v>0.3291</v>
      </c>
      <c r="I368" t="s">
        <v>615</v>
      </c>
    </row>
    <row r="369" spans="1:9" x14ac:dyDescent="0.3">
      <c r="A369">
        <v>1</v>
      </c>
      <c r="B369" t="s">
        <v>1042</v>
      </c>
      <c r="C369">
        <v>1</v>
      </c>
      <c r="D369">
        <v>-0.36</v>
      </c>
      <c r="E369">
        <v>7</v>
      </c>
      <c r="F369">
        <v>15.44</v>
      </c>
      <c r="G369">
        <v>12.74</v>
      </c>
      <c r="H369" s="8">
        <v>0.30059999999999998</v>
      </c>
      <c r="I369" t="s">
        <v>615</v>
      </c>
    </row>
    <row r="370" spans="1:9" x14ac:dyDescent="0.3">
      <c r="A370">
        <v>1</v>
      </c>
      <c r="B370" t="s">
        <v>1043</v>
      </c>
      <c r="C370">
        <v>1</v>
      </c>
      <c r="D370">
        <v>-0.3</v>
      </c>
      <c r="E370">
        <v>13</v>
      </c>
      <c r="F370">
        <v>24.65</v>
      </c>
      <c r="G370">
        <v>22.11</v>
      </c>
      <c r="H370" s="8">
        <v>0.44109999999999999</v>
      </c>
      <c r="I370" t="s">
        <v>615</v>
      </c>
    </row>
    <row r="371" spans="1:9" x14ac:dyDescent="0.3">
      <c r="A371">
        <v>1</v>
      </c>
      <c r="B371" t="s">
        <v>1044</v>
      </c>
      <c r="C371">
        <v>1</v>
      </c>
      <c r="D371">
        <v>0.19</v>
      </c>
      <c r="E371">
        <v>9</v>
      </c>
      <c r="F371">
        <v>17.760000000000002</v>
      </c>
      <c r="G371">
        <v>14.15</v>
      </c>
      <c r="H371" s="8">
        <v>0.44600000000000001</v>
      </c>
      <c r="I371" t="s">
        <v>615</v>
      </c>
    </row>
    <row r="372" spans="1:9" x14ac:dyDescent="0.3">
      <c r="A372">
        <v>1</v>
      </c>
      <c r="B372" t="s">
        <v>1045</v>
      </c>
      <c r="C372">
        <v>1</v>
      </c>
      <c r="D372">
        <v>0.19</v>
      </c>
      <c r="E372">
        <v>9</v>
      </c>
      <c r="F372">
        <v>16.93</v>
      </c>
      <c r="G372">
        <v>14.8</v>
      </c>
      <c r="H372" s="8">
        <v>0.45290000000000002</v>
      </c>
      <c r="I372" t="s">
        <v>615</v>
      </c>
    </row>
    <row r="373" spans="1:9" x14ac:dyDescent="0.3">
      <c r="A373">
        <v>1</v>
      </c>
      <c r="B373" t="s">
        <v>1046</v>
      </c>
      <c r="C373">
        <v>1</v>
      </c>
      <c r="D373">
        <v>0.18</v>
      </c>
      <c r="E373">
        <v>11</v>
      </c>
      <c r="F373">
        <v>18.66</v>
      </c>
      <c r="G373">
        <v>9.34</v>
      </c>
      <c r="H373" s="8">
        <v>0.371</v>
      </c>
      <c r="I373" t="s">
        <v>615</v>
      </c>
    </row>
    <row r="374" spans="1:9" x14ac:dyDescent="0.3">
      <c r="A374">
        <v>1</v>
      </c>
      <c r="B374" t="s">
        <v>1047</v>
      </c>
      <c r="C374">
        <v>1</v>
      </c>
      <c r="D374">
        <v>-0.55000000000000004</v>
      </c>
      <c r="E374">
        <v>9</v>
      </c>
      <c r="F374">
        <v>18.62</v>
      </c>
      <c r="G374">
        <v>15.1</v>
      </c>
      <c r="H374" s="8">
        <v>0.45650000000000002</v>
      </c>
      <c r="I374" t="s">
        <v>615</v>
      </c>
    </row>
    <row r="375" spans="1:9" x14ac:dyDescent="0.3">
      <c r="A375">
        <v>1</v>
      </c>
      <c r="B375" t="s">
        <v>1048</v>
      </c>
      <c r="C375">
        <v>1</v>
      </c>
      <c r="D375">
        <v>0.14000000000000001</v>
      </c>
      <c r="E375">
        <v>10</v>
      </c>
      <c r="F375">
        <v>13.27</v>
      </c>
      <c r="G375">
        <v>12.24</v>
      </c>
      <c r="H375" s="8">
        <v>0.49170000000000003</v>
      </c>
      <c r="I375" t="s">
        <v>615</v>
      </c>
    </row>
    <row r="376" spans="1:9" x14ac:dyDescent="0.3">
      <c r="A376">
        <v>1</v>
      </c>
      <c r="B376" t="s">
        <v>1049</v>
      </c>
      <c r="C376">
        <v>1</v>
      </c>
      <c r="D376">
        <v>-0.36</v>
      </c>
      <c r="E376">
        <v>11</v>
      </c>
      <c r="F376">
        <v>18.850000000000001</v>
      </c>
      <c r="G376">
        <v>17.5</v>
      </c>
      <c r="H376" s="8">
        <v>0.3448</v>
      </c>
      <c r="I376" t="s">
        <v>615</v>
      </c>
    </row>
    <row r="377" spans="1:9" x14ac:dyDescent="0.3">
      <c r="A377">
        <v>1</v>
      </c>
      <c r="B377" t="s">
        <v>1050</v>
      </c>
      <c r="C377">
        <v>1</v>
      </c>
      <c r="D377">
        <v>0.94</v>
      </c>
      <c r="E377">
        <v>8</v>
      </c>
      <c r="F377">
        <v>15.05</v>
      </c>
      <c r="G377">
        <v>13.05</v>
      </c>
      <c r="H377" s="8">
        <v>0.31859999999999999</v>
      </c>
      <c r="I377" t="s">
        <v>615</v>
      </c>
    </row>
    <row r="378" spans="1:9" x14ac:dyDescent="0.3">
      <c r="A378">
        <v>1</v>
      </c>
      <c r="B378" t="s">
        <v>1051</v>
      </c>
      <c r="C378">
        <v>1</v>
      </c>
      <c r="D378">
        <v>-0.11</v>
      </c>
      <c r="E378">
        <v>9</v>
      </c>
      <c r="F378">
        <v>16.95</v>
      </c>
      <c r="G378">
        <v>13.82</v>
      </c>
      <c r="H378" s="8">
        <v>0.3256</v>
      </c>
      <c r="I378" t="s">
        <v>615</v>
      </c>
    </row>
    <row r="379" spans="1:9" x14ac:dyDescent="0.3">
      <c r="A379">
        <v>1</v>
      </c>
      <c r="B379" t="s">
        <v>1052</v>
      </c>
      <c r="C379">
        <v>1</v>
      </c>
      <c r="D379">
        <v>-0.32</v>
      </c>
      <c r="E379">
        <v>10</v>
      </c>
      <c r="F379">
        <v>23.43</v>
      </c>
      <c r="G379">
        <v>17.510000000000002</v>
      </c>
      <c r="H379" s="8">
        <v>0.4703</v>
      </c>
      <c r="I379" t="s">
        <v>615</v>
      </c>
    </row>
    <row r="380" spans="1:9" x14ac:dyDescent="0.3">
      <c r="A380">
        <v>1</v>
      </c>
      <c r="B380" t="s">
        <v>1053</v>
      </c>
      <c r="C380">
        <v>1</v>
      </c>
      <c r="D380">
        <v>0.16</v>
      </c>
      <c r="E380">
        <v>10</v>
      </c>
      <c r="F380">
        <v>20.14</v>
      </c>
      <c r="G380">
        <v>16.100000000000001</v>
      </c>
      <c r="H380" s="8">
        <v>0.49780000000000002</v>
      </c>
      <c r="I380" t="s">
        <v>615</v>
      </c>
    </row>
    <row r="381" spans="1:9" x14ac:dyDescent="0.3">
      <c r="A381">
        <v>1</v>
      </c>
      <c r="B381" t="s">
        <v>1054</v>
      </c>
      <c r="C381">
        <v>1</v>
      </c>
      <c r="D381">
        <v>0.85</v>
      </c>
      <c r="E381">
        <v>9</v>
      </c>
      <c r="F381">
        <v>18.54</v>
      </c>
      <c r="G381">
        <v>17.2</v>
      </c>
      <c r="H381" s="8">
        <v>0.28310000000000002</v>
      </c>
      <c r="I381" t="s">
        <v>615</v>
      </c>
    </row>
    <row r="382" spans="1:9" x14ac:dyDescent="0.3">
      <c r="A382">
        <v>1</v>
      </c>
      <c r="B382" t="s">
        <v>1055</v>
      </c>
      <c r="C382">
        <v>1</v>
      </c>
      <c r="D382">
        <v>0.24</v>
      </c>
      <c r="E382">
        <v>10</v>
      </c>
      <c r="F382">
        <v>22.69</v>
      </c>
      <c r="G382">
        <v>17.829999999999998</v>
      </c>
      <c r="H382" s="8">
        <v>0.35339999999999999</v>
      </c>
      <c r="I382" t="s">
        <v>615</v>
      </c>
    </row>
    <row r="383" spans="1:9" x14ac:dyDescent="0.3">
      <c r="A383">
        <v>1</v>
      </c>
      <c r="B383" t="s">
        <v>1056</v>
      </c>
      <c r="C383">
        <v>1</v>
      </c>
      <c r="D383">
        <v>-0.46</v>
      </c>
      <c r="E383">
        <v>9</v>
      </c>
      <c r="F383">
        <v>17.829999999999998</v>
      </c>
      <c r="G383">
        <v>14.88</v>
      </c>
      <c r="H383" s="8">
        <v>0.3654</v>
      </c>
      <c r="I383" t="s">
        <v>615</v>
      </c>
    </row>
    <row r="384" spans="1:9" x14ac:dyDescent="0.3">
      <c r="A384">
        <v>1</v>
      </c>
      <c r="B384" t="s">
        <v>1057</v>
      </c>
      <c r="C384">
        <v>1</v>
      </c>
      <c r="D384">
        <v>-0.57999999999999996</v>
      </c>
      <c r="E384">
        <v>11</v>
      </c>
      <c r="F384">
        <v>25.61</v>
      </c>
      <c r="G384">
        <v>23.26</v>
      </c>
      <c r="H384" s="8">
        <v>0.40160000000000001</v>
      </c>
      <c r="I384" t="s">
        <v>615</v>
      </c>
    </row>
    <row r="385" spans="1:9" x14ac:dyDescent="0.3">
      <c r="A385">
        <v>1</v>
      </c>
      <c r="B385" t="s">
        <v>1058</v>
      </c>
      <c r="C385">
        <v>1</v>
      </c>
      <c r="D385">
        <v>0.87</v>
      </c>
      <c r="E385">
        <v>10</v>
      </c>
      <c r="F385">
        <v>16.36</v>
      </c>
      <c r="G385">
        <v>15.33</v>
      </c>
      <c r="H385" s="8">
        <v>0.31309999999999999</v>
      </c>
      <c r="I385" t="s">
        <v>615</v>
      </c>
    </row>
    <row r="386" spans="1:9" x14ac:dyDescent="0.3">
      <c r="A386">
        <v>1</v>
      </c>
      <c r="B386" t="s">
        <v>1059</v>
      </c>
      <c r="C386">
        <v>1</v>
      </c>
      <c r="D386">
        <v>0.04</v>
      </c>
      <c r="E386">
        <v>13</v>
      </c>
      <c r="F386">
        <v>22.01</v>
      </c>
      <c r="G386">
        <v>18.54</v>
      </c>
      <c r="H386" s="8">
        <v>0.35699999999999998</v>
      </c>
      <c r="I386" t="s">
        <v>615</v>
      </c>
    </row>
    <row r="387" spans="1:9" x14ac:dyDescent="0.3">
      <c r="A387">
        <v>1</v>
      </c>
      <c r="B387" t="s">
        <v>1060</v>
      </c>
      <c r="C387">
        <v>1</v>
      </c>
      <c r="D387">
        <v>-0.98</v>
      </c>
      <c r="E387">
        <v>8</v>
      </c>
      <c r="F387">
        <v>18.07</v>
      </c>
      <c r="G387">
        <v>16.09</v>
      </c>
      <c r="H387" s="8">
        <v>0.56200000000000006</v>
      </c>
      <c r="I387" t="s">
        <v>615</v>
      </c>
    </row>
    <row r="388" spans="1:9" x14ac:dyDescent="0.3">
      <c r="A388">
        <v>1</v>
      </c>
      <c r="B388" t="s">
        <v>1061</v>
      </c>
      <c r="C388">
        <v>1</v>
      </c>
      <c r="D388">
        <v>-0.16</v>
      </c>
      <c r="E388">
        <v>11</v>
      </c>
      <c r="F388">
        <v>16.2</v>
      </c>
      <c r="G388">
        <v>15.06</v>
      </c>
      <c r="H388" s="8">
        <v>0.4294</v>
      </c>
      <c r="I388" t="s">
        <v>615</v>
      </c>
    </row>
    <row r="389" spans="1:9" x14ac:dyDescent="0.3">
      <c r="A389">
        <v>1</v>
      </c>
      <c r="B389" t="s">
        <v>1062</v>
      </c>
      <c r="C389">
        <v>1</v>
      </c>
      <c r="D389">
        <v>0.55000000000000004</v>
      </c>
      <c r="E389">
        <v>8</v>
      </c>
      <c r="F389">
        <v>19.54</v>
      </c>
      <c r="G389">
        <v>13.87</v>
      </c>
      <c r="H389" s="8">
        <v>0.35149999999999998</v>
      </c>
      <c r="I389" t="s">
        <v>615</v>
      </c>
    </row>
    <row r="390" spans="1:9" x14ac:dyDescent="0.3">
      <c r="A390">
        <v>1</v>
      </c>
      <c r="B390" t="s">
        <v>1063</v>
      </c>
      <c r="C390">
        <v>1</v>
      </c>
      <c r="D390">
        <v>-0.56000000000000005</v>
      </c>
      <c r="E390">
        <v>10</v>
      </c>
      <c r="F390">
        <v>24.84</v>
      </c>
      <c r="G390">
        <v>17.48</v>
      </c>
      <c r="H390" s="8">
        <v>0.4158</v>
      </c>
      <c r="I390" t="s">
        <v>615</v>
      </c>
    </row>
    <row r="391" spans="1:9" x14ac:dyDescent="0.3">
      <c r="A391">
        <v>1</v>
      </c>
      <c r="B391" t="s">
        <v>1064</v>
      </c>
      <c r="C391">
        <v>1</v>
      </c>
      <c r="D391">
        <v>-0.05</v>
      </c>
      <c r="E391">
        <v>11</v>
      </c>
      <c r="F391">
        <v>21.53</v>
      </c>
      <c r="G391">
        <v>17.88</v>
      </c>
      <c r="H391" s="8">
        <v>0.38319999999999999</v>
      </c>
      <c r="I391" t="s">
        <v>615</v>
      </c>
    </row>
    <row r="392" spans="1:9" x14ac:dyDescent="0.3">
      <c r="A392">
        <v>1</v>
      </c>
      <c r="B392" t="s">
        <v>1065</v>
      </c>
      <c r="C392">
        <v>1</v>
      </c>
      <c r="D392">
        <v>-0.28999999999999998</v>
      </c>
      <c r="E392">
        <v>9</v>
      </c>
      <c r="F392">
        <v>23.98</v>
      </c>
      <c r="G392">
        <v>20.27</v>
      </c>
      <c r="H392" s="8">
        <v>0.44390000000000002</v>
      </c>
      <c r="I392" t="s">
        <v>615</v>
      </c>
    </row>
    <row r="393" spans="1:9" x14ac:dyDescent="0.3">
      <c r="A393">
        <v>1</v>
      </c>
      <c r="B393" t="s">
        <v>1066</v>
      </c>
      <c r="C393">
        <v>1</v>
      </c>
      <c r="D393">
        <v>-0.18</v>
      </c>
      <c r="E393">
        <v>9</v>
      </c>
      <c r="F393">
        <v>17.239999999999998</v>
      </c>
      <c r="G393">
        <v>17.02</v>
      </c>
      <c r="H393" s="8">
        <v>0.30909999999999999</v>
      </c>
      <c r="I393" t="s">
        <v>615</v>
      </c>
    </row>
    <row r="394" spans="1:9" x14ac:dyDescent="0.3">
      <c r="A394">
        <v>1</v>
      </c>
      <c r="B394" t="s">
        <v>1067</v>
      </c>
      <c r="C394">
        <v>1</v>
      </c>
      <c r="D394">
        <v>0.46</v>
      </c>
      <c r="E394">
        <v>10</v>
      </c>
      <c r="F394">
        <v>15.82</v>
      </c>
      <c r="G394">
        <v>12.28</v>
      </c>
      <c r="H394" s="8">
        <v>0.40939999999999999</v>
      </c>
      <c r="I394" t="s">
        <v>615</v>
      </c>
    </row>
    <row r="395" spans="1:9" x14ac:dyDescent="0.3">
      <c r="A395">
        <v>1</v>
      </c>
      <c r="B395" t="s">
        <v>1068</v>
      </c>
      <c r="C395">
        <v>1</v>
      </c>
      <c r="D395">
        <v>-0.53</v>
      </c>
      <c r="E395">
        <v>13</v>
      </c>
      <c r="F395">
        <v>30.76</v>
      </c>
      <c r="G395">
        <v>30.23</v>
      </c>
      <c r="H395" s="8">
        <v>0.2331</v>
      </c>
      <c r="I395" t="s">
        <v>615</v>
      </c>
    </row>
    <row r="396" spans="1:9" x14ac:dyDescent="0.3">
      <c r="A396">
        <v>1</v>
      </c>
      <c r="B396" t="s">
        <v>1069</v>
      </c>
      <c r="C396">
        <v>1</v>
      </c>
      <c r="D396">
        <v>-0.02</v>
      </c>
      <c r="E396">
        <v>15</v>
      </c>
      <c r="F396">
        <v>37.380000000000003</v>
      </c>
      <c r="G396">
        <v>30.2</v>
      </c>
      <c r="H396" s="8">
        <v>0.24260000000000001</v>
      </c>
      <c r="I396" t="s">
        <v>615</v>
      </c>
    </row>
    <row r="397" spans="1:9" x14ac:dyDescent="0.3">
      <c r="A397">
        <v>1</v>
      </c>
      <c r="B397" t="s">
        <v>1070</v>
      </c>
      <c r="C397">
        <v>1</v>
      </c>
      <c r="D397">
        <v>-1.06</v>
      </c>
      <c r="E397">
        <v>9</v>
      </c>
      <c r="F397">
        <v>22.3</v>
      </c>
      <c r="G397">
        <v>16.600000000000001</v>
      </c>
      <c r="H397" s="8">
        <v>0.2291</v>
      </c>
      <c r="I397" t="s">
        <v>615</v>
      </c>
    </row>
    <row r="398" spans="1:9" x14ac:dyDescent="0.3">
      <c r="A398">
        <v>1</v>
      </c>
      <c r="B398" t="s">
        <v>1071</v>
      </c>
      <c r="C398">
        <v>1</v>
      </c>
      <c r="D398">
        <v>0.56000000000000005</v>
      </c>
      <c r="E398">
        <v>12</v>
      </c>
      <c r="F398">
        <v>24.05</v>
      </c>
      <c r="G398">
        <v>19.420000000000002</v>
      </c>
      <c r="H398" s="8">
        <v>0.34510000000000002</v>
      </c>
      <c r="I398" t="s">
        <v>615</v>
      </c>
    </row>
    <row r="399" spans="1:9" x14ac:dyDescent="0.3">
      <c r="A399">
        <v>1</v>
      </c>
      <c r="B399" t="s">
        <v>1072</v>
      </c>
      <c r="C399">
        <v>1</v>
      </c>
      <c r="D399">
        <v>-0.82</v>
      </c>
      <c r="E399">
        <v>10</v>
      </c>
      <c r="F399">
        <v>21.18</v>
      </c>
      <c r="G399">
        <v>18.18</v>
      </c>
      <c r="H399" s="8">
        <v>0.27539999999999998</v>
      </c>
      <c r="I399" t="s">
        <v>615</v>
      </c>
    </row>
    <row r="400" spans="1:9" x14ac:dyDescent="0.3">
      <c r="A400">
        <v>1</v>
      </c>
      <c r="B400" t="s">
        <v>1073</v>
      </c>
      <c r="C400">
        <v>1</v>
      </c>
      <c r="D400">
        <v>-0.13</v>
      </c>
      <c r="E400">
        <v>8</v>
      </c>
      <c r="F400">
        <v>10.56</v>
      </c>
      <c r="G400">
        <v>10.44</v>
      </c>
      <c r="H400" s="8">
        <v>0.49680000000000002</v>
      </c>
      <c r="I400" t="s">
        <v>615</v>
      </c>
    </row>
    <row r="401" spans="1:9" x14ac:dyDescent="0.3">
      <c r="A401">
        <v>1</v>
      </c>
      <c r="B401" t="s">
        <v>1074</v>
      </c>
      <c r="C401">
        <v>1</v>
      </c>
      <c r="D401">
        <v>7.0000000000000007E-2</v>
      </c>
      <c r="E401">
        <v>15</v>
      </c>
      <c r="F401">
        <v>30.89</v>
      </c>
      <c r="G401">
        <v>29.77</v>
      </c>
      <c r="H401" s="8">
        <v>0.2702</v>
      </c>
      <c r="I401" t="s">
        <v>615</v>
      </c>
    </row>
    <row r="402" spans="1:9" x14ac:dyDescent="0.3">
      <c r="A402">
        <v>1</v>
      </c>
      <c r="B402" t="s">
        <v>1075</v>
      </c>
      <c r="C402">
        <v>1</v>
      </c>
      <c r="D402">
        <v>0.91</v>
      </c>
      <c r="E402">
        <v>8</v>
      </c>
      <c r="F402">
        <v>15.17</v>
      </c>
      <c r="G402">
        <v>8.8800000000000008</v>
      </c>
      <c r="H402" s="8">
        <v>0.33660000000000001</v>
      </c>
      <c r="I402" t="s">
        <v>615</v>
      </c>
    </row>
    <row r="403" spans="1:9" x14ac:dyDescent="0.3">
      <c r="A403">
        <v>1</v>
      </c>
      <c r="B403" t="s">
        <v>1076</v>
      </c>
      <c r="C403">
        <v>1</v>
      </c>
      <c r="D403">
        <v>0.38</v>
      </c>
      <c r="E403">
        <v>12</v>
      </c>
      <c r="F403">
        <v>20.53</v>
      </c>
      <c r="G403">
        <v>19.68</v>
      </c>
      <c r="H403" s="8">
        <v>0.42849999999999999</v>
      </c>
      <c r="I403" t="s">
        <v>615</v>
      </c>
    </row>
    <row r="404" spans="1:9" x14ac:dyDescent="0.3">
      <c r="A404">
        <v>1</v>
      </c>
      <c r="B404" t="s">
        <v>1077</v>
      </c>
      <c r="C404">
        <v>1</v>
      </c>
      <c r="D404">
        <v>-0.37</v>
      </c>
      <c r="E404">
        <v>12</v>
      </c>
      <c r="F404">
        <v>20.05</v>
      </c>
      <c r="G404">
        <v>19.93</v>
      </c>
      <c r="H404" s="8">
        <v>0.34060000000000001</v>
      </c>
      <c r="I404" t="s">
        <v>615</v>
      </c>
    </row>
    <row r="405" spans="1:9" x14ac:dyDescent="0.3">
      <c r="A405">
        <v>1</v>
      </c>
      <c r="B405" t="s">
        <v>1078</v>
      </c>
      <c r="C405">
        <v>1</v>
      </c>
      <c r="D405">
        <v>-0.44</v>
      </c>
      <c r="E405">
        <v>12</v>
      </c>
      <c r="F405">
        <v>24.23</v>
      </c>
      <c r="G405">
        <v>20.98</v>
      </c>
      <c r="H405" s="8">
        <v>0.52359999999999995</v>
      </c>
      <c r="I405" t="s">
        <v>615</v>
      </c>
    </row>
    <row r="406" spans="1:9" x14ac:dyDescent="0.3">
      <c r="A406">
        <v>1</v>
      </c>
      <c r="B406" t="s">
        <v>1079</v>
      </c>
      <c r="C406">
        <v>1</v>
      </c>
      <c r="D406">
        <v>0.21</v>
      </c>
      <c r="E406">
        <v>9</v>
      </c>
      <c r="F406">
        <v>18.98</v>
      </c>
      <c r="G406">
        <v>17.29</v>
      </c>
      <c r="H406" s="8">
        <v>0.42599999999999999</v>
      </c>
      <c r="I406" t="s">
        <v>615</v>
      </c>
    </row>
    <row r="407" spans="1:9" x14ac:dyDescent="0.3">
      <c r="A407">
        <v>1</v>
      </c>
      <c r="B407" t="s">
        <v>1080</v>
      </c>
      <c r="C407">
        <v>1</v>
      </c>
      <c r="D407">
        <v>7.0000000000000007E-2</v>
      </c>
      <c r="E407">
        <v>12</v>
      </c>
      <c r="F407">
        <v>25.32</v>
      </c>
      <c r="G407">
        <v>14.73</v>
      </c>
      <c r="H407" s="8">
        <v>0.31109999999999999</v>
      </c>
      <c r="I407" t="s">
        <v>615</v>
      </c>
    </row>
    <row r="408" spans="1:9" x14ac:dyDescent="0.3">
      <c r="A408">
        <v>1</v>
      </c>
      <c r="B408" t="s">
        <v>1081</v>
      </c>
      <c r="C408">
        <v>1</v>
      </c>
      <c r="D408">
        <v>-0.81</v>
      </c>
      <c r="E408">
        <v>8</v>
      </c>
      <c r="F408">
        <v>14.77</v>
      </c>
      <c r="G408">
        <v>9.1</v>
      </c>
      <c r="H408" s="8">
        <v>0.51749999999999996</v>
      </c>
      <c r="I408" t="s">
        <v>615</v>
      </c>
    </row>
    <row r="409" spans="1:9" x14ac:dyDescent="0.3">
      <c r="A409">
        <v>1</v>
      </c>
      <c r="B409" t="s">
        <v>1082</v>
      </c>
      <c r="C409">
        <v>1</v>
      </c>
      <c r="D409">
        <v>0.57999999999999996</v>
      </c>
      <c r="E409">
        <v>12</v>
      </c>
      <c r="F409">
        <v>25.45</v>
      </c>
      <c r="G409">
        <v>19.41</v>
      </c>
      <c r="H409" s="8">
        <v>0.27460000000000001</v>
      </c>
      <c r="I409" t="s">
        <v>615</v>
      </c>
    </row>
    <row r="410" spans="1:9" x14ac:dyDescent="0.3">
      <c r="A410">
        <v>1</v>
      </c>
      <c r="B410" t="s">
        <v>1083</v>
      </c>
      <c r="C410">
        <v>1</v>
      </c>
      <c r="D410">
        <v>-0.38</v>
      </c>
      <c r="E410">
        <v>10</v>
      </c>
      <c r="F410">
        <v>32</v>
      </c>
      <c r="G410">
        <v>27.51</v>
      </c>
      <c r="H410" s="8">
        <v>0.48470000000000002</v>
      </c>
      <c r="I410" t="s">
        <v>615</v>
      </c>
    </row>
    <row r="411" spans="1:9" x14ac:dyDescent="0.3">
      <c r="A411">
        <v>1</v>
      </c>
      <c r="B411" t="s">
        <v>1084</v>
      </c>
      <c r="C411">
        <v>1</v>
      </c>
      <c r="D411">
        <v>-0.68</v>
      </c>
      <c r="E411">
        <v>12</v>
      </c>
      <c r="F411">
        <v>26.74</v>
      </c>
      <c r="G411">
        <v>22.99</v>
      </c>
      <c r="H411" s="8">
        <v>0.28489999999999999</v>
      </c>
      <c r="I411" t="s">
        <v>615</v>
      </c>
    </row>
    <row r="412" spans="1:9" x14ac:dyDescent="0.3">
      <c r="A412">
        <v>1</v>
      </c>
      <c r="B412" t="s">
        <v>1085</v>
      </c>
      <c r="C412">
        <v>1</v>
      </c>
      <c r="D412">
        <v>-0.64</v>
      </c>
      <c r="E412">
        <v>10</v>
      </c>
      <c r="F412">
        <v>24.58</v>
      </c>
      <c r="G412">
        <v>22.23</v>
      </c>
      <c r="H412" s="8">
        <v>0.43330000000000002</v>
      </c>
      <c r="I412" t="s">
        <v>615</v>
      </c>
    </row>
    <row r="413" spans="1:9" x14ac:dyDescent="0.3">
      <c r="A413">
        <v>1</v>
      </c>
      <c r="B413" t="s">
        <v>1086</v>
      </c>
      <c r="C413">
        <v>1</v>
      </c>
      <c r="D413">
        <v>-0.61</v>
      </c>
      <c r="E413">
        <v>12</v>
      </c>
      <c r="F413">
        <v>27.81</v>
      </c>
      <c r="G413">
        <v>24.13</v>
      </c>
      <c r="H413" s="8">
        <v>0.37630000000000002</v>
      </c>
      <c r="I413" t="s">
        <v>615</v>
      </c>
    </row>
    <row r="414" spans="1:9" x14ac:dyDescent="0.3">
      <c r="A414">
        <v>1</v>
      </c>
      <c r="B414" t="s">
        <v>1087</v>
      </c>
      <c r="C414">
        <v>1</v>
      </c>
      <c r="D414">
        <v>-0.41</v>
      </c>
      <c r="E414">
        <v>12</v>
      </c>
      <c r="F414">
        <v>27.01</v>
      </c>
      <c r="G414">
        <v>26.18</v>
      </c>
      <c r="H414" s="8">
        <v>0.25850000000000001</v>
      </c>
      <c r="I414" t="s">
        <v>615</v>
      </c>
    </row>
    <row r="415" spans="1:9" x14ac:dyDescent="0.3">
      <c r="A415">
        <v>1</v>
      </c>
      <c r="B415" t="s">
        <v>1088</v>
      </c>
      <c r="C415">
        <v>1</v>
      </c>
      <c r="D415">
        <v>-0.05</v>
      </c>
      <c r="E415">
        <v>10</v>
      </c>
      <c r="F415">
        <v>16.920000000000002</v>
      </c>
      <c r="G415">
        <v>15.3</v>
      </c>
      <c r="H415" s="8">
        <v>0.34429999999999999</v>
      </c>
      <c r="I415" t="s">
        <v>615</v>
      </c>
    </row>
    <row r="416" spans="1:9" x14ac:dyDescent="0.3">
      <c r="A416">
        <v>1</v>
      </c>
      <c r="B416" t="s">
        <v>1089</v>
      </c>
      <c r="C416">
        <v>1</v>
      </c>
      <c r="D416">
        <v>-0.15</v>
      </c>
      <c r="E416">
        <v>12</v>
      </c>
      <c r="F416">
        <v>24.34</v>
      </c>
      <c r="G416">
        <v>21.17</v>
      </c>
      <c r="H416" s="8">
        <v>0.48060000000000003</v>
      </c>
      <c r="I416" t="s">
        <v>615</v>
      </c>
    </row>
    <row r="417" spans="1:9" x14ac:dyDescent="0.3">
      <c r="A417">
        <v>1</v>
      </c>
      <c r="B417" t="s">
        <v>1090</v>
      </c>
      <c r="C417">
        <v>1</v>
      </c>
      <c r="D417">
        <v>7.0000000000000007E-2</v>
      </c>
      <c r="E417">
        <v>12</v>
      </c>
      <c r="F417">
        <v>29.74</v>
      </c>
      <c r="G417">
        <v>28.99</v>
      </c>
      <c r="H417" s="8">
        <v>0.2286</v>
      </c>
      <c r="I417" t="s">
        <v>615</v>
      </c>
    </row>
    <row r="418" spans="1:9" x14ac:dyDescent="0.3">
      <c r="A418">
        <v>1</v>
      </c>
      <c r="B418" t="s">
        <v>1091</v>
      </c>
      <c r="C418">
        <v>1</v>
      </c>
      <c r="D418">
        <v>-0.64</v>
      </c>
      <c r="E418">
        <v>14</v>
      </c>
      <c r="F418">
        <v>39.47</v>
      </c>
      <c r="G418">
        <v>36.619999999999997</v>
      </c>
      <c r="H418" s="8">
        <v>0.20749999999999999</v>
      </c>
      <c r="I418" t="s">
        <v>615</v>
      </c>
    </row>
    <row r="419" spans="1:9" x14ac:dyDescent="0.3">
      <c r="A419">
        <v>1</v>
      </c>
      <c r="B419" t="s">
        <v>1092</v>
      </c>
      <c r="C419">
        <v>1</v>
      </c>
      <c r="D419">
        <v>-0.3</v>
      </c>
      <c r="E419">
        <v>10</v>
      </c>
      <c r="F419">
        <v>23</v>
      </c>
      <c r="G419">
        <v>19.11</v>
      </c>
      <c r="H419" s="8">
        <v>0.31080000000000002</v>
      </c>
      <c r="I419" t="s">
        <v>615</v>
      </c>
    </row>
    <row r="420" spans="1:9" x14ac:dyDescent="0.3">
      <c r="A420">
        <v>1</v>
      </c>
      <c r="B420" t="s">
        <v>1093</v>
      </c>
      <c r="C420">
        <v>1</v>
      </c>
      <c r="D420">
        <v>-0.63</v>
      </c>
      <c r="E420">
        <v>8</v>
      </c>
      <c r="F420">
        <v>20.66</v>
      </c>
      <c r="G420">
        <v>18.29</v>
      </c>
      <c r="H420" s="8">
        <v>0.46060000000000001</v>
      </c>
      <c r="I420" t="s">
        <v>615</v>
      </c>
    </row>
    <row r="421" spans="1:9" x14ac:dyDescent="0.3">
      <c r="A421">
        <v>1</v>
      </c>
      <c r="B421" t="s">
        <v>1094</v>
      </c>
      <c r="C421">
        <v>1</v>
      </c>
      <c r="D421">
        <v>-0.2</v>
      </c>
      <c r="E421">
        <v>10</v>
      </c>
      <c r="F421">
        <v>18.440000000000001</v>
      </c>
      <c r="G421">
        <v>15.19</v>
      </c>
      <c r="H421" s="8">
        <v>0.47699999999999998</v>
      </c>
      <c r="I421" t="s">
        <v>615</v>
      </c>
    </row>
    <row r="422" spans="1:9" x14ac:dyDescent="0.3">
      <c r="A422">
        <v>1</v>
      </c>
      <c r="B422" t="s">
        <v>1095</v>
      </c>
      <c r="C422">
        <v>1</v>
      </c>
      <c r="D422">
        <v>-0.04</v>
      </c>
      <c r="E422">
        <v>11</v>
      </c>
      <c r="F422">
        <v>18.7</v>
      </c>
      <c r="G422">
        <v>17.77</v>
      </c>
      <c r="H422" s="8">
        <v>0.33610000000000001</v>
      </c>
      <c r="I422" t="s">
        <v>615</v>
      </c>
    </row>
    <row r="423" spans="1:9" x14ac:dyDescent="0.3">
      <c r="A423">
        <v>1</v>
      </c>
      <c r="B423" t="s">
        <v>1096</v>
      </c>
      <c r="C423">
        <v>1</v>
      </c>
      <c r="D423">
        <v>-0.57999999999999996</v>
      </c>
      <c r="E423">
        <v>9</v>
      </c>
      <c r="F423">
        <v>18.739999999999998</v>
      </c>
      <c r="G423">
        <v>17.239999999999998</v>
      </c>
      <c r="H423" s="8">
        <v>0.38519999999999999</v>
      </c>
      <c r="I423" t="s">
        <v>615</v>
      </c>
    </row>
    <row r="424" spans="1:9" x14ac:dyDescent="0.3">
      <c r="A424">
        <v>1</v>
      </c>
      <c r="B424" t="s">
        <v>1097</v>
      </c>
      <c r="C424">
        <v>1</v>
      </c>
      <c r="D424">
        <v>-1.1200000000000001</v>
      </c>
      <c r="E424">
        <v>10</v>
      </c>
      <c r="F424">
        <v>20.100000000000001</v>
      </c>
      <c r="G424">
        <v>19.25</v>
      </c>
      <c r="H424" s="8">
        <v>0.42080000000000001</v>
      </c>
      <c r="I424" t="s">
        <v>615</v>
      </c>
    </row>
    <row r="425" spans="1:9" x14ac:dyDescent="0.3">
      <c r="A425">
        <v>1</v>
      </c>
      <c r="B425" t="s">
        <v>1098</v>
      </c>
      <c r="C425">
        <v>1</v>
      </c>
      <c r="D425">
        <v>-0.03</v>
      </c>
      <c r="E425">
        <v>12</v>
      </c>
      <c r="F425">
        <v>16.45</v>
      </c>
      <c r="G425">
        <v>16.29</v>
      </c>
      <c r="H425" s="8">
        <v>0.39879999999999999</v>
      </c>
      <c r="I425" t="s">
        <v>615</v>
      </c>
    </row>
    <row r="426" spans="1:9" x14ac:dyDescent="0.3">
      <c r="A426">
        <v>1</v>
      </c>
      <c r="B426" t="s">
        <v>1099</v>
      </c>
      <c r="C426">
        <v>1</v>
      </c>
      <c r="D426">
        <v>-0.14000000000000001</v>
      </c>
      <c r="E426">
        <v>12</v>
      </c>
      <c r="F426">
        <v>19.57</v>
      </c>
      <c r="G426">
        <v>18.47</v>
      </c>
      <c r="H426" s="8">
        <v>0.42549999999999999</v>
      </c>
      <c r="I426" t="s">
        <v>615</v>
      </c>
    </row>
    <row r="427" spans="1:9" x14ac:dyDescent="0.3">
      <c r="A427">
        <v>1</v>
      </c>
      <c r="B427" t="s">
        <v>1100</v>
      </c>
      <c r="C427">
        <v>1</v>
      </c>
      <c r="D427">
        <v>0.11</v>
      </c>
      <c r="E427">
        <v>9</v>
      </c>
      <c r="F427">
        <v>28.24</v>
      </c>
      <c r="G427">
        <v>26.8</v>
      </c>
      <c r="H427" s="8">
        <v>0.55400000000000005</v>
      </c>
      <c r="I427" t="s">
        <v>615</v>
      </c>
    </row>
    <row r="428" spans="1:9" x14ac:dyDescent="0.3">
      <c r="A428">
        <v>1</v>
      </c>
      <c r="B428" t="s">
        <v>1101</v>
      </c>
      <c r="C428">
        <v>1</v>
      </c>
      <c r="D428">
        <v>-0.38</v>
      </c>
      <c r="E428">
        <v>11</v>
      </c>
      <c r="F428">
        <v>29.79</v>
      </c>
      <c r="G428">
        <v>26.17</v>
      </c>
      <c r="H428" s="8">
        <v>0.40429999999999999</v>
      </c>
      <c r="I428" t="s">
        <v>615</v>
      </c>
    </row>
    <row r="429" spans="1:9" x14ac:dyDescent="0.3">
      <c r="A429">
        <v>1</v>
      </c>
      <c r="B429" t="s">
        <v>1102</v>
      </c>
      <c r="C429">
        <v>1</v>
      </c>
      <c r="D429">
        <v>0.69</v>
      </c>
      <c r="E429">
        <v>17</v>
      </c>
      <c r="F429">
        <v>39.14</v>
      </c>
      <c r="G429">
        <v>35.81</v>
      </c>
      <c r="H429" s="8">
        <v>0.24479999999999999</v>
      </c>
      <c r="I429" t="s">
        <v>615</v>
      </c>
    </row>
    <row r="430" spans="1:9" x14ac:dyDescent="0.3">
      <c r="A430">
        <v>1</v>
      </c>
      <c r="B430" t="s">
        <v>1103</v>
      </c>
      <c r="C430">
        <v>1</v>
      </c>
      <c r="D430">
        <v>-1.25</v>
      </c>
      <c r="E430">
        <v>8</v>
      </c>
      <c r="F430">
        <v>20.77</v>
      </c>
      <c r="G430">
        <v>5.2</v>
      </c>
      <c r="H430" s="8">
        <v>0.441</v>
      </c>
      <c r="I430" t="s">
        <v>615</v>
      </c>
    </row>
    <row r="431" spans="1:9" x14ac:dyDescent="0.3">
      <c r="A431">
        <v>1</v>
      </c>
      <c r="B431" t="s">
        <v>1104</v>
      </c>
      <c r="C431">
        <v>1</v>
      </c>
      <c r="D431">
        <v>-0.08</v>
      </c>
      <c r="E431">
        <v>8</v>
      </c>
      <c r="F431">
        <v>15.13</v>
      </c>
      <c r="G431">
        <v>13.61</v>
      </c>
      <c r="H431" s="8">
        <v>0.36480000000000001</v>
      </c>
      <c r="I431" t="s">
        <v>615</v>
      </c>
    </row>
    <row r="432" spans="1:9" x14ac:dyDescent="0.3">
      <c r="A432">
        <v>1</v>
      </c>
      <c r="B432" t="s">
        <v>1105</v>
      </c>
      <c r="C432">
        <v>1</v>
      </c>
      <c r="D432">
        <v>-0.02</v>
      </c>
      <c r="E432">
        <v>11</v>
      </c>
      <c r="F432">
        <v>22.75</v>
      </c>
      <c r="G432">
        <v>20.100000000000001</v>
      </c>
      <c r="H432" s="8">
        <v>0.26919999999999999</v>
      </c>
      <c r="I432" t="s">
        <v>615</v>
      </c>
    </row>
    <row r="433" spans="1:9" x14ac:dyDescent="0.3">
      <c r="A433">
        <v>1</v>
      </c>
      <c r="B433" t="s">
        <v>1106</v>
      </c>
      <c r="C433">
        <v>1</v>
      </c>
      <c r="D433">
        <v>-1.39</v>
      </c>
      <c r="E433">
        <v>10</v>
      </c>
      <c r="F433">
        <v>24.06</v>
      </c>
      <c r="G433">
        <v>16.079999999999998</v>
      </c>
      <c r="H433" s="8">
        <v>0.29220000000000002</v>
      </c>
      <c r="I433" t="s">
        <v>615</v>
      </c>
    </row>
    <row r="434" spans="1:9" x14ac:dyDescent="0.3">
      <c r="A434">
        <v>1</v>
      </c>
      <c r="B434" t="s">
        <v>1107</v>
      </c>
      <c r="C434">
        <v>1</v>
      </c>
      <c r="D434">
        <v>-0.52</v>
      </c>
      <c r="E434">
        <v>12</v>
      </c>
      <c r="F434">
        <v>28.35</v>
      </c>
      <c r="G434">
        <v>25.45</v>
      </c>
      <c r="H434" s="8">
        <v>0.30890000000000001</v>
      </c>
      <c r="I434" t="s">
        <v>615</v>
      </c>
    </row>
    <row r="435" spans="1:9" x14ac:dyDescent="0.3">
      <c r="A435">
        <v>1</v>
      </c>
      <c r="B435" t="s">
        <v>1108</v>
      </c>
      <c r="C435">
        <v>1</v>
      </c>
      <c r="D435">
        <v>0.5</v>
      </c>
      <c r="E435">
        <v>9</v>
      </c>
      <c r="F435">
        <v>17.190000000000001</v>
      </c>
      <c r="G435">
        <v>14.44</v>
      </c>
      <c r="H435" s="8">
        <v>0.38929999999999998</v>
      </c>
      <c r="I435" t="s">
        <v>615</v>
      </c>
    </row>
    <row r="436" spans="1:9" x14ac:dyDescent="0.3">
      <c r="A436">
        <v>1</v>
      </c>
      <c r="B436" t="s">
        <v>1109</v>
      </c>
      <c r="C436">
        <v>1</v>
      </c>
      <c r="D436">
        <v>0.56999999999999995</v>
      </c>
      <c r="E436">
        <v>9</v>
      </c>
      <c r="F436">
        <v>26.79</v>
      </c>
      <c r="G436">
        <v>19.48</v>
      </c>
      <c r="H436" s="8">
        <v>0.2082</v>
      </c>
      <c r="I436" t="s">
        <v>615</v>
      </c>
    </row>
    <row r="437" spans="1:9" x14ac:dyDescent="0.3">
      <c r="A437">
        <v>1</v>
      </c>
      <c r="B437" t="s">
        <v>1110</v>
      </c>
      <c r="C437">
        <v>1</v>
      </c>
      <c r="D437">
        <v>0.22</v>
      </c>
      <c r="E437">
        <v>15</v>
      </c>
      <c r="F437">
        <v>51.54</v>
      </c>
      <c r="G437">
        <v>48.95</v>
      </c>
      <c r="H437" s="8">
        <v>0.15579999999999999</v>
      </c>
      <c r="I437" t="s">
        <v>615</v>
      </c>
    </row>
    <row r="438" spans="1:9" x14ac:dyDescent="0.3">
      <c r="A438">
        <v>1</v>
      </c>
      <c r="B438" t="s">
        <v>1111</v>
      </c>
      <c r="C438">
        <v>1</v>
      </c>
      <c r="D438">
        <v>-0.45</v>
      </c>
      <c r="E438">
        <v>14</v>
      </c>
      <c r="F438">
        <v>45.63</v>
      </c>
      <c r="G438">
        <v>43.09</v>
      </c>
      <c r="H438" s="8">
        <v>0.18609999999999999</v>
      </c>
      <c r="I438" t="s">
        <v>615</v>
      </c>
    </row>
    <row r="439" spans="1:9" x14ac:dyDescent="0.3">
      <c r="A439">
        <v>1</v>
      </c>
      <c r="B439" t="s">
        <v>1112</v>
      </c>
      <c r="C439">
        <v>1</v>
      </c>
      <c r="D439">
        <v>-1.66</v>
      </c>
      <c r="E439">
        <v>13</v>
      </c>
      <c r="F439">
        <v>33.020000000000003</v>
      </c>
      <c r="G439">
        <v>24.73</v>
      </c>
      <c r="H439" s="8">
        <v>0.36480000000000001</v>
      </c>
      <c r="I439" t="s">
        <v>615</v>
      </c>
    </row>
    <row r="440" spans="1:9" x14ac:dyDescent="0.3">
      <c r="A440">
        <v>1</v>
      </c>
      <c r="B440" t="s">
        <v>1113</v>
      </c>
      <c r="C440">
        <v>1</v>
      </c>
      <c r="D440">
        <v>-0.14000000000000001</v>
      </c>
      <c r="E440">
        <v>12</v>
      </c>
      <c r="F440">
        <v>26.02</v>
      </c>
      <c r="G440">
        <v>23.37</v>
      </c>
      <c r="H440" s="8">
        <v>0.38150000000000001</v>
      </c>
      <c r="I440" t="s">
        <v>615</v>
      </c>
    </row>
    <row r="441" spans="1:9" x14ac:dyDescent="0.3">
      <c r="A441">
        <v>1</v>
      </c>
      <c r="B441" t="s">
        <v>1114</v>
      </c>
      <c r="C441">
        <v>1</v>
      </c>
      <c r="D441">
        <v>-0.65</v>
      </c>
      <c r="E441">
        <v>11</v>
      </c>
      <c r="F441">
        <v>21.59</v>
      </c>
      <c r="G441">
        <v>18.52</v>
      </c>
      <c r="H441" s="8">
        <v>0.40870000000000001</v>
      </c>
      <c r="I441" t="s">
        <v>615</v>
      </c>
    </row>
    <row r="442" spans="1:9" x14ac:dyDescent="0.3">
      <c r="A442">
        <v>1</v>
      </c>
      <c r="B442" t="s">
        <v>1115</v>
      </c>
      <c r="C442">
        <v>1</v>
      </c>
      <c r="D442">
        <v>-0.32</v>
      </c>
      <c r="E442">
        <v>10</v>
      </c>
      <c r="F442">
        <v>14.3</v>
      </c>
      <c r="G442">
        <v>13.22</v>
      </c>
      <c r="H442" s="8">
        <v>0.42259999999999998</v>
      </c>
      <c r="I442" t="s">
        <v>615</v>
      </c>
    </row>
    <row r="443" spans="1:9" x14ac:dyDescent="0.3">
      <c r="A443">
        <v>1</v>
      </c>
      <c r="B443" t="s">
        <v>1116</v>
      </c>
      <c r="C443">
        <v>1</v>
      </c>
      <c r="D443">
        <v>-0.14000000000000001</v>
      </c>
      <c r="E443">
        <v>12</v>
      </c>
      <c r="F443">
        <v>25.65</v>
      </c>
      <c r="G443">
        <v>24.97</v>
      </c>
      <c r="H443" s="8">
        <v>0.2606</v>
      </c>
      <c r="I443" t="s">
        <v>615</v>
      </c>
    </row>
    <row r="444" spans="1:9" x14ac:dyDescent="0.3">
      <c r="A444">
        <v>1</v>
      </c>
      <c r="B444" t="s">
        <v>1117</v>
      </c>
      <c r="C444">
        <v>1</v>
      </c>
      <c r="D444">
        <v>-0.56000000000000005</v>
      </c>
      <c r="E444">
        <v>9</v>
      </c>
      <c r="F444">
        <v>24.41</v>
      </c>
      <c r="G444">
        <v>14.05</v>
      </c>
      <c r="H444" s="8">
        <v>0.36530000000000001</v>
      </c>
      <c r="I444" t="s">
        <v>615</v>
      </c>
    </row>
    <row r="445" spans="1:9" x14ac:dyDescent="0.3">
      <c r="A445">
        <v>1</v>
      </c>
      <c r="B445" t="s">
        <v>1118</v>
      </c>
      <c r="C445">
        <v>1</v>
      </c>
      <c r="D445">
        <v>0.01</v>
      </c>
      <c r="E445">
        <v>12</v>
      </c>
      <c r="F445">
        <v>26.12</v>
      </c>
      <c r="G445">
        <v>12.51</v>
      </c>
      <c r="H445" s="8">
        <v>0.36020000000000002</v>
      </c>
      <c r="I445" t="s">
        <v>615</v>
      </c>
    </row>
    <row r="446" spans="1:9" x14ac:dyDescent="0.3">
      <c r="A446">
        <v>1</v>
      </c>
      <c r="B446" t="s">
        <v>1119</v>
      </c>
      <c r="C446">
        <v>1</v>
      </c>
      <c r="D446">
        <v>-0.7</v>
      </c>
      <c r="E446">
        <v>12</v>
      </c>
      <c r="F446">
        <v>24.97</v>
      </c>
      <c r="G446">
        <v>24.27</v>
      </c>
      <c r="H446" s="8">
        <v>0.43540000000000001</v>
      </c>
      <c r="I446" t="s">
        <v>615</v>
      </c>
    </row>
    <row r="447" spans="1:9" x14ac:dyDescent="0.3">
      <c r="A447">
        <v>1</v>
      </c>
      <c r="B447" t="s">
        <v>1120</v>
      </c>
      <c r="C447">
        <v>1</v>
      </c>
      <c r="D447">
        <v>0.18</v>
      </c>
      <c r="E447">
        <v>10</v>
      </c>
      <c r="F447">
        <v>19.649999999999999</v>
      </c>
      <c r="G447">
        <v>10.52</v>
      </c>
      <c r="H447" s="8">
        <v>0.53049999999999997</v>
      </c>
      <c r="I447" t="s">
        <v>615</v>
      </c>
    </row>
    <row r="448" spans="1:9" x14ac:dyDescent="0.3">
      <c r="A448">
        <v>1</v>
      </c>
      <c r="B448" t="s">
        <v>1121</v>
      </c>
      <c r="C448">
        <v>1</v>
      </c>
      <c r="D448">
        <v>-0.69</v>
      </c>
      <c r="E448">
        <v>10</v>
      </c>
      <c r="F448">
        <v>19.190000000000001</v>
      </c>
      <c r="G448">
        <v>18.399999999999999</v>
      </c>
      <c r="H448" s="8">
        <v>0.48349999999999999</v>
      </c>
      <c r="I448" t="s">
        <v>615</v>
      </c>
    </row>
    <row r="449" spans="1:9" x14ac:dyDescent="0.3">
      <c r="A449">
        <v>1</v>
      </c>
      <c r="B449" t="s">
        <v>1122</v>
      </c>
      <c r="C449">
        <v>1</v>
      </c>
      <c r="D449">
        <v>-0.67</v>
      </c>
      <c r="E449">
        <v>13</v>
      </c>
      <c r="F449">
        <v>20.95</v>
      </c>
      <c r="G449">
        <v>19.02</v>
      </c>
      <c r="H449" s="8">
        <v>0.42059999999999997</v>
      </c>
      <c r="I449" t="s">
        <v>615</v>
      </c>
    </row>
    <row r="450" spans="1:9" x14ac:dyDescent="0.3">
      <c r="A450">
        <v>1</v>
      </c>
      <c r="B450" t="s">
        <v>1123</v>
      </c>
      <c r="C450">
        <v>1</v>
      </c>
      <c r="D450">
        <v>-0.46</v>
      </c>
      <c r="E450">
        <v>11</v>
      </c>
      <c r="F450">
        <v>29.25</v>
      </c>
      <c r="G450">
        <v>22.57</v>
      </c>
      <c r="H450" s="8">
        <v>0.45850000000000002</v>
      </c>
      <c r="I450" t="s">
        <v>615</v>
      </c>
    </row>
    <row r="451" spans="1:9" x14ac:dyDescent="0.3">
      <c r="A451">
        <v>1</v>
      </c>
      <c r="B451" t="s">
        <v>1124</v>
      </c>
      <c r="C451">
        <v>1</v>
      </c>
      <c r="D451">
        <v>0.28000000000000003</v>
      </c>
      <c r="E451">
        <v>11</v>
      </c>
      <c r="F451">
        <v>20.170000000000002</v>
      </c>
      <c r="G451">
        <v>18.489999999999998</v>
      </c>
      <c r="H451" s="8">
        <v>0.36199999999999999</v>
      </c>
      <c r="I451" t="s">
        <v>615</v>
      </c>
    </row>
    <row r="452" spans="1:9" x14ac:dyDescent="0.3">
      <c r="A452">
        <v>1</v>
      </c>
      <c r="B452" t="s">
        <v>1125</v>
      </c>
      <c r="C452">
        <v>1</v>
      </c>
      <c r="D452">
        <v>-0.28999999999999998</v>
      </c>
      <c r="E452">
        <v>12</v>
      </c>
      <c r="F452">
        <v>27.25</v>
      </c>
      <c r="G452">
        <v>21.12</v>
      </c>
      <c r="H452" s="8">
        <v>0.33489999999999998</v>
      </c>
      <c r="I452" t="s">
        <v>615</v>
      </c>
    </row>
    <row r="453" spans="1:9" x14ac:dyDescent="0.3">
      <c r="A453">
        <v>1</v>
      </c>
      <c r="B453" t="s">
        <v>1126</v>
      </c>
      <c r="C453">
        <v>1</v>
      </c>
      <c r="D453">
        <v>-1.34</v>
      </c>
      <c r="E453">
        <v>13</v>
      </c>
      <c r="F453">
        <v>31.15</v>
      </c>
      <c r="G453">
        <v>22.42</v>
      </c>
      <c r="H453" s="8">
        <v>0.28520000000000001</v>
      </c>
      <c r="I453" t="s">
        <v>615</v>
      </c>
    </row>
    <row r="454" spans="1:9" x14ac:dyDescent="0.3">
      <c r="A454">
        <v>1</v>
      </c>
      <c r="B454" t="s">
        <v>1127</v>
      </c>
      <c r="C454">
        <v>1</v>
      </c>
      <c r="D454">
        <v>0.13</v>
      </c>
      <c r="E454">
        <v>15</v>
      </c>
      <c r="F454">
        <v>41.64</v>
      </c>
      <c r="G454">
        <v>38.450000000000003</v>
      </c>
      <c r="H454" s="8">
        <v>0.27889999999999998</v>
      </c>
      <c r="I454" t="s">
        <v>615</v>
      </c>
    </row>
    <row r="455" spans="1:9" x14ac:dyDescent="0.3">
      <c r="A455">
        <v>1</v>
      </c>
      <c r="B455" t="s">
        <v>1128</v>
      </c>
      <c r="C455">
        <v>1</v>
      </c>
      <c r="D455">
        <v>-0.67</v>
      </c>
      <c r="E455">
        <v>9</v>
      </c>
      <c r="F455">
        <v>15.6</v>
      </c>
      <c r="G455">
        <v>9.76</v>
      </c>
      <c r="H455" s="8">
        <v>0.42670000000000002</v>
      </c>
      <c r="I455" t="s">
        <v>615</v>
      </c>
    </row>
    <row r="456" spans="1:9" x14ac:dyDescent="0.3">
      <c r="A456">
        <v>1</v>
      </c>
      <c r="B456" t="s">
        <v>1129</v>
      </c>
      <c r="C456">
        <v>1</v>
      </c>
      <c r="D456">
        <v>0.05</v>
      </c>
      <c r="E456">
        <v>10</v>
      </c>
      <c r="F456">
        <v>18.059999999999999</v>
      </c>
      <c r="G456">
        <v>14.21</v>
      </c>
      <c r="H456" s="8">
        <v>0.38719999999999999</v>
      </c>
      <c r="I456" t="s">
        <v>615</v>
      </c>
    </row>
    <row r="457" spans="1:9" x14ac:dyDescent="0.3">
      <c r="A457">
        <v>1</v>
      </c>
      <c r="B457" t="s">
        <v>1130</v>
      </c>
      <c r="C457">
        <v>1</v>
      </c>
      <c r="D457">
        <v>-0.15</v>
      </c>
      <c r="E457">
        <v>11</v>
      </c>
      <c r="F457">
        <v>18.2</v>
      </c>
      <c r="G457">
        <v>16.559999999999999</v>
      </c>
      <c r="H457" s="8">
        <v>0.34960000000000002</v>
      </c>
      <c r="I457" t="s">
        <v>615</v>
      </c>
    </row>
    <row r="458" spans="1:9" x14ac:dyDescent="0.3">
      <c r="A458">
        <v>1</v>
      </c>
      <c r="B458" t="s">
        <v>1131</v>
      </c>
      <c r="C458">
        <v>1</v>
      </c>
      <c r="D458">
        <v>-0.31</v>
      </c>
      <c r="E458">
        <v>11</v>
      </c>
      <c r="F458">
        <v>21.85</v>
      </c>
      <c r="G458">
        <v>21.38</v>
      </c>
      <c r="H458" s="8">
        <v>0.3352</v>
      </c>
      <c r="I458" t="s">
        <v>615</v>
      </c>
    </row>
    <row r="459" spans="1:9" x14ac:dyDescent="0.3">
      <c r="A459">
        <v>1</v>
      </c>
      <c r="B459" t="s">
        <v>1132</v>
      </c>
      <c r="C459">
        <v>1</v>
      </c>
      <c r="D459">
        <v>-0.43</v>
      </c>
      <c r="E459">
        <v>11</v>
      </c>
      <c r="F459">
        <v>23.11</v>
      </c>
      <c r="G459">
        <v>19.86</v>
      </c>
      <c r="H459" s="8">
        <v>0.38340000000000002</v>
      </c>
      <c r="I459" t="s">
        <v>615</v>
      </c>
    </row>
    <row r="460" spans="1:9" x14ac:dyDescent="0.3">
      <c r="A460">
        <v>1</v>
      </c>
      <c r="B460" t="s">
        <v>1133</v>
      </c>
      <c r="C460">
        <v>1</v>
      </c>
      <c r="D460">
        <v>1.06</v>
      </c>
      <c r="E460">
        <v>17</v>
      </c>
      <c r="F460">
        <v>46.8</v>
      </c>
      <c r="G460">
        <v>42.68</v>
      </c>
      <c r="H460" s="8">
        <v>0.2021</v>
      </c>
      <c r="I460" t="s">
        <v>615</v>
      </c>
    </row>
    <row r="461" spans="1:9" x14ac:dyDescent="0.3">
      <c r="A461">
        <v>1</v>
      </c>
      <c r="B461" t="s">
        <v>1134</v>
      </c>
      <c r="C461">
        <v>1</v>
      </c>
      <c r="D461">
        <v>-1.27</v>
      </c>
      <c r="E461">
        <v>16</v>
      </c>
      <c r="F461">
        <v>52.64</v>
      </c>
      <c r="G461">
        <v>50.21</v>
      </c>
      <c r="H461" s="8">
        <v>0.17560000000000001</v>
      </c>
      <c r="I461" t="s">
        <v>615</v>
      </c>
    </row>
    <row r="462" spans="1:9" x14ac:dyDescent="0.3">
      <c r="A462">
        <v>1</v>
      </c>
      <c r="B462" t="s">
        <v>1135</v>
      </c>
      <c r="C462">
        <v>1</v>
      </c>
      <c r="D462">
        <v>-0.1</v>
      </c>
      <c r="E462">
        <v>12</v>
      </c>
      <c r="F462">
        <v>19.27</v>
      </c>
      <c r="G462">
        <v>18.98</v>
      </c>
      <c r="H462" s="8">
        <v>0.35139999999999999</v>
      </c>
      <c r="I462" t="s">
        <v>615</v>
      </c>
    </row>
    <row r="463" spans="1:9" x14ac:dyDescent="0.3">
      <c r="A463">
        <v>1</v>
      </c>
      <c r="B463" t="s">
        <v>1136</v>
      </c>
      <c r="C463">
        <v>1</v>
      </c>
      <c r="D463">
        <v>-0.72</v>
      </c>
      <c r="E463">
        <v>10</v>
      </c>
      <c r="F463">
        <v>20.41</v>
      </c>
      <c r="G463">
        <v>19.27</v>
      </c>
      <c r="H463" s="8">
        <v>0.46760000000000002</v>
      </c>
      <c r="I463" t="s">
        <v>615</v>
      </c>
    </row>
    <row r="464" spans="1:9" x14ac:dyDescent="0.3">
      <c r="A464">
        <v>1</v>
      </c>
      <c r="B464" t="s">
        <v>1137</v>
      </c>
      <c r="C464">
        <v>1</v>
      </c>
      <c r="D464">
        <v>0.05</v>
      </c>
      <c r="E464">
        <v>9</v>
      </c>
      <c r="F464">
        <v>17.100000000000001</v>
      </c>
      <c r="G464">
        <v>12.99</v>
      </c>
      <c r="H464" s="8">
        <v>0.43290000000000001</v>
      </c>
      <c r="I464" t="s">
        <v>615</v>
      </c>
    </row>
    <row r="465" spans="1:9" x14ac:dyDescent="0.3">
      <c r="A465">
        <v>1</v>
      </c>
      <c r="B465" t="s">
        <v>1138</v>
      </c>
      <c r="C465">
        <v>1</v>
      </c>
      <c r="D465">
        <v>0.15</v>
      </c>
      <c r="E465">
        <v>9</v>
      </c>
      <c r="F465">
        <v>15.09</v>
      </c>
      <c r="G465">
        <v>14.49</v>
      </c>
      <c r="H465" s="8">
        <v>0.42249999999999999</v>
      </c>
      <c r="I465" t="s">
        <v>615</v>
      </c>
    </row>
    <row r="466" spans="1:9" x14ac:dyDescent="0.3">
      <c r="A466">
        <v>1</v>
      </c>
      <c r="B466" t="s">
        <v>1139</v>
      </c>
      <c r="C466">
        <v>1</v>
      </c>
      <c r="D466">
        <v>0.64</v>
      </c>
      <c r="E466">
        <v>10</v>
      </c>
      <c r="F466">
        <v>16.649999999999999</v>
      </c>
      <c r="G466">
        <v>15.36</v>
      </c>
      <c r="H466" s="8">
        <v>0.34079999999999999</v>
      </c>
      <c r="I466" t="s">
        <v>615</v>
      </c>
    </row>
    <row r="467" spans="1:9" x14ac:dyDescent="0.3">
      <c r="A467">
        <v>1</v>
      </c>
      <c r="B467" t="s">
        <v>1140</v>
      </c>
      <c r="C467">
        <v>1</v>
      </c>
      <c r="D467">
        <v>-0.64</v>
      </c>
      <c r="E467">
        <v>12</v>
      </c>
      <c r="F467">
        <v>23.63</v>
      </c>
      <c r="G467">
        <v>21.54</v>
      </c>
      <c r="H467" s="8">
        <v>0.44040000000000001</v>
      </c>
      <c r="I467" t="s">
        <v>615</v>
      </c>
    </row>
    <row r="468" spans="1:9" x14ac:dyDescent="0.3">
      <c r="A468">
        <v>1</v>
      </c>
      <c r="B468" t="s">
        <v>1141</v>
      </c>
      <c r="C468">
        <v>1</v>
      </c>
      <c r="D468">
        <v>-0.52</v>
      </c>
      <c r="E468">
        <v>8</v>
      </c>
      <c r="F468">
        <v>19.91</v>
      </c>
      <c r="G468">
        <v>13.92</v>
      </c>
      <c r="H468" s="8">
        <v>0.39879999999999999</v>
      </c>
      <c r="I468" t="s">
        <v>615</v>
      </c>
    </row>
    <row r="469" spans="1:9" x14ac:dyDescent="0.3">
      <c r="A469">
        <v>1</v>
      </c>
      <c r="B469" t="s">
        <v>1142</v>
      </c>
      <c r="C469">
        <v>1</v>
      </c>
      <c r="D469">
        <v>-0.54</v>
      </c>
      <c r="E469">
        <v>15</v>
      </c>
      <c r="F469">
        <v>28.02</v>
      </c>
      <c r="G469">
        <v>24.79</v>
      </c>
      <c r="H469" s="8">
        <v>0.3997</v>
      </c>
      <c r="I469" t="s">
        <v>615</v>
      </c>
    </row>
    <row r="470" spans="1:9" x14ac:dyDescent="0.3">
      <c r="A470">
        <v>1</v>
      </c>
      <c r="B470" t="s">
        <v>1143</v>
      </c>
      <c r="C470">
        <v>1</v>
      </c>
      <c r="D470">
        <v>0.34</v>
      </c>
      <c r="E470">
        <v>7</v>
      </c>
      <c r="F470">
        <v>16.940000000000001</v>
      </c>
      <c r="G470">
        <v>15.44</v>
      </c>
      <c r="H470" s="8">
        <v>0.49220000000000003</v>
      </c>
      <c r="I470" t="s">
        <v>615</v>
      </c>
    </row>
    <row r="471" spans="1:9" x14ac:dyDescent="0.3">
      <c r="A471">
        <v>1</v>
      </c>
      <c r="B471" t="s">
        <v>1144</v>
      </c>
      <c r="C471">
        <v>1</v>
      </c>
      <c r="D471">
        <v>-1.36</v>
      </c>
      <c r="E471">
        <v>13</v>
      </c>
      <c r="F471">
        <v>25.29</v>
      </c>
      <c r="G471">
        <v>24.76</v>
      </c>
      <c r="H471" s="8">
        <v>0.32500000000000001</v>
      </c>
      <c r="I471" t="s">
        <v>615</v>
      </c>
    </row>
    <row r="472" spans="1:9" x14ac:dyDescent="0.3">
      <c r="A472">
        <v>1</v>
      </c>
      <c r="B472" t="s">
        <v>1145</v>
      </c>
      <c r="C472">
        <v>1</v>
      </c>
      <c r="D472">
        <v>0.69</v>
      </c>
      <c r="E472">
        <v>9</v>
      </c>
      <c r="F472">
        <v>17.43</v>
      </c>
      <c r="G472">
        <v>15.04</v>
      </c>
      <c r="H472" s="8">
        <v>0.28989999999999999</v>
      </c>
      <c r="I472" t="s">
        <v>615</v>
      </c>
    </row>
    <row r="473" spans="1:9" x14ac:dyDescent="0.3">
      <c r="A473">
        <v>1</v>
      </c>
      <c r="B473" t="s">
        <v>1146</v>
      </c>
      <c r="C473">
        <v>1</v>
      </c>
      <c r="D473">
        <v>-1.08</v>
      </c>
      <c r="E473">
        <v>14</v>
      </c>
      <c r="F473">
        <v>33.4</v>
      </c>
      <c r="G473">
        <v>30.6</v>
      </c>
      <c r="H473" s="8">
        <v>0.33439999999999998</v>
      </c>
      <c r="I473" t="s">
        <v>615</v>
      </c>
    </row>
    <row r="474" spans="1:9" x14ac:dyDescent="0.3">
      <c r="A474">
        <v>1</v>
      </c>
      <c r="B474" t="s">
        <v>1147</v>
      </c>
      <c r="C474">
        <v>1</v>
      </c>
      <c r="D474">
        <v>0.12</v>
      </c>
      <c r="E474">
        <v>9</v>
      </c>
      <c r="F474">
        <v>19.850000000000001</v>
      </c>
      <c r="G474">
        <v>13.12</v>
      </c>
      <c r="H474" s="8">
        <v>0.40460000000000002</v>
      </c>
      <c r="I474" t="s">
        <v>615</v>
      </c>
    </row>
    <row r="475" spans="1:9" x14ac:dyDescent="0.3">
      <c r="A475">
        <v>1</v>
      </c>
      <c r="B475" t="s">
        <v>1148</v>
      </c>
      <c r="C475">
        <v>1</v>
      </c>
      <c r="D475">
        <v>0.28000000000000003</v>
      </c>
      <c r="E475">
        <v>9</v>
      </c>
      <c r="F475">
        <v>22.55</v>
      </c>
      <c r="G475">
        <v>20.25</v>
      </c>
      <c r="H475" s="8">
        <v>0.45279999999999998</v>
      </c>
      <c r="I475" t="s">
        <v>615</v>
      </c>
    </row>
    <row r="476" spans="1:9" x14ac:dyDescent="0.3">
      <c r="A476">
        <v>1</v>
      </c>
      <c r="B476" t="s">
        <v>1149</v>
      </c>
      <c r="C476">
        <v>1</v>
      </c>
      <c r="D476">
        <v>-0.2</v>
      </c>
      <c r="E476">
        <v>11</v>
      </c>
      <c r="F476">
        <v>17.5</v>
      </c>
      <c r="G476">
        <v>15.56</v>
      </c>
      <c r="H476" s="8">
        <v>0.34289999999999998</v>
      </c>
      <c r="I476" t="s">
        <v>615</v>
      </c>
    </row>
    <row r="477" spans="1:9" x14ac:dyDescent="0.3">
      <c r="A477">
        <v>1</v>
      </c>
      <c r="B477" t="s">
        <v>1150</v>
      </c>
      <c r="C477">
        <v>1</v>
      </c>
      <c r="D477">
        <v>0.8</v>
      </c>
      <c r="E477">
        <v>11</v>
      </c>
      <c r="F477">
        <v>29.28</v>
      </c>
      <c r="G477">
        <v>24.77</v>
      </c>
      <c r="H477" s="8">
        <v>0.34470000000000001</v>
      </c>
      <c r="I477" t="s">
        <v>615</v>
      </c>
    </row>
    <row r="478" spans="1:9" x14ac:dyDescent="0.3">
      <c r="A478">
        <v>1</v>
      </c>
      <c r="B478" t="s">
        <v>1151</v>
      </c>
      <c r="C478">
        <v>1</v>
      </c>
      <c r="D478">
        <v>0.01</v>
      </c>
      <c r="E478">
        <v>12</v>
      </c>
      <c r="F478">
        <v>23.9</v>
      </c>
      <c r="G478">
        <v>21.6</v>
      </c>
      <c r="H478" s="8">
        <v>0.29070000000000001</v>
      </c>
      <c r="I478" t="s">
        <v>615</v>
      </c>
    </row>
    <row r="479" spans="1:9" x14ac:dyDescent="0.3">
      <c r="A479">
        <v>1</v>
      </c>
      <c r="B479" t="s">
        <v>1152</v>
      </c>
      <c r="C479">
        <v>1</v>
      </c>
      <c r="D479">
        <v>-0.44</v>
      </c>
      <c r="E479">
        <v>10</v>
      </c>
      <c r="F479">
        <v>23.37</v>
      </c>
      <c r="G479">
        <v>21.29</v>
      </c>
      <c r="H479" s="8">
        <v>0.4703</v>
      </c>
      <c r="I479" t="s">
        <v>615</v>
      </c>
    </row>
    <row r="480" spans="1:9" x14ac:dyDescent="0.3">
      <c r="A480">
        <v>1</v>
      </c>
      <c r="B480" t="s">
        <v>1153</v>
      </c>
      <c r="C480">
        <v>1</v>
      </c>
      <c r="D480">
        <v>-0.4</v>
      </c>
      <c r="E480">
        <v>11</v>
      </c>
      <c r="F480">
        <v>22.16</v>
      </c>
      <c r="G480">
        <v>19.649999999999999</v>
      </c>
      <c r="H480" s="8">
        <v>0.34010000000000001</v>
      </c>
      <c r="I480" t="s">
        <v>615</v>
      </c>
    </row>
    <row r="481" spans="1:9" x14ac:dyDescent="0.3">
      <c r="A481">
        <v>1</v>
      </c>
      <c r="B481" t="s">
        <v>1154</v>
      </c>
      <c r="C481">
        <v>1</v>
      </c>
      <c r="D481">
        <v>0.59</v>
      </c>
      <c r="E481">
        <v>13</v>
      </c>
      <c r="F481">
        <v>27.09</v>
      </c>
      <c r="G481">
        <v>24.98</v>
      </c>
      <c r="H481" s="8">
        <v>0.29659999999999997</v>
      </c>
      <c r="I481" t="s">
        <v>615</v>
      </c>
    </row>
    <row r="482" spans="1:9" x14ac:dyDescent="0.3">
      <c r="A482">
        <v>1</v>
      </c>
      <c r="B482" t="s">
        <v>1155</v>
      </c>
      <c r="C482">
        <v>1</v>
      </c>
      <c r="D482">
        <v>-0.17</v>
      </c>
      <c r="E482">
        <v>11</v>
      </c>
      <c r="F482">
        <v>19.71</v>
      </c>
      <c r="G482">
        <v>13.36</v>
      </c>
      <c r="H482" s="8">
        <v>0.44619999999999999</v>
      </c>
      <c r="I482" t="s">
        <v>615</v>
      </c>
    </row>
    <row r="483" spans="1:9" x14ac:dyDescent="0.3">
      <c r="A483">
        <v>1</v>
      </c>
      <c r="B483" t="s">
        <v>1156</v>
      </c>
      <c r="C483">
        <v>1</v>
      </c>
      <c r="D483">
        <v>-0.32</v>
      </c>
      <c r="E483">
        <v>7</v>
      </c>
      <c r="F483">
        <v>15.32</v>
      </c>
      <c r="G483">
        <v>11.36</v>
      </c>
      <c r="H483" s="8">
        <v>0.55379999999999996</v>
      </c>
      <c r="I483" t="s">
        <v>615</v>
      </c>
    </row>
    <row r="484" spans="1:9" x14ac:dyDescent="0.3">
      <c r="A484">
        <v>1</v>
      </c>
      <c r="B484" t="s">
        <v>1157</v>
      </c>
      <c r="C484">
        <v>1</v>
      </c>
      <c r="D484">
        <v>0.02</v>
      </c>
      <c r="E484">
        <v>11</v>
      </c>
      <c r="F484">
        <v>17.93</v>
      </c>
      <c r="G484">
        <v>16.88</v>
      </c>
      <c r="H484" s="8">
        <v>0.38779999999999998</v>
      </c>
      <c r="I484" t="s">
        <v>615</v>
      </c>
    </row>
    <row r="485" spans="1:9" x14ac:dyDescent="0.3">
      <c r="A485">
        <v>1</v>
      </c>
      <c r="B485" t="s">
        <v>1158</v>
      </c>
      <c r="C485">
        <v>1</v>
      </c>
      <c r="D485">
        <v>0.26</v>
      </c>
      <c r="E485">
        <v>8</v>
      </c>
      <c r="F485">
        <v>19.260000000000002</v>
      </c>
      <c r="G485">
        <v>17.82</v>
      </c>
      <c r="H485" s="8">
        <v>0.41620000000000001</v>
      </c>
      <c r="I485" t="s">
        <v>615</v>
      </c>
    </row>
    <row r="486" spans="1:9" x14ac:dyDescent="0.3">
      <c r="A486">
        <v>1</v>
      </c>
      <c r="B486" t="s">
        <v>1159</v>
      </c>
      <c r="C486">
        <v>1</v>
      </c>
      <c r="D486">
        <v>7.0000000000000007E-2</v>
      </c>
      <c r="E486">
        <v>13</v>
      </c>
      <c r="F486">
        <v>29.3</v>
      </c>
      <c r="G486">
        <v>23.18</v>
      </c>
      <c r="H486" s="8">
        <v>0.42099999999999999</v>
      </c>
      <c r="I486" t="s">
        <v>615</v>
      </c>
    </row>
    <row r="487" spans="1:9" x14ac:dyDescent="0.3">
      <c r="A487">
        <v>1</v>
      </c>
      <c r="B487" t="s">
        <v>1160</v>
      </c>
      <c r="C487">
        <v>1</v>
      </c>
      <c r="D487">
        <v>-1.71</v>
      </c>
      <c r="E487">
        <v>10</v>
      </c>
      <c r="F487">
        <v>26.11</v>
      </c>
      <c r="G487">
        <v>21.71</v>
      </c>
      <c r="H487" s="8">
        <v>0.4516</v>
      </c>
      <c r="I487" t="s">
        <v>615</v>
      </c>
    </row>
    <row r="488" spans="1:9" x14ac:dyDescent="0.3">
      <c r="A488">
        <v>1</v>
      </c>
      <c r="B488" t="s">
        <v>1161</v>
      </c>
      <c r="C488">
        <v>1</v>
      </c>
      <c r="D488">
        <v>0.24</v>
      </c>
      <c r="E488">
        <v>12</v>
      </c>
      <c r="F488">
        <v>30.99</v>
      </c>
      <c r="G488">
        <v>30.21</v>
      </c>
      <c r="H488" s="8">
        <v>0.21529999999999999</v>
      </c>
      <c r="I488" t="s">
        <v>615</v>
      </c>
    </row>
    <row r="489" spans="1:9" x14ac:dyDescent="0.3">
      <c r="A489">
        <v>1</v>
      </c>
      <c r="B489" t="s">
        <v>1162</v>
      </c>
      <c r="C489">
        <v>1</v>
      </c>
      <c r="D489">
        <v>-0.61</v>
      </c>
      <c r="E489">
        <v>12</v>
      </c>
      <c r="F489">
        <v>29.77</v>
      </c>
      <c r="G489">
        <v>22.03</v>
      </c>
      <c r="H489" s="8">
        <v>0.3715</v>
      </c>
      <c r="I489" t="s">
        <v>615</v>
      </c>
    </row>
    <row r="490" spans="1:9" x14ac:dyDescent="0.3">
      <c r="A490">
        <v>1</v>
      </c>
      <c r="B490" t="s">
        <v>1163</v>
      </c>
      <c r="C490">
        <v>1</v>
      </c>
      <c r="D490">
        <v>-1.06</v>
      </c>
      <c r="E490">
        <v>12</v>
      </c>
      <c r="F490">
        <v>25.26</v>
      </c>
      <c r="G490">
        <v>21.77</v>
      </c>
      <c r="H490" s="8">
        <v>0.41599999999999998</v>
      </c>
      <c r="I490" t="s">
        <v>615</v>
      </c>
    </row>
    <row r="491" spans="1:9" x14ac:dyDescent="0.3">
      <c r="A491">
        <v>1</v>
      </c>
      <c r="B491" t="s">
        <v>1164</v>
      </c>
      <c r="C491">
        <v>1</v>
      </c>
      <c r="D491">
        <v>-0.11</v>
      </c>
      <c r="E491">
        <v>11</v>
      </c>
      <c r="F491">
        <v>16.36</v>
      </c>
      <c r="G491">
        <v>12.53</v>
      </c>
      <c r="H491" s="8">
        <v>0.54369999999999996</v>
      </c>
      <c r="I491" t="s">
        <v>615</v>
      </c>
    </row>
    <row r="492" spans="1:9" x14ac:dyDescent="0.3">
      <c r="A492">
        <v>1</v>
      </c>
      <c r="B492" t="s">
        <v>1165</v>
      </c>
      <c r="C492">
        <v>1</v>
      </c>
      <c r="D492">
        <v>0.11</v>
      </c>
      <c r="E492">
        <v>11</v>
      </c>
      <c r="F492">
        <v>24.15</v>
      </c>
      <c r="G492">
        <v>10.73</v>
      </c>
      <c r="H492" s="8">
        <v>0.38080000000000003</v>
      </c>
      <c r="I492" t="s">
        <v>615</v>
      </c>
    </row>
    <row r="493" spans="1:9" x14ac:dyDescent="0.3">
      <c r="A493">
        <v>1</v>
      </c>
      <c r="B493" t="s">
        <v>1166</v>
      </c>
      <c r="C493">
        <v>1</v>
      </c>
      <c r="D493">
        <v>-0.21</v>
      </c>
      <c r="E493">
        <v>11</v>
      </c>
      <c r="F493">
        <v>17.079999999999998</v>
      </c>
      <c r="G493">
        <v>16.84</v>
      </c>
      <c r="H493" s="8">
        <v>0.3896</v>
      </c>
      <c r="I493" t="s">
        <v>615</v>
      </c>
    </row>
    <row r="494" spans="1:9" x14ac:dyDescent="0.3">
      <c r="A494">
        <v>1</v>
      </c>
      <c r="B494" t="s">
        <v>1167</v>
      </c>
      <c r="C494">
        <v>1</v>
      </c>
      <c r="D494">
        <v>0.05</v>
      </c>
      <c r="E494">
        <v>12</v>
      </c>
      <c r="F494">
        <v>18.62</v>
      </c>
      <c r="G494">
        <v>16.16</v>
      </c>
      <c r="H494" s="8">
        <v>0.40100000000000002</v>
      </c>
      <c r="I494" t="s">
        <v>615</v>
      </c>
    </row>
    <row r="495" spans="1:9" x14ac:dyDescent="0.3">
      <c r="A495">
        <v>1</v>
      </c>
      <c r="B495" t="s">
        <v>1168</v>
      </c>
      <c r="C495">
        <v>1</v>
      </c>
      <c r="D495">
        <v>0.24</v>
      </c>
      <c r="E495">
        <v>9</v>
      </c>
      <c r="F495">
        <v>15.9</v>
      </c>
      <c r="G495">
        <v>8.64</v>
      </c>
      <c r="H495" s="8">
        <v>0.36359999999999998</v>
      </c>
      <c r="I495" t="s">
        <v>615</v>
      </c>
    </row>
    <row r="496" spans="1:9" x14ac:dyDescent="0.3">
      <c r="A496">
        <v>1</v>
      </c>
      <c r="B496" t="s">
        <v>1169</v>
      </c>
      <c r="C496">
        <v>1</v>
      </c>
      <c r="D496">
        <v>0.47</v>
      </c>
      <c r="E496">
        <v>10</v>
      </c>
      <c r="F496">
        <v>20.57</v>
      </c>
      <c r="G496">
        <v>8.9</v>
      </c>
      <c r="H496" s="8">
        <v>0.39389999999999997</v>
      </c>
      <c r="I496" t="s">
        <v>615</v>
      </c>
    </row>
    <row r="497" spans="1:9" x14ac:dyDescent="0.3">
      <c r="A497">
        <v>1</v>
      </c>
      <c r="B497" t="s">
        <v>1170</v>
      </c>
      <c r="C497">
        <v>1</v>
      </c>
      <c r="D497">
        <v>-0.87</v>
      </c>
      <c r="E497">
        <v>10</v>
      </c>
      <c r="F497">
        <v>20.420000000000002</v>
      </c>
      <c r="G497">
        <v>19.54</v>
      </c>
      <c r="H497" s="8">
        <v>0.39850000000000002</v>
      </c>
      <c r="I497" t="s">
        <v>615</v>
      </c>
    </row>
    <row r="498" spans="1:9" x14ac:dyDescent="0.3">
      <c r="A498">
        <v>1</v>
      </c>
      <c r="B498" t="s">
        <v>1171</v>
      </c>
      <c r="C498">
        <v>1</v>
      </c>
      <c r="D498">
        <v>0.49</v>
      </c>
      <c r="E498">
        <v>11</v>
      </c>
      <c r="F498">
        <v>24.12</v>
      </c>
      <c r="G498">
        <v>18.809999999999999</v>
      </c>
      <c r="H498" s="8">
        <v>0.34089999999999998</v>
      </c>
      <c r="I498" t="s">
        <v>615</v>
      </c>
    </row>
    <row r="499" spans="1:9" x14ac:dyDescent="0.3">
      <c r="A499">
        <v>1</v>
      </c>
      <c r="B499" t="s">
        <v>1172</v>
      </c>
      <c r="C499">
        <v>1</v>
      </c>
      <c r="D499">
        <v>-7.0000000000000007E-2</v>
      </c>
      <c r="E499">
        <v>9</v>
      </c>
      <c r="F499">
        <v>28.2</v>
      </c>
      <c r="G499">
        <v>23.87</v>
      </c>
      <c r="H499" s="8">
        <v>0.2019</v>
      </c>
      <c r="I499" t="s">
        <v>615</v>
      </c>
    </row>
    <row r="500" spans="1:9" x14ac:dyDescent="0.3">
      <c r="A500">
        <v>1</v>
      </c>
      <c r="B500" t="s">
        <v>1173</v>
      </c>
      <c r="C500">
        <v>1</v>
      </c>
      <c r="D500">
        <v>-0.89</v>
      </c>
      <c r="E500">
        <v>11</v>
      </c>
      <c r="F500">
        <v>27.48</v>
      </c>
      <c r="G500">
        <v>24.95</v>
      </c>
      <c r="H500" s="8">
        <v>0.27900000000000003</v>
      </c>
      <c r="I500" t="s">
        <v>615</v>
      </c>
    </row>
    <row r="501" spans="1:9" x14ac:dyDescent="0.3">
      <c r="A501">
        <v>1</v>
      </c>
      <c r="B501" t="s">
        <v>1174</v>
      </c>
      <c r="C501">
        <v>1</v>
      </c>
      <c r="D501">
        <v>-0.59</v>
      </c>
      <c r="E501">
        <v>9</v>
      </c>
      <c r="F501">
        <v>17.149999999999999</v>
      </c>
      <c r="G501">
        <v>15.12</v>
      </c>
      <c r="H501" s="8">
        <v>0.52849999999999997</v>
      </c>
      <c r="I501" t="s">
        <v>615</v>
      </c>
    </row>
    <row r="502" spans="1:9" x14ac:dyDescent="0.3">
      <c r="A502">
        <v>1</v>
      </c>
      <c r="B502" t="s">
        <v>1175</v>
      </c>
      <c r="C502">
        <v>1</v>
      </c>
      <c r="D502">
        <v>0.13</v>
      </c>
      <c r="E502">
        <v>12</v>
      </c>
      <c r="F502">
        <v>18.850000000000001</v>
      </c>
      <c r="G502">
        <v>17.88</v>
      </c>
      <c r="H502" s="8">
        <v>0.35010000000000002</v>
      </c>
      <c r="I502" t="s">
        <v>615</v>
      </c>
    </row>
    <row r="503" spans="1:9" x14ac:dyDescent="0.3">
      <c r="A503">
        <v>1</v>
      </c>
      <c r="B503" t="s">
        <v>1176</v>
      </c>
      <c r="C503">
        <v>1</v>
      </c>
      <c r="D503">
        <v>-0.75</v>
      </c>
      <c r="E503">
        <v>14</v>
      </c>
      <c r="F503">
        <v>25.42</v>
      </c>
      <c r="G503">
        <v>25.1</v>
      </c>
      <c r="H503" s="8">
        <v>0.43240000000000001</v>
      </c>
      <c r="I503" t="s">
        <v>615</v>
      </c>
    </row>
    <row r="504" spans="1:9" x14ac:dyDescent="0.3">
      <c r="A504">
        <v>1</v>
      </c>
      <c r="B504" t="s">
        <v>1177</v>
      </c>
      <c r="C504">
        <v>1</v>
      </c>
      <c r="D504">
        <v>-0.63</v>
      </c>
      <c r="E504">
        <v>10</v>
      </c>
      <c r="F504">
        <v>23.65</v>
      </c>
      <c r="G504">
        <v>14.77</v>
      </c>
      <c r="H504" s="8">
        <v>0.44330000000000003</v>
      </c>
      <c r="I504" t="s">
        <v>615</v>
      </c>
    </row>
    <row r="505" spans="1:9" x14ac:dyDescent="0.3">
      <c r="A505">
        <v>1</v>
      </c>
      <c r="B505" t="s">
        <v>1178</v>
      </c>
      <c r="C505">
        <v>1</v>
      </c>
      <c r="D505">
        <v>-0.13</v>
      </c>
      <c r="E505">
        <v>12</v>
      </c>
      <c r="F505">
        <v>25.45</v>
      </c>
      <c r="G505">
        <v>20.8</v>
      </c>
      <c r="H505" s="8">
        <v>0.3725</v>
      </c>
      <c r="I505" t="s">
        <v>615</v>
      </c>
    </row>
    <row r="506" spans="1:9" x14ac:dyDescent="0.3">
      <c r="A506">
        <v>1</v>
      </c>
      <c r="B506" t="s">
        <v>1179</v>
      </c>
      <c r="C506">
        <v>1</v>
      </c>
      <c r="D506">
        <v>-0.03</v>
      </c>
      <c r="E506">
        <v>13</v>
      </c>
      <c r="F506">
        <v>30.85</v>
      </c>
      <c r="G506">
        <v>26.55</v>
      </c>
      <c r="H506" s="8">
        <v>0.38319999999999999</v>
      </c>
      <c r="I506" t="s">
        <v>615</v>
      </c>
    </row>
    <row r="507" spans="1:9" x14ac:dyDescent="0.3">
      <c r="A507">
        <v>1</v>
      </c>
      <c r="B507" t="s">
        <v>1180</v>
      </c>
      <c r="C507">
        <v>1</v>
      </c>
      <c r="D507">
        <v>0.94</v>
      </c>
      <c r="E507">
        <v>11</v>
      </c>
      <c r="F507">
        <v>33.54</v>
      </c>
      <c r="G507">
        <v>27.3</v>
      </c>
      <c r="H507" s="8">
        <v>0.37690000000000001</v>
      </c>
      <c r="I507" t="s">
        <v>615</v>
      </c>
    </row>
    <row r="508" spans="1:9" x14ac:dyDescent="0.3">
      <c r="A508">
        <v>1</v>
      </c>
      <c r="B508" t="s">
        <v>1181</v>
      </c>
      <c r="C508">
        <v>1</v>
      </c>
      <c r="D508">
        <v>-1.25</v>
      </c>
      <c r="E508">
        <v>13</v>
      </c>
      <c r="F508">
        <v>36.090000000000003</v>
      </c>
      <c r="G508">
        <v>33.07</v>
      </c>
      <c r="H508" s="8">
        <v>0.20749999999999999</v>
      </c>
      <c r="I508" t="s">
        <v>615</v>
      </c>
    </row>
    <row r="509" spans="1:9" x14ac:dyDescent="0.3">
      <c r="A509">
        <v>1</v>
      </c>
      <c r="B509" t="s">
        <v>1182</v>
      </c>
      <c r="C509">
        <v>1</v>
      </c>
      <c r="D509">
        <v>0.11</v>
      </c>
      <c r="E509">
        <v>10</v>
      </c>
      <c r="F509">
        <v>26.27</v>
      </c>
      <c r="G509">
        <v>14.97</v>
      </c>
      <c r="H509" s="8">
        <v>0.29580000000000001</v>
      </c>
      <c r="I509" t="s">
        <v>615</v>
      </c>
    </row>
    <row r="510" spans="1:9" x14ac:dyDescent="0.3">
      <c r="A510">
        <v>1</v>
      </c>
      <c r="B510" t="s">
        <v>1183</v>
      </c>
      <c r="C510">
        <v>1</v>
      </c>
      <c r="D510">
        <v>-0.55000000000000004</v>
      </c>
      <c r="E510">
        <v>10</v>
      </c>
      <c r="F510">
        <v>18.37</v>
      </c>
      <c r="G510">
        <v>16.41</v>
      </c>
      <c r="H510" s="8">
        <v>0.46989999999999998</v>
      </c>
      <c r="I510" t="s">
        <v>615</v>
      </c>
    </row>
    <row r="511" spans="1:9" x14ac:dyDescent="0.3">
      <c r="A511">
        <v>1</v>
      </c>
      <c r="B511" t="s">
        <v>1184</v>
      </c>
      <c r="C511">
        <v>1</v>
      </c>
      <c r="D511">
        <v>0.08</v>
      </c>
      <c r="E511">
        <v>10</v>
      </c>
      <c r="F511">
        <v>17.28</v>
      </c>
      <c r="G511">
        <v>15.69</v>
      </c>
      <c r="H511" s="8">
        <v>0.38579999999999998</v>
      </c>
      <c r="I511" t="s">
        <v>615</v>
      </c>
    </row>
    <row r="512" spans="1:9" x14ac:dyDescent="0.3">
      <c r="A512">
        <v>1</v>
      </c>
      <c r="B512" t="s">
        <v>1185</v>
      </c>
      <c r="C512">
        <v>1</v>
      </c>
      <c r="D512">
        <v>-0.1</v>
      </c>
      <c r="E512">
        <v>15</v>
      </c>
      <c r="F512">
        <v>27.69</v>
      </c>
      <c r="G512">
        <v>22.51</v>
      </c>
      <c r="H512" s="8">
        <v>0.3538</v>
      </c>
      <c r="I512" t="s">
        <v>615</v>
      </c>
    </row>
    <row r="513" spans="1:9" x14ac:dyDescent="0.3">
      <c r="A513">
        <v>1</v>
      </c>
      <c r="B513" t="s">
        <v>1186</v>
      </c>
      <c r="C513">
        <v>1</v>
      </c>
      <c r="D513">
        <v>-0.15</v>
      </c>
      <c r="E513">
        <v>11</v>
      </c>
      <c r="F513">
        <v>24.45</v>
      </c>
      <c r="G513">
        <v>21.55</v>
      </c>
      <c r="H513" s="8">
        <v>0.4037</v>
      </c>
      <c r="I513" t="s">
        <v>615</v>
      </c>
    </row>
    <row r="514" spans="1:9" x14ac:dyDescent="0.3">
      <c r="A514">
        <v>1</v>
      </c>
      <c r="B514" t="s">
        <v>1187</v>
      </c>
      <c r="C514">
        <v>1</v>
      </c>
      <c r="D514">
        <v>0.66</v>
      </c>
      <c r="E514">
        <v>9</v>
      </c>
      <c r="F514">
        <v>16.38</v>
      </c>
      <c r="G514">
        <v>12.54</v>
      </c>
      <c r="H514" s="8">
        <v>0.36099999999999999</v>
      </c>
      <c r="I514" t="s">
        <v>615</v>
      </c>
    </row>
    <row r="515" spans="1:9" x14ac:dyDescent="0.3">
      <c r="A515">
        <v>1</v>
      </c>
      <c r="B515" t="s">
        <v>1188</v>
      </c>
      <c r="C515">
        <v>1</v>
      </c>
      <c r="D515">
        <v>1.17</v>
      </c>
      <c r="E515">
        <v>10</v>
      </c>
      <c r="F515">
        <v>22.07</v>
      </c>
      <c r="G515">
        <v>8.92</v>
      </c>
      <c r="H515" s="8">
        <v>0.41510000000000002</v>
      </c>
      <c r="I515" t="s">
        <v>615</v>
      </c>
    </row>
    <row r="516" spans="1:9" x14ac:dyDescent="0.3">
      <c r="A516">
        <v>1</v>
      </c>
      <c r="B516" t="s">
        <v>1189</v>
      </c>
      <c r="C516">
        <v>1</v>
      </c>
      <c r="D516">
        <v>0.75</v>
      </c>
      <c r="E516">
        <v>13</v>
      </c>
      <c r="F516">
        <v>22.68</v>
      </c>
      <c r="G516">
        <v>21.88</v>
      </c>
      <c r="H516" s="8">
        <v>0.43109999999999998</v>
      </c>
      <c r="I516" t="s">
        <v>615</v>
      </c>
    </row>
    <row r="517" spans="1:9" x14ac:dyDescent="0.3">
      <c r="A517">
        <v>1</v>
      </c>
      <c r="B517" t="s">
        <v>1190</v>
      </c>
      <c r="C517">
        <v>1</v>
      </c>
      <c r="D517">
        <v>0.03</v>
      </c>
      <c r="E517">
        <v>16</v>
      </c>
      <c r="F517">
        <v>44.46</v>
      </c>
      <c r="G517">
        <v>41.45</v>
      </c>
      <c r="H517" s="8">
        <v>0.22</v>
      </c>
      <c r="I517" t="s">
        <v>615</v>
      </c>
    </row>
    <row r="518" spans="1:9" x14ac:dyDescent="0.3">
      <c r="A518">
        <v>1</v>
      </c>
      <c r="B518" t="s">
        <v>1191</v>
      </c>
      <c r="C518">
        <v>1</v>
      </c>
      <c r="D518">
        <v>-0.33</v>
      </c>
      <c r="E518">
        <v>12</v>
      </c>
      <c r="F518">
        <v>33.04</v>
      </c>
      <c r="G518">
        <v>26.55</v>
      </c>
      <c r="H518" s="8">
        <v>0.19220000000000001</v>
      </c>
      <c r="I518" t="s">
        <v>615</v>
      </c>
    </row>
    <row r="519" spans="1:9" x14ac:dyDescent="0.3">
      <c r="A519">
        <v>1</v>
      </c>
      <c r="B519" t="s">
        <v>1192</v>
      </c>
      <c r="C519">
        <v>1</v>
      </c>
      <c r="D519">
        <v>-0.64</v>
      </c>
      <c r="E519">
        <v>10</v>
      </c>
      <c r="F519">
        <v>18.47</v>
      </c>
      <c r="G519">
        <v>15.77</v>
      </c>
      <c r="H519" s="8">
        <v>0.49669999999999997</v>
      </c>
      <c r="I519" t="s">
        <v>615</v>
      </c>
    </row>
    <row r="520" spans="1:9" x14ac:dyDescent="0.3">
      <c r="A520">
        <v>1</v>
      </c>
      <c r="B520" t="s">
        <v>1193</v>
      </c>
      <c r="C520">
        <v>1</v>
      </c>
      <c r="D520">
        <v>-0.01</v>
      </c>
      <c r="E520">
        <v>12</v>
      </c>
      <c r="F520">
        <v>19.149999999999999</v>
      </c>
      <c r="G520">
        <v>18.28</v>
      </c>
      <c r="H520" s="8">
        <v>0.3594</v>
      </c>
      <c r="I520" t="s">
        <v>615</v>
      </c>
    </row>
    <row r="521" spans="1:9" x14ac:dyDescent="0.3">
      <c r="A521">
        <v>1</v>
      </c>
      <c r="B521" t="s">
        <v>1194</v>
      </c>
      <c r="C521">
        <v>1</v>
      </c>
      <c r="D521">
        <v>1.36</v>
      </c>
      <c r="E521">
        <v>12</v>
      </c>
      <c r="F521">
        <v>28.25</v>
      </c>
      <c r="G521">
        <v>20.45</v>
      </c>
      <c r="H521" s="8">
        <v>0.28210000000000002</v>
      </c>
      <c r="I521" t="s">
        <v>615</v>
      </c>
    </row>
    <row r="522" spans="1:9" x14ac:dyDescent="0.3">
      <c r="A522">
        <v>1</v>
      </c>
      <c r="B522" t="s">
        <v>1195</v>
      </c>
      <c r="C522">
        <v>1</v>
      </c>
      <c r="D522">
        <v>-0.65</v>
      </c>
      <c r="E522">
        <v>13</v>
      </c>
      <c r="F522">
        <v>31.05</v>
      </c>
      <c r="G522">
        <v>26.77</v>
      </c>
      <c r="H522" s="8">
        <v>0.26939999999999997</v>
      </c>
      <c r="I522" t="s">
        <v>615</v>
      </c>
    </row>
    <row r="523" spans="1:9" x14ac:dyDescent="0.3">
      <c r="A523">
        <v>1</v>
      </c>
      <c r="B523" t="s">
        <v>1196</v>
      </c>
      <c r="C523">
        <v>1</v>
      </c>
      <c r="D523">
        <v>-0.7</v>
      </c>
      <c r="E523">
        <v>12</v>
      </c>
      <c r="F523">
        <v>20.23</v>
      </c>
      <c r="G523">
        <v>19.48</v>
      </c>
      <c r="H523" s="8">
        <v>0.42070000000000002</v>
      </c>
      <c r="I523" t="s">
        <v>615</v>
      </c>
    </row>
    <row r="524" spans="1:9" x14ac:dyDescent="0.3">
      <c r="A524">
        <v>1</v>
      </c>
      <c r="B524" t="s">
        <v>1197</v>
      </c>
      <c r="C524">
        <v>1</v>
      </c>
      <c r="D524">
        <v>-0.01</v>
      </c>
      <c r="E524">
        <v>9</v>
      </c>
      <c r="F524">
        <v>12.39</v>
      </c>
      <c r="G524">
        <v>11.27</v>
      </c>
      <c r="H524" s="8">
        <v>0.43120000000000003</v>
      </c>
      <c r="I524" t="s">
        <v>615</v>
      </c>
    </row>
    <row r="525" spans="1:9" x14ac:dyDescent="0.3">
      <c r="A525">
        <v>1</v>
      </c>
      <c r="B525" t="s">
        <v>1198</v>
      </c>
      <c r="C525">
        <v>1</v>
      </c>
      <c r="D525">
        <v>-0.1</v>
      </c>
      <c r="E525">
        <v>11</v>
      </c>
      <c r="F525">
        <v>18.579999999999998</v>
      </c>
      <c r="G525">
        <v>16.559999999999999</v>
      </c>
      <c r="H525" s="8">
        <v>0.37930000000000003</v>
      </c>
      <c r="I525" t="s">
        <v>615</v>
      </c>
    </row>
    <row r="526" spans="1:9" x14ac:dyDescent="0.3">
      <c r="A526">
        <v>1</v>
      </c>
      <c r="B526" t="s">
        <v>1199</v>
      </c>
      <c r="C526">
        <v>1</v>
      </c>
      <c r="D526">
        <v>0</v>
      </c>
      <c r="E526">
        <v>11</v>
      </c>
      <c r="F526">
        <v>22.37</v>
      </c>
      <c r="G526">
        <v>18.27</v>
      </c>
      <c r="H526" s="8">
        <v>0.33710000000000001</v>
      </c>
      <c r="I526" t="s">
        <v>615</v>
      </c>
    </row>
    <row r="527" spans="1:9" x14ac:dyDescent="0.3">
      <c r="A527">
        <v>1</v>
      </c>
      <c r="B527" t="s">
        <v>1200</v>
      </c>
      <c r="C527">
        <v>1</v>
      </c>
      <c r="D527">
        <v>0.45</v>
      </c>
      <c r="E527">
        <v>10</v>
      </c>
      <c r="F527">
        <v>17.89</v>
      </c>
      <c r="G527">
        <v>17.079999999999998</v>
      </c>
      <c r="H527" s="8">
        <v>0.38300000000000001</v>
      </c>
      <c r="I527" t="s">
        <v>615</v>
      </c>
    </row>
    <row r="528" spans="1:9" x14ac:dyDescent="0.3">
      <c r="A528">
        <v>1</v>
      </c>
      <c r="B528" t="s">
        <v>1201</v>
      </c>
      <c r="C528">
        <v>1</v>
      </c>
      <c r="D528">
        <v>-0.57999999999999996</v>
      </c>
      <c r="E528">
        <v>14</v>
      </c>
      <c r="F528">
        <v>32.85</v>
      </c>
      <c r="G528">
        <v>31.71</v>
      </c>
      <c r="H528" s="8">
        <v>0.25190000000000001</v>
      </c>
      <c r="I528" t="s">
        <v>615</v>
      </c>
    </row>
    <row r="529" spans="1:9" x14ac:dyDescent="0.3">
      <c r="A529">
        <v>1</v>
      </c>
      <c r="B529" t="s">
        <v>1202</v>
      </c>
      <c r="C529">
        <v>1</v>
      </c>
      <c r="D529">
        <v>-0.16</v>
      </c>
      <c r="E529">
        <v>11</v>
      </c>
      <c r="F529">
        <v>24.34</v>
      </c>
      <c r="G529">
        <v>12.36</v>
      </c>
      <c r="H529" s="8">
        <v>0.48759999999999998</v>
      </c>
      <c r="I529" t="s">
        <v>615</v>
      </c>
    </row>
    <row r="530" spans="1:9" x14ac:dyDescent="0.3">
      <c r="A530">
        <v>1</v>
      </c>
      <c r="B530" t="s">
        <v>1203</v>
      </c>
      <c r="C530">
        <v>1</v>
      </c>
      <c r="D530">
        <v>-0.2</v>
      </c>
      <c r="E530">
        <v>9</v>
      </c>
      <c r="F530">
        <v>14.5</v>
      </c>
      <c r="G530">
        <v>12.3</v>
      </c>
      <c r="H530" s="8">
        <v>0.40260000000000001</v>
      </c>
      <c r="I530" t="s">
        <v>615</v>
      </c>
    </row>
    <row r="531" spans="1:9" x14ac:dyDescent="0.3">
      <c r="A531">
        <v>1</v>
      </c>
      <c r="B531" t="s">
        <v>1204</v>
      </c>
      <c r="C531">
        <v>1</v>
      </c>
      <c r="D531">
        <v>0.34</v>
      </c>
      <c r="E531">
        <v>14</v>
      </c>
      <c r="F531">
        <v>26.03</v>
      </c>
      <c r="G531">
        <v>16.86</v>
      </c>
      <c r="H531" s="8">
        <v>0.32290000000000002</v>
      </c>
      <c r="I531" t="s">
        <v>615</v>
      </c>
    </row>
    <row r="532" spans="1:9" x14ac:dyDescent="0.3">
      <c r="A532">
        <v>1</v>
      </c>
      <c r="B532" t="s">
        <v>1205</v>
      </c>
      <c r="C532">
        <v>1</v>
      </c>
      <c r="D532">
        <v>0.21</v>
      </c>
      <c r="E532">
        <v>15</v>
      </c>
      <c r="F532">
        <v>23.94</v>
      </c>
      <c r="G532">
        <v>23.28</v>
      </c>
      <c r="H532" s="8">
        <v>0.3453</v>
      </c>
      <c r="I532" t="s">
        <v>615</v>
      </c>
    </row>
    <row r="533" spans="1:9" x14ac:dyDescent="0.3">
      <c r="A533">
        <v>1</v>
      </c>
      <c r="B533" t="s">
        <v>1206</v>
      </c>
      <c r="C533">
        <v>1</v>
      </c>
      <c r="D533">
        <v>-0.26</v>
      </c>
      <c r="E533">
        <v>9</v>
      </c>
      <c r="F533">
        <v>17.829999999999998</v>
      </c>
      <c r="G533">
        <v>16.34</v>
      </c>
      <c r="H533" s="8">
        <v>0.45200000000000001</v>
      </c>
      <c r="I533" t="s">
        <v>615</v>
      </c>
    </row>
    <row r="534" spans="1:9" x14ac:dyDescent="0.3">
      <c r="A534">
        <v>1</v>
      </c>
      <c r="B534" t="s">
        <v>1207</v>
      </c>
      <c r="C534">
        <v>1</v>
      </c>
      <c r="D534">
        <v>0.09</v>
      </c>
      <c r="E534">
        <v>9</v>
      </c>
      <c r="F534">
        <v>16.13</v>
      </c>
      <c r="G534">
        <v>14.38</v>
      </c>
      <c r="H534" s="8">
        <v>0.46450000000000002</v>
      </c>
      <c r="I534" t="s">
        <v>615</v>
      </c>
    </row>
    <row r="535" spans="1:9" x14ac:dyDescent="0.3">
      <c r="A535">
        <v>1</v>
      </c>
      <c r="B535" t="s">
        <v>1208</v>
      </c>
      <c r="C535">
        <v>1</v>
      </c>
      <c r="D535">
        <v>0.2</v>
      </c>
      <c r="E535">
        <v>12</v>
      </c>
      <c r="F535">
        <v>26.56</v>
      </c>
      <c r="G535">
        <v>22.14</v>
      </c>
      <c r="H535" s="8">
        <v>0.33040000000000003</v>
      </c>
      <c r="I535" t="s">
        <v>615</v>
      </c>
    </row>
    <row r="536" spans="1:9" x14ac:dyDescent="0.3">
      <c r="A536">
        <v>1</v>
      </c>
      <c r="B536" t="s">
        <v>1209</v>
      </c>
      <c r="C536">
        <v>1</v>
      </c>
      <c r="D536">
        <v>0.55000000000000004</v>
      </c>
      <c r="E536">
        <v>9</v>
      </c>
      <c r="F536">
        <v>21.52</v>
      </c>
      <c r="G536">
        <v>15.92</v>
      </c>
      <c r="H536" s="8">
        <v>0.3155</v>
      </c>
      <c r="I536" t="s">
        <v>615</v>
      </c>
    </row>
    <row r="537" spans="1:9" x14ac:dyDescent="0.3">
      <c r="A537">
        <v>1</v>
      </c>
      <c r="B537" t="s">
        <v>1210</v>
      </c>
      <c r="C537">
        <v>1</v>
      </c>
      <c r="D537">
        <v>-0.2</v>
      </c>
      <c r="E537">
        <v>13</v>
      </c>
      <c r="F537">
        <v>24.91</v>
      </c>
      <c r="G537">
        <v>22.14</v>
      </c>
      <c r="H537" s="8">
        <v>0.30180000000000001</v>
      </c>
      <c r="I537" t="s">
        <v>615</v>
      </c>
    </row>
    <row r="538" spans="1:9" x14ac:dyDescent="0.3">
      <c r="A538">
        <v>1</v>
      </c>
      <c r="B538" t="s">
        <v>1211</v>
      </c>
      <c r="C538">
        <v>1</v>
      </c>
      <c r="D538">
        <v>0.27</v>
      </c>
      <c r="E538">
        <v>12</v>
      </c>
      <c r="F538">
        <v>30.03</v>
      </c>
      <c r="G538">
        <v>26.3</v>
      </c>
      <c r="H538" s="8">
        <v>0.4012</v>
      </c>
      <c r="I538" t="s">
        <v>615</v>
      </c>
    </row>
    <row r="539" spans="1:9" x14ac:dyDescent="0.3">
      <c r="A539">
        <v>1</v>
      </c>
      <c r="B539" t="s">
        <v>1212</v>
      </c>
      <c r="C539">
        <v>1</v>
      </c>
      <c r="D539">
        <v>-0.09</v>
      </c>
      <c r="E539">
        <v>16</v>
      </c>
      <c r="F539">
        <v>45.47</v>
      </c>
      <c r="G539">
        <v>43.45</v>
      </c>
      <c r="H539" s="8">
        <v>0.19239999999999999</v>
      </c>
      <c r="I539" t="s">
        <v>615</v>
      </c>
    </row>
    <row r="540" spans="1:9" x14ac:dyDescent="0.3">
      <c r="A540">
        <v>1</v>
      </c>
      <c r="B540" t="s">
        <v>1213</v>
      </c>
      <c r="C540">
        <v>1</v>
      </c>
      <c r="D540">
        <v>-1.5</v>
      </c>
      <c r="E540">
        <v>13</v>
      </c>
      <c r="F540">
        <v>36.24</v>
      </c>
      <c r="G540">
        <v>35.79</v>
      </c>
      <c r="H540" s="8">
        <v>0.21759999999999999</v>
      </c>
      <c r="I540" t="s">
        <v>615</v>
      </c>
    </row>
    <row r="541" spans="1:9" x14ac:dyDescent="0.3">
      <c r="A541">
        <v>1</v>
      </c>
      <c r="B541" t="s">
        <v>1214</v>
      </c>
      <c r="C541">
        <v>1</v>
      </c>
      <c r="D541">
        <v>-0.06</v>
      </c>
      <c r="E541">
        <v>13</v>
      </c>
      <c r="F541">
        <v>32.04</v>
      </c>
      <c r="G541">
        <v>27.4</v>
      </c>
      <c r="H541" s="8">
        <v>0.24709999999999999</v>
      </c>
      <c r="I541" t="s">
        <v>615</v>
      </c>
    </row>
    <row r="542" spans="1:9" x14ac:dyDescent="0.3">
      <c r="A542">
        <v>1</v>
      </c>
      <c r="B542" t="s">
        <v>1215</v>
      </c>
      <c r="C542">
        <v>1</v>
      </c>
      <c r="D542">
        <v>-0.59</v>
      </c>
      <c r="E542">
        <v>11</v>
      </c>
      <c r="F542">
        <v>24.74</v>
      </c>
      <c r="G542">
        <v>18.64</v>
      </c>
      <c r="H542" s="8">
        <v>0.43890000000000001</v>
      </c>
      <c r="I542" t="s">
        <v>615</v>
      </c>
    </row>
    <row r="543" spans="1:9" x14ac:dyDescent="0.3">
      <c r="A543">
        <v>1</v>
      </c>
      <c r="B543" t="s">
        <v>1216</v>
      </c>
      <c r="C543">
        <v>1</v>
      </c>
      <c r="D543">
        <v>-0.13</v>
      </c>
      <c r="E543">
        <v>11</v>
      </c>
      <c r="F543">
        <v>24.25</v>
      </c>
      <c r="G543">
        <v>19.05</v>
      </c>
      <c r="H543" s="8">
        <v>0.30620000000000003</v>
      </c>
      <c r="I543" t="s">
        <v>615</v>
      </c>
    </row>
    <row r="544" spans="1:9" x14ac:dyDescent="0.3">
      <c r="A544">
        <v>1</v>
      </c>
      <c r="B544" t="s">
        <v>1217</v>
      </c>
      <c r="C544">
        <v>1</v>
      </c>
      <c r="D544">
        <v>0.03</v>
      </c>
      <c r="E544">
        <v>12</v>
      </c>
      <c r="F544">
        <v>19.55</v>
      </c>
      <c r="G544">
        <v>17.989999999999998</v>
      </c>
      <c r="H544" s="8">
        <v>0.37469999999999998</v>
      </c>
      <c r="I544" t="s">
        <v>615</v>
      </c>
    </row>
    <row r="545" spans="1:9" x14ac:dyDescent="0.3">
      <c r="A545">
        <v>1</v>
      </c>
      <c r="B545" t="s">
        <v>1218</v>
      </c>
      <c r="C545">
        <v>1</v>
      </c>
      <c r="D545">
        <v>0.13</v>
      </c>
      <c r="E545">
        <v>13</v>
      </c>
      <c r="F545">
        <v>26.26</v>
      </c>
      <c r="G545">
        <v>21.39</v>
      </c>
      <c r="H545" s="8">
        <v>0.35320000000000001</v>
      </c>
      <c r="I545" t="s">
        <v>615</v>
      </c>
    </row>
    <row r="546" spans="1:9" x14ac:dyDescent="0.3">
      <c r="A546">
        <v>1</v>
      </c>
      <c r="B546" t="s">
        <v>1219</v>
      </c>
      <c r="C546">
        <v>1</v>
      </c>
      <c r="D546">
        <v>-0.48</v>
      </c>
      <c r="E546">
        <v>14</v>
      </c>
      <c r="F546">
        <v>22.15</v>
      </c>
      <c r="G546">
        <v>20.420000000000002</v>
      </c>
      <c r="H546" s="8">
        <v>0.39389999999999997</v>
      </c>
      <c r="I546" t="s">
        <v>615</v>
      </c>
    </row>
    <row r="547" spans="1:9" x14ac:dyDescent="0.3">
      <c r="A547">
        <v>1</v>
      </c>
      <c r="B547" t="s">
        <v>1220</v>
      </c>
      <c r="C547">
        <v>1</v>
      </c>
      <c r="D547">
        <v>-0.28999999999999998</v>
      </c>
      <c r="E547">
        <v>11</v>
      </c>
      <c r="F547">
        <v>24.04</v>
      </c>
      <c r="G547">
        <v>21.85</v>
      </c>
      <c r="H547" s="8">
        <v>0.39340000000000003</v>
      </c>
      <c r="I547" t="s">
        <v>615</v>
      </c>
    </row>
    <row r="548" spans="1:9" x14ac:dyDescent="0.3">
      <c r="A548">
        <v>1</v>
      </c>
      <c r="B548" t="s">
        <v>1221</v>
      </c>
      <c r="C548">
        <v>1</v>
      </c>
      <c r="D548">
        <v>-0.16</v>
      </c>
      <c r="E548">
        <v>11</v>
      </c>
      <c r="F548">
        <v>24.29</v>
      </c>
      <c r="G548">
        <v>16.760000000000002</v>
      </c>
      <c r="H548" s="8">
        <v>0.28270000000000001</v>
      </c>
      <c r="I548" t="s">
        <v>615</v>
      </c>
    </row>
    <row r="549" spans="1:9" x14ac:dyDescent="0.3">
      <c r="A549">
        <v>1</v>
      </c>
      <c r="B549" t="s">
        <v>1222</v>
      </c>
      <c r="C549">
        <v>1</v>
      </c>
      <c r="D549">
        <v>-1.1399999999999999</v>
      </c>
      <c r="E549">
        <v>12</v>
      </c>
      <c r="F549">
        <v>23.15</v>
      </c>
      <c r="G549">
        <v>21.42</v>
      </c>
      <c r="H549" s="8">
        <v>0.44700000000000001</v>
      </c>
      <c r="I549" t="s">
        <v>615</v>
      </c>
    </row>
    <row r="550" spans="1:9" x14ac:dyDescent="0.3">
      <c r="A550">
        <v>1</v>
      </c>
      <c r="B550" t="s">
        <v>1223</v>
      </c>
      <c r="C550">
        <v>1</v>
      </c>
      <c r="D550">
        <v>-0.08</v>
      </c>
      <c r="E550">
        <v>6</v>
      </c>
      <c r="F550">
        <v>13.94</v>
      </c>
      <c r="G550">
        <v>11.9</v>
      </c>
      <c r="H550" s="8">
        <v>0.56569999999999998</v>
      </c>
      <c r="I550" t="s">
        <v>615</v>
      </c>
    </row>
    <row r="551" spans="1:9" x14ac:dyDescent="0.3">
      <c r="A551">
        <v>1</v>
      </c>
      <c r="B551" t="s">
        <v>1224</v>
      </c>
      <c r="C551">
        <v>1</v>
      </c>
      <c r="D551">
        <v>-0.16</v>
      </c>
      <c r="E551">
        <v>13</v>
      </c>
      <c r="F551">
        <v>25.72</v>
      </c>
      <c r="G551">
        <v>22.76</v>
      </c>
      <c r="H551" s="8">
        <v>0.30880000000000002</v>
      </c>
      <c r="I551" t="s">
        <v>615</v>
      </c>
    </row>
    <row r="552" spans="1:9" x14ac:dyDescent="0.3">
      <c r="A552">
        <v>1</v>
      </c>
      <c r="B552" t="s">
        <v>1225</v>
      </c>
      <c r="C552">
        <v>1</v>
      </c>
      <c r="D552">
        <v>-0.76</v>
      </c>
      <c r="E552">
        <v>10</v>
      </c>
      <c r="F552">
        <v>15.86</v>
      </c>
      <c r="G552">
        <v>12.32</v>
      </c>
      <c r="H552" s="8">
        <v>0.45710000000000001</v>
      </c>
      <c r="I552" t="s">
        <v>615</v>
      </c>
    </row>
    <row r="553" spans="1:9" x14ac:dyDescent="0.3">
      <c r="A553">
        <v>1</v>
      </c>
      <c r="B553" t="s">
        <v>1226</v>
      </c>
      <c r="C553">
        <v>1</v>
      </c>
      <c r="D553">
        <v>-0.63</v>
      </c>
      <c r="E553">
        <v>11</v>
      </c>
      <c r="F553">
        <v>29.41</v>
      </c>
      <c r="G553">
        <v>26.48</v>
      </c>
      <c r="H553" s="8">
        <v>0.53259999999999996</v>
      </c>
      <c r="I553" t="s">
        <v>615</v>
      </c>
    </row>
    <row r="554" spans="1:9" x14ac:dyDescent="0.3">
      <c r="A554">
        <v>1</v>
      </c>
      <c r="B554" t="s">
        <v>1227</v>
      </c>
      <c r="C554">
        <v>1</v>
      </c>
      <c r="D554">
        <v>0.38</v>
      </c>
      <c r="E554">
        <v>9</v>
      </c>
      <c r="F554">
        <v>17.93</v>
      </c>
      <c r="G554">
        <v>16.87</v>
      </c>
      <c r="H554" s="8">
        <v>0.36399999999999999</v>
      </c>
      <c r="I554" t="s">
        <v>615</v>
      </c>
    </row>
    <row r="555" spans="1:9" x14ac:dyDescent="0.3">
      <c r="A555">
        <v>1</v>
      </c>
      <c r="B555" t="s">
        <v>1228</v>
      </c>
      <c r="C555">
        <v>1</v>
      </c>
      <c r="D555">
        <v>-0.33</v>
      </c>
      <c r="E555">
        <v>11</v>
      </c>
      <c r="F555">
        <v>24.32</v>
      </c>
      <c r="G555">
        <v>21.86</v>
      </c>
      <c r="H555" s="8">
        <v>0.4511</v>
      </c>
      <c r="I555" t="s">
        <v>615</v>
      </c>
    </row>
    <row r="556" spans="1:9" x14ac:dyDescent="0.3">
      <c r="A556">
        <v>1</v>
      </c>
      <c r="B556" t="s">
        <v>1229</v>
      </c>
      <c r="C556">
        <v>1</v>
      </c>
      <c r="D556">
        <v>-0.98</v>
      </c>
      <c r="E556">
        <v>9</v>
      </c>
      <c r="F556">
        <v>18.989999999999998</v>
      </c>
      <c r="G556">
        <v>16.07</v>
      </c>
      <c r="H556" s="8">
        <v>0.50919999999999999</v>
      </c>
      <c r="I556" t="s">
        <v>615</v>
      </c>
    </row>
    <row r="557" spans="1:9" x14ac:dyDescent="0.3">
      <c r="A557">
        <v>1</v>
      </c>
      <c r="B557" t="s">
        <v>1230</v>
      </c>
      <c r="C557">
        <v>1</v>
      </c>
      <c r="D557">
        <v>-0.12</v>
      </c>
      <c r="E557">
        <v>11</v>
      </c>
      <c r="F557">
        <v>21.65</v>
      </c>
      <c r="G557">
        <v>20.239999999999998</v>
      </c>
      <c r="H557" s="8">
        <v>0.32800000000000001</v>
      </c>
      <c r="I557" t="s">
        <v>615</v>
      </c>
    </row>
    <row r="558" spans="1:9" x14ac:dyDescent="0.3">
      <c r="A558">
        <v>1</v>
      </c>
      <c r="B558" t="s">
        <v>1231</v>
      </c>
      <c r="C558">
        <v>1</v>
      </c>
      <c r="D558">
        <v>-0.55000000000000004</v>
      </c>
      <c r="E558">
        <v>11</v>
      </c>
      <c r="F558">
        <v>16.37</v>
      </c>
      <c r="G558">
        <v>14.39</v>
      </c>
      <c r="H558" s="8">
        <v>0.4511</v>
      </c>
      <c r="I558" t="s">
        <v>615</v>
      </c>
    </row>
    <row r="559" spans="1:9" x14ac:dyDescent="0.3">
      <c r="A559">
        <v>1</v>
      </c>
      <c r="B559" t="s">
        <v>1232</v>
      </c>
      <c r="C559">
        <v>1</v>
      </c>
      <c r="D559">
        <v>0.01</v>
      </c>
      <c r="E559">
        <v>9</v>
      </c>
      <c r="F559">
        <v>15.66</v>
      </c>
      <c r="G559">
        <v>13.41</v>
      </c>
      <c r="H559" s="8">
        <v>0.46579999999999999</v>
      </c>
      <c r="I559" t="s">
        <v>615</v>
      </c>
    </row>
    <row r="560" spans="1:9" x14ac:dyDescent="0.3">
      <c r="A560">
        <v>1</v>
      </c>
      <c r="B560" t="s">
        <v>1233</v>
      </c>
      <c r="C560">
        <v>1</v>
      </c>
      <c r="D560">
        <v>1.02</v>
      </c>
      <c r="E560">
        <v>11</v>
      </c>
      <c r="F560">
        <v>24.58</v>
      </c>
      <c r="G560">
        <v>22.93</v>
      </c>
      <c r="H560" s="8">
        <v>0.26040000000000002</v>
      </c>
      <c r="I560" t="s">
        <v>615</v>
      </c>
    </row>
    <row r="561" spans="1:9" x14ac:dyDescent="0.3">
      <c r="A561">
        <v>1</v>
      </c>
      <c r="B561" t="s">
        <v>1234</v>
      </c>
      <c r="C561">
        <v>1</v>
      </c>
      <c r="D561">
        <v>0.61</v>
      </c>
      <c r="E561">
        <v>13</v>
      </c>
      <c r="F561">
        <v>30.54</v>
      </c>
      <c r="G561">
        <v>20.010000000000002</v>
      </c>
      <c r="H561" s="8">
        <v>0.3387</v>
      </c>
      <c r="I561" t="s">
        <v>615</v>
      </c>
    </row>
    <row r="562" spans="1:9" x14ac:dyDescent="0.3">
      <c r="A562">
        <v>1</v>
      </c>
      <c r="B562" t="s">
        <v>1235</v>
      </c>
      <c r="C562">
        <v>1</v>
      </c>
      <c r="D562">
        <v>-1.55</v>
      </c>
      <c r="E562">
        <v>17</v>
      </c>
      <c r="F562">
        <v>44.97</v>
      </c>
      <c r="G562">
        <v>42.15</v>
      </c>
      <c r="H562" s="8">
        <v>0.35149999999999998</v>
      </c>
      <c r="I562" t="s">
        <v>615</v>
      </c>
    </row>
    <row r="563" spans="1:9" x14ac:dyDescent="0.3">
      <c r="A563">
        <v>1</v>
      </c>
      <c r="B563" t="s">
        <v>1236</v>
      </c>
      <c r="C563">
        <v>1</v>
      </c>
      <c r="D563">
        <v>-0.77</v>
      </c>
      <c r="E563">
        <v>11</v>
      </c>
      <c r="F563">
        <v>26.22</v>
      </c>
      <c r="G563">
        <v>21.45</v>
      </c>
      <c r="H563" s="8">
        <v>0.36919999999999997</v>
      </c>
      <c r="I563" t="s">
        <v>615</v>
      </c>
    </row>
    <row r="564" spans="1:9" x14ac:dyDescent="0.3">
      <c r="A564">
        <v>1</v>
      </c>
      <c r="B564" t="s">
        <v>1237</v>
      </c>
      <c r="C564">
        <v>1</v>
      </c>
      <c r="D564">
        <v>0.04</v>
      </c>
      <c r="E564">
        <v>12</v>
      </c>
      <c r="F564">
        <v>27.47</v>
      </c>
      <c r="G564">
        <v>22.52</v>
      </c>
      <c r="H564" s="8">
        <v>0.41299999999999998</v>
      </c>
      <c r="I564" t="s">
        <v>615</v>
      </c>
    </row>
    <row r="565" spans="1:9" x14ac:dyDescent="0.3">
      <c r="A565">
        <v>1</v>
      </c>
      <c r="B565" t="s">
        <v>1238</v>
      </c>
      <c r="C565">
        <v>1</v>
      </c>
      <c r="D565">
        <v>-0.71</v>
      </c>
      <c r="E565">
        <v>8</v>
      </c>
      <c r="F565">
        <v>20.079999999999998</v>
      </c>
      <c r="G565">
        <v>13.1</v>
      </c>
      <c r="H565" s="8">
        <v>0.25419999999999998</v>
      </c>
      <c r="I565" t="s">
        <v>615</v>
      </c>
    </row>
    <row r="566" spans="1:9" x14ac:dyDescent="0.3">
      <c r="A566">
        <v>1</v>
      </c>
      <c r="B566" t="s">
        <v>1239</v>
      </c>
      <c r="C566">
        <v>1</v>
      </c>
      <c r="D566">
        <v>0.02</v>
      </c>
      <c r="E566">
        <v>15</v>
      </c>
      <c r="F566">
        <v>38.909999999999997</v>
      </c>
      <c r="G566">
        <v>34.85</v>
      </c>
      <c r="H566" s="8">
        <v>0.20430000000000001</v>
      </c>
      <c r="I566" t="s">
        <v>615</v>
      </c>
    </row>
    <row r="567" spans="1:9" x14ac:dyDescent="0.3">
      <c r="A567">
        <v>1</v>
      </c>
      <c r="B567" t="s">
        <v>1240</v>
      </c>
      <c r="C567">
        <v>1</v>
      </c>
      <c r="D567">
        <v>-0.63</v>
      </c>
      <c r="E567">
        <v>9</v>
      </c>
      <c r="F567">
        <v>20.100000000000001</v>
      </c>
      <c r="G567">
        <v>18.98</v>
      </c>
      <c r="H567" s="8">
        <v>0.54279999999999995</v>
      </c>
      <c r="I567" t="s">
        <v>615</v>
      </c>
    </row>
    <row r="568" spans="1:9" x14ac:dyDescent="0.3">
      <c r="A568">
        <v>1</v>
      </c>
      <c r="B568" t="s">
        <v>1241</v>
      </c>
      <c r="C568">
        <v>1</v>
      </c>
      <c r="D568">
        <v>0.33</v>
      </c>
      <c r="E568">
        <v>10</v>
      </c>
      <c r="F568">
        <v>23.04</v>
      </c>
      <c r="G568">
        <v>18.670000000000002</v>
      </c>
      <c r="H568" s="8">
        <v>0.44729999999999998</v>
      </c>
      <c r="I568" t="s">
        <v>615</v>
      </c>
    </row>
    <row r="569" spans="1:9" x14ac:dyDescent="0.3">
      <c r="A569">
        <v>1</v>
      </c>
      <c r="B569" t="s">
        <v>1242</v>
      </c>
      <c r="C569">
        <v>1</v>
      </c>
      <c r="D569">
        <v>-0.35</v>
      </c>
      <c r="E569">
        <v>9</v>
      </c>
      <c r="F569">
        <v>17</v>
      </c>
      <c r="G569">
        <v>14.5</v>
      </c>
      <c r="H569" s="8">
        <v>0.49640000000000001</v>
      </c>
      <c r="I569" t="s">
        <v>615</v>
      </c>
    </row>
    <row r="570" spans="1:9" x14ac:dyDescent="0.3">
      <c r="A570">
        <v>1</v>
      </c>
      <c r="B570" t="s">
        <v>1243</v>
      </c>
      <c r="C570">
        <v>1</v>
      </c>
      <c r="D570">
        <v>-0.5</v>
      </c>
      <c r="E570">
        <v>11</v>
      </c>
      <c r="F570">
        <v>21.56</v>
      </c>
      <c r="G570">
        <v>19.57</v>
      </c>
      <c r="H570" s="8">
        <v>0.38800000000000001</v>
      </c>
      <c r="I570" t="s">
        <v>615</v>
      </c>
    </row>
    <row r="571" spans="1:9" x14ac:dyDescent="0.3">
      <c r="A571">
        <v>1</v>
      </c>
      <c r="B571" t="s">
        <v>1244</v>
      </c>
      <c r="C571">
        <v>1</v>
      </c>
      <c r="D571">
        <v>0.03</v>
      </c>
      <c r="E571">
        <v>11</v>
      </c>
      <c r="F571">
        <v>22.25</v>
      </c>
      <c r="G571">
        <v>19.510000000000002</v>
      </c>
      <c r="H571" s="8">
        <v>0.311</v>
      </c>
      <c r="I571" t="s">
        <v>615</v>
      </c>
    </row>
    <row r="572" spans="1:9" x14ac:dyDescent="0.3">
      <c r="A572">
        <v>1</v>
      </c>
      <c r="B572" t="s">
        <v>1245</v>
      </c>
      <c r="C572">
        <v>1</v>
      </c>
      <c r="D572">
        <v>0.12</v>
      </c>
      <c r="E572">
        <v>10</v>
      </c>
      <c r="F572">
        <v>15.89</v>
      </c>
      <c r="G572">
        <v>13.83</v>
      </c>
      <c r="H572" s="8">
        <v>0.40639999999999998</v>
      </c>
      <c r="I572" t="s">
        <v>615</v>
      </c>
    </row>
    <row r="573" spans="1:9" x14ac:dyDescent="0.3">
      <c r="A573">
        <v>1</v>
      </c>
      <c r="B573" t="s">
        <v>1246</v>
      </c>
      <c r="C573">
        <v>1</v>
      </c>
      <c r="D573">
        <v>0.25</v>
      </c>
      <c r="E573">
        <v>13</v>
      </c>
      <c r="F573">
        <v>27.07</v>
      </c>
      <c r="G573">
        <v>22.19</v>
      </c>
      <c r="H573" s="8">
        <v>0.29110000000000003</v>
      </c>
      <c r="I573" t="s">
        <v>615</v>
      </c>
    </row>
    <row r="574" spans="1:9" x14ac:dyDescent="0.3">
      <c r="A574">
        <v>1</v>
      </c>
      <c r="B574" t="s">
        <v>1247</v>
      </c>
      <c r="C574">
        <v>1</v>
      </c>
      <c r="D574">
        <v>-0.43</v>
      </c>
      <c r="E574">
        <v>10</v>
      </c>
      <c r="F574">
        <v>24.44</v>
      </c>
      <c r="G574">
        <v>19.440000000000001</v>
      </c>
      <c r="H574" s="8">
        <v>0.36</v>
      </c>
      <c r="I574" t="s">
        <v>615</v>
      </c>
    </row>
    <row r="575" spans="1:9" x14ac:dyDescent="0.3">
      <c r="A575">
        <v>1</v>
      </c>
      <c r="B575" t="s">
        <v>1248</v>
      </c>
      <c r="C575">
        <v>1</v>
      </c>
      <c r="D575">
        <v>0.19</v>
      </c>
      <c r="E575">
        <v>9</v>
      </c>
      <c r="F575">
        <v>14.68</v>
      </c>
      <c r="G575">
        <v>13.86</v>
      </c>
      <c r="H575" s="8">
        <v>0.37180000000000002</v>
      </c>
      <c r="I575" t="s">
        <v>615</v>
      </c>
    </row>
    <row r="576" spans="1:9" x14ac:dyDescent="0.3">
      <c r="A576">
        <v>1</v>
      </c>
      <c r="B576" t="s">
        <v>1249</v>
      </c>
      <c r="C576">
        <v>1</v>
      </c>
      <c r="D576">
        <v>-0.25</v>
      </c>
      <c r="E576">
        <v>11</v>
      </c>
      <c r="F576">
        <v>19.22</v>
      </c>
      <c r="G576">
        <v>14.6</v>
      </c>
      <c r="H576" s="8">
        <v>0.46560000000000001</v>
      </c>
      <c r="I576" t="s">
        <v>615</v>
      </c>
    </row>
    <row r="577" spans="1:9" x14ac:dyDescent="0.3">
      <c r="A577">
        <v>1</v>
      </c>
      <c r="B577" t="s">
        <v>1250</v>
      </c>
      <c r="C577">
        <v>1</v>
      </c>
      <c r="D577">
        <v>-0.79</v>
      </c>
      <c r="E577">
        <v>9</v>
      </c>
      <c r="F577">
        <v>21.3</v>
      </c>
      <c r="G577">
        <v>19.260000000000002</v>
      </c>
      <c r="H577" s="8">
        <v>0.2908</v>
      </c>
      <c r="I577" t="s">
        <v>615</v>
      </c>
    </row>
    <row r="578" spans="1:9" x14ac:dyDescent="0.3">
      <c r="A578">
        <v>1</v>
      </c>
      <c r="B578" t="s">
        <v>1251</v>
      </c>
      <c r="C578">
        <v>1</v>
      </c>
      <c r="D578">
        <v>0.12</v>
      </c>
      <c r="E578">
        <v>12</v>
      </c>
      <c r="F578">
        <v>22.36</v>
      </c>
      <c r="G578">
        <v>19.04</v>
      </c>
      <c r="H578" s="8">
        <v>0.36699999999999999</v>
      </c>
      <c r="I578" t="s">
        <v>615</v>
      </c>
    </row>
    <row r="579" spans="1:9" x14ac:dyDescent="0.3">
      <c r="A579">
        <v>1</v>
      </c>
      <c r="B579" t="s">
        <v>1252</v>
      </c>
      <c r="C579">
        <v>1</v>
      </c>
      <c r="D579">
        <v>-0.31</v>
      </c>
      <c r="E579">
        <v>10</v>
      </c>
      <c r="F579">
        <v>14.95</v>
      </c>
      <c r="G579">
        <v>11.52</v>
      </c>
      <c r="H579" s="8">
        <v>0.4073</v>
      </c>
      <c r="I579" t="s">
        <v>615</v>
      </c>
    </row>
    <row r="580" spans="1:9" x14ac:dyDescent="0.3">
      <c r="A580">
        <v>1</v>
      </c>
      <c r="B580" t="s">
        <v>1253</v>
      </c>
      <c r="C580">
        <v>1</v>
      </c>
      <c r="D580">
        <v>-0.22</v>
      </c>
      <c r="E580">
        <v>10</v>
      </c>
      <c r="F580">
        <v>23.37</v>
      </c>
      <c r="G580">
        <v>17.100000000000001</v>
      </c>
      <c r="H580" s="8">
        <v>0.42009999999999997</v>
      </c>
      <c r="I580" t="s">
        <v>615</v>
      </c>
    </row>
    <row r="581" spans="1:9" x14ac:dyDescent="0.3">
      <c r="A581">
        <v>1</v>
      </c>
      <c r="B581" t="s">
        <v>1254</v>
      </c>
      <c r="C581">
        <v>1</v>
      </c>
      <c r="D581">
        <v>0.33</v>
      </c>
      <c r="E581">
        <v>14</v>
      </c>
      <c r="F581">
        <v>30.27</v>
      </c>
      <c r="G581">
        <v>28.08</v>
      </c>
      <c r="H581" s="8">
        <v>0.37090000000000001</v>
      </c>
      <c r="I581" t="s">
        <v>615</v>
      </c>
    </row>
    <row r="582" spans="1:9" x14ac:dyDescent="0.3">
      <c r="A582">
        <v>1</v>
      </c>
      <c r="B582" t="s">
        <v>1255</v>
      </c>
      <c r="C582">
        <v>1</v>
      </c>
      <c r="D582">
        <v>-0.02</v>
      </c>
      <c r="E582">
        <v>15</v>
      </c>
      <c r="F582">
        <v>49.97</v>
      </c>
      <c r="G582">
        <v>47.75</v>
      </c>
      <c r="H582" s="8">
        <v>0.17780000000000001</v>
      </c>
      <c r="I582" t="s">
        <v>615</v>
      </c>
    </row>
    <row r="583" spans="1:9" x14ac:dyDescent="0.3">
      <c r="A583">
        <v>1</v>
      </c>
      <c r="B583" t="s">
        <v>1256</v>
      </c>
      <c r="C583">
        <v>1</v>
      </c>
      <c r="D583">
        <v>-1.06</v>
      </c>
      <c r="E583">
        <v>10</v>
      </c>
      <c r="F583">
        <v>24.5</v>
      </c>
      <c r="G583">
        <v>18.54</v>
      </c>
      <c r="H583" s="8">
        <v>0.31440000000000001</v>
      </c>
      <c r="I583" t="s">
        <v>615</v>
      </c>
    </row>
    <row r="584" spans="1:9" x14ac:dyDescent="0.3">
      <c r="A584">
        <v>1</v>
      </c>
      <c r="B584" t="s">
        <v>1257</v>
      </c>
      <c r="C584">
        <v>1</v>
      </c>
      <c r="D584">
        <v>-0.24</v>
      </c>
      <c r="E584">
        <v>12</v>
      </c>
      <c r="F584">
        <v>25.88</v>
      </c>
      <c r="G584">
        <v>17.899999999999999</v>
      </c>
      <c r="H584" s="8">
        <v>0.29010000000000002</v>
      </c>
      <c r="I584" t="s">
        <v>615</v>
      </c>
    </row>
    <row r="585" spans="1:9" x14ac:dyDescent="0.3">
      <c r="A585">
        <v>1</v>
      </c>
      <c r="B585" t="s">
        <v>1258</v>
      </c>
      <c r="C585">
        <v>1</v>
      </c>
      <c r="D585">
        <v>-0.88</v>
      </c>
      <c r="E585">
        <v>8</v>
      </c>
      <c r="F585">
        <v>16.14</v>
      </c>
      <c r="G585">
        <v>15.1</v>
      </c>
      <c r="H585" s="8">
        <v>0.54730000000000001</v>
      </c>
      <c r="I585" t="s">
        <v>615</v>
      </c>
    </row>
    <row r="586" spans="1:9" x14ac:dyDescent="0.3">
      <c r="A586">
        <v>1</v>
      </c>
      <c r="B586" t="s">
        <v>1259</v>
      </c>
      <c r="C586">
        <v>1</v>
      </c>
      <c r="D586">
        <v>-7.0000000000000007E-2</v>
      </c>
      <c r="E586">
        <v>10</v>
      </c>
      <c r="F586">
        <v>16.5</v>
      </c>
      <c r="G586">
        <v>11.37</v>
      </c>
      <c r="H586" s="8">
        <v>0.40589999999999998</v>
      </c>
      <c r="I586" t="s">
        <v>615</v>
      </c>
    </row>
    <row r="587" spans="1:9" x14ac:dyDescent="0.3">
      <c r="A587">
        <v>1</v>
      </c>
      <c r="B587" t="s">
        <v>1260</v>
      </c>
      <c r="C587">
        <v>1</v>
      </c>
      <c r="D587">
        <v>-0.24</v>
      </c>
      <c r="E587">
        <v>10</v>
      </c>
      <c r="F587">
        <v>21.23</v>
      </c>
      <c r="G587">
        <v>20.54</v>
      </c>
      <c r="H587" s="8">
        <v>0.28739999999999999</v>
      </c>
      <c r="I587" t="s">
        <v>615</v>
      </c>
    </row>
    <row r="588" spans="1:9" x14ac:dyDescent="0.3">
      <c r="A588">
        <v>1</v>
      </c>
      <c r="B588" t="s">
        <v>1261</v>
      </c>
      <c r="C588">
        <v>1</v>
      </c>
      <c r="D588">
        <v>0.51</v>
      </c>
      <c r="E588">
        <v>13</v>
      </c>
      <c r="F588">
        <v>25.89</v>
      </c>
      <c r="G588">
        <v>16.72</v>
      </c>
      <c r="H588" s="8">
        <v>0.312</v>
      </c>
      <c r="I588" t="s">
        <v>615</v>
      </c>
    </row>
    <row r="589" spans="1:9" x14ac:dyDescent="0.3">
      <c r="A589">
        <v>1</v>
      </c>
      <c r="B589" t="s">
        <v>1262</v>
      </c>
      <c r="C589">
        <v>1</v>
      </c>
      <c r="D589">
        <v>-1.96</v>
      </c>
      <c r="E589">
        <v>7</v>
      </c>
      <c r="F589">
        <v>19.32</v>
      </c>
      <c r="G589">
        <v>14.45</v>
      </c>
      <c r="H589" s="8">
        <v>0.47239999999999999</v>
      </c>
      <c r="I589" t="s">
        <v>615</v>
      </c>
    </row>
    <row r="590" spans="1:9" x14ac:dyDescent="0.3">
      <c r="A590">
        <v>1</v>
      </c>
      <c r="B590" t="s">
        <v>1263</v>
      </c>
      <c r="C590">
        <v>1</v>
      </c>
      <c r="D590">
        <v>-0.15</v>
      </c>
      <c r="E590">
        <v>10</v>
      </c>
      <c r="F590">
        <v>17.489999999999998</v>
      </c>
      <c r="G590">
        <v>14.44</v>
      </c>
      <c r="H590" s="8">
        <v>0.32969999999999999</v>
      </c>
      <c r="I590" t="s">
        <v>615</v>
      </c>
    </row>
    <row r="591" spans="1:9" x14ac:dyDescent="0.3">
      <c r="A591">
        <v>1</v>
      </c>
      <c r="B591" t="s">
        <v>1264</v>
      </c>
      <c r="C591">
        <v>1</v>
      </c>
      <c r="D591">
        <v>0.48</v>
      </c>
      <c r="E591">
        <v>11</v>
      </c>
      <c r="F591">
        <v>25.18</v>
      </c>
      <c r="G591">
        <v>17.84</v>
      </c>
      <c r="H591" s="8">
        <v>0.41439999999999999</v>
      </c>
      <c r="I591" t="s">
        <v>615</v>
      </c>
    </row>
    <row r="592" spans="1:9" x14ac:dyDescent="0.3">
      <c r="A592">
        <v>1</v>
      </c>
      <c r="B592" t="s">
        <v>1265</v>
      </c>
      <c r="C592">
        <v>1</v>
      </c>
      <c r="D592">
        <v>-0.18</v>
      </c>
      <c r="E592">
        <v>12</v>
      </c>
      <c r="F592">
        <v>28.77</v>
      </c>
      <c r="G592">
        <v>24.09</v>
      </c>
      <c r="H592" s="8">
        <v>0.2492</v>
      </c>
      <c r="I592" t="s">
        <v>615</v>
      </c>
    </row>
    <row r="593" spans="1:9" x14ac:dyDescent="0.3">
      <c r="A593">
        <v>1</v>
      </c>
      <c r="B593" t="s">
        <v>1266</v>
      </c>
      <c r="C593">
        <v>1</v>
      </c>
      <c r="D593">
        <v>0.09</v>
      </c>
      <c r="E593">
        <v>8</v>
      </c>
      <c r="F593">
        <v>18.63</v>
      </c>
      <c r="G593">
        <v>11.42</v>
      </c>
      <c r="H593" s="8">
        <v>0.33710000000000001</v>
      </c>
      <c r="I593" t="s">
        <v>615</v>
      </c>
    </row>
    <row r="594" spans="1:9" x14ac:dyDescent="0.3">
      <c r="A594">
        <v>1</v>
      </c>
      <c r="B594" t="s">
        <v>1267</v>
      </c>
      <c r="C594">
        <v>1</v>
      </c>
      <c r="D594">
        <v>-0.39</v>
      </c>
      <c r="E594">
        <v>13</v>
      </c>
      <c r="F594">
        <v>17.649999999999999</v>
      </c>
      <c r="G594">
        <v>15.87</v>
      </c>
      <c r="H594" s="8">
        <v>0.41520000000000001</v>
      </c>
      <c r="I594" t="s">
        <v>615</v>
      </c>
    </row>
    <row r="595" spans="1:9" x14ac:dyDescent="0.3">
      <c r="A595">
        <v>1</v>
      </c>
      <c r="B595" t="s">
        <v>1268</v>
      </c>
      <c r="C595">
        <v>1</v>
      </c>
      <c r="D595">
        <v>0.91</v>
      </c>
      <c r="E595">
        <v>11</v>
      </c>
      <c r="F595">
        <v>22.31</v>
      </c>
      <c r="G595">
        <v>16.39</v>
      </c>
      <c r="H595" s="8">
        <v>0.37509999999999999</v>
      </c>
      <c r="I595" t="s">
        <v>615</v>
      </c>
    </row>
    <row r="596" spans="1:9" x14ac:dyDescent="0.3">
      <c r="A596">
        <v>1</v>
      </c>
      <c r="B596" t="s">
        <v>1269</v>
      </c>
      <c r="C596">
        <v>1</v>
      </c>
      <c r="D596">
        <v>-0.96</v>
      </c>
      <c r="E596">
        <v>12</v>
      </c>
      <c r="F596">
        <v>28.04</v>
      </c>
      <c r="G596">
        <v>21.3</v>
      </c>
      <c r="H596" s="8">
        <v>0.2893</v>
      </c>
      <c r="I596" t="s">
        <v>615</v>
      </c>
    </row>
    <row r="597" spans="1:9" x14ac:dyDescent="0.3">
      <c r="A597">
        <v>1</v>
      </c>
      <c r="B597" t="s">
        <v>1270</v>
      </c>
      <c r="C597">
        <v>1</v>
      </c>
      <c r="D597">
        <v>0.11</v>
      </c>
      <c r="E597">
        <v>11</v>
      </c>
      <c r="F597">
        <v>17.18</v>
      </c>
      <c r="G597">
        <v>13.29</v>
      </c>
      <c r="H597" s="8">
        <v>0.42630000000000001</v>
      </c>
      <c r="I597" t="s">
        <v>615</v>
      </c>
    </row>
    <row r="598" spans="1:9" x14ac:dyDescent="0.3">
      <c r="A598">
        <v>1</v>
      </c>
      <c r="B598" t="s">
        <v>1271</v>
      </c>
      <c r="C598">
        <v>1</v>
      </c>
      <c r="D598">
        <v>-0.11</v>
      </c>
      <c r="E598">
        <v>7</v>
      </c>
      <c r="F598">
        <v>13.47</v>
      </c>
      <c r="G598">
        <v>11.56</v>
      </c>
      <c r="H598" s="8">
        <v>0.54879999999999995</v>
      </c>
      <c r="I598" t="s">
        <v>615</v>
      </c>
    </row>
    <row r="599" spans="1:9" x14ac:dyDescent="0.3">
      <c r="A599">
        <v>1</v>
      </c>
      <c r="B599" t="s">
        <v>1272</v>
      </c>
      <c r="C599">
        <v>1</v>
      </c>
      <c r="D599">
        <v>0.24</v>
      </c>
      <c r="E599">
        <v>9</v>
      </c>
      <c r="F599">
        <v>13.06</v>
      </c>
      <c r="G599">
        <v>11.87</v>
      </c>
      <c r="H599" s="8">
        <v>0.38790000000000002</v>
      </c>
      <c r="I599" t="s">
        <v>615</v>
      </c>
    </row>
    <row r="600" spans="1:9" x14ac:dyDescent="0.3">
      <c r="A600">
        <v>1</v>
      </c>
      <c r="B600" t="s">
        <v>1273</v>
      </c>
      <c r="C600">
        <v>1</v>
      </c>
      <c r="D600">
        <v>1.08</v>
      </c>
      <c r="E600">
        <v>8</v>
      </c>
      <c r="F600">
        <v>14.88</v>
      </c>
      <c r="G600">
        <v>13.27</v>
      </c>
      <c r="H600" s="8">
        <v>0.43169999999999997</v>
      </c>
      <c r="I600" t="s">
        <v>615</v>
      </c>
    </row>
    <row r="601" spans="1:9" x14ac:dyDescent="0.3">
      <c r="A601">
        <v>1</v>
      </c>
      <c r="B601" t="s">
        <v>1274</v>
      </c>
      <c r="C601">
        <v>1</v>
      </c>
      <c r="D601">
        <v>0.17</v>
      </c>
      <c r="E601">
        <v>10</v>
      </c>
      <c r="F601">
        <v>22.53</v>
      </c>
      <c r="G601">
        <v>18.09</v>
      </c>
      <c r="H601" s="8">
        <v>0.29380000000000001</v>
      </c>
      <c r="I601" t="s">
        <v>615</v>
      </c>
    </row>
    <row r="602" spans="1:9" x14ac:dyDescent="0.3">
      <c r="A602">
        <v>1</v>
      </c>
      <c r="B602" t="s">
        <v>1275</v>
      </c>
      <c r="C602">
        <v>1</v>
      </c>
      <c r="D602">
        <v>-0.63</v>
      </c>
      <c r="E602">
        <v>10</v>
      </c>
      <c r="F602">
        <v>18.34</v>
      </c>
      <c r="G602">
        <v>17.27</v>
      </c>
      <c r="H602" s="8">
        <v>0.4415</v>
      </c>
      <c r="I602" t="s">
        <v>615</v>
      </c>
    </row>
    <row r="603" spans="1:9" x14ac:dyDescent="0.3">
      <c r="A603">
        <v>1</v>
      </c>
      <c r="B603" t="s">
        <v>1276</v>
      </c>
      <c r="C603">
        <v>1</v>
      </c>
      <c r="D603">
        <v>-0.27</v>
      </c>
      <c r="E603">
        <v>9</v>
      </c>
      <c r="F603">
        <v>15.15</v>
      </c>
      <c r="G603">
        <v>13.42</v>
      </c>
      <c r="H603" s="8">
        <v>0.48530000000000001</v>
      </c>
      <c r="I603" t="s">
        <v>615</v>
      </c>
    </row>
    <row r="604" spans="1:9" x14ac:dyDescent="0.3">
      <c r="A604">
        <v>1</v>
      </c>
      <c r="B604" t="s">
        <v>1277</v>
      </c>
      <c r="C604">
        <v>1</v>
      </c>
      <c r="D604">
        <v>0.2</v>
      </c>
      <c r="E604">
        <v>12</v>
      </c>
      <c r="F604">
        <v>25.27</v>
      </c>
      <c r="G604">
        <v>22.72</v>
      </c>
      <c r="H604" s="8">
        <v>0.34460000000000002</v>
      </c>
      <c r="I604" t="s">
        <v>615</v>
      </c>
    </row>
    <row r="605" spans="1:9" x14ac:dyDescent="0.3">
      <c r="A605">
        <v>1</v>
      </c>
      <c r="B605" t="s">
        <v>1278</v>
      </c>
      <c r="C605">
        <v>1</v>
      </c>
      <c r="D605">
        <v>-1.47</v>
      </c>
      <c r="E605">
        <v>9</v>
      </c>
      <c r="F605">
        <v>17.649999999999999</v>
      </c>
      <c r="G605">
        <v>15</v>
      </c>
      <c r="H605" s="8">
        <v>0.49880000000000002</v>
      </c>
      <c r="I605" t="s">
        <v>615</v>
      </c>
    </row>
    <row r="606" spans="1:9" x14ac:dyDescent="0.3">
      <c r="A606">
        <v>1</v>
      </c>
      <c r="B606" t="s">
        <v>1279</v>
      </c>
      <c r="C606">
        <v>1</v>
      </c>
      <c r="D606">
        <v>-0.33</v>
      </c>
      <c r="E606">
        <v>14</v>
      </c>
      <c r="F606">
        <v>30.82</v>
      </c>
      <c r="G606">
        <v>27.41</v>
      </c>
      <c r="H606" s="8">
        <v>0.2823</v>
      </c>
      <c r="I606" t="s">
        <v>615</v>
      </c>
    </row>
    <row r="607" spans="1:9" x14ac:dyDescent="0.3">
      <c r="A607">
        <v>1</v>
      </c>
      <c r="B607" t="s">
        <v>1280</v>
      </c>
      <c r="C607">
        <v>1</v>
      </c>
      <c r="D607">
        <v>-1.44</v>
      </c>
      <c r="E607">
        <v>10</v>
      </c>
      <c r="F607">
        <v>26.94</v>
      </c>
      <c r="G607">
        <v>21.63</v>
      </c>
      <c r="H607" s="8">
        <v>0.43109999999999998</v>
      </c>
      <c r="I607" t="s">
        <v>615</v>
      </c>
    </row>
    <row r="608" spans="1:9" x14ac:dyDescent="0.3">
      <c r="A608">
        <v>1</v>
      </c>
      <c r="B608" t="s">
        <v>1281</v>
      </c>
      <c r="C608">
        <v>1</v>
      </c>
      <c r="D608">
        <v>-1.03</v>
      </c>
      <c r="E608">
        <v>11</v>
      </c>
      <c r="F608">
        <v>27.73</v>
      </c>
      <c r="G608">
        <v>22.55</v>
      </c>
      <c r="H608" s="8">
        <v>0.36930000000000002</v>
      </c>
      <c r="I608" t="s">
        <v>615</v>
      </c>
    </row>
    <row r="609" spans="1:9" x14ac:dyDescent="0.3">
      <c r="A609">
        <v>1</v>
      </c>
      <c r="B609" t="s">
        <v>1282</v>
      </c>
      <c r="C609">
        <v>1</v>
      </c>
      <c r="D609">
        <v>-0.03</v>
      </c>
      <c r="E609">
        <v>9</v>
      </c>
      <c r="F609">
        <v>16.2</v>
      </c>
      <c r="G609">
        <v>12.86</v>
      </c>
      <c r="H609" s="8">
        <v>0.42659999999999998</v>
      </c>
      <c r="I609" t="s">
        <v>615</v>
      </c>
    </row>
    <row r="610" spans="1:9" x14ac:dyDescent="0.3">
      <c r="A610">
        <v>1</v>
      </c>
      <c r="B610" t="s">
        <v>1283</v>
      </c>
      <c r="C610">
        <v>1</v>
      </c>
      <c r="D610">
        <v>0.09</v>
      </c>
      <c r="E610">
        <v>14</v>
      </c>
      <c r="F610">
        <v>23.5</v>
      </c>
      <c r="G610">
        <v>16.829999999999998</v>
      </c>
      <c r="H610" s="8">
        <v>0.38640000000000002</v>
      </c>
      <c r="I610" t="s">
        <v>615</v>
      </c>
    </row>
    <row r="611" spans="1:9" x14ac:dyDescent="0.3">
      <c r="A611">
        <v>1</v>
      </c>
      <c r="B611" t="s">
        <v>1284</v>
      </c>
      <c r="C611">
        <v>1</v>
      </c>
      <c r="D611">
        <v>-0.86</v>
      </c>
      <c r="E611">
        <v>9</v>
      </c>
      <c r="F611">
        <v>19.89</v>
      </c>
      <c r="G611">
        <v>10.77</v>
      </c>
      <c r="H611" s="8">
        <v>0.42509999999999998</v>
      </c>
      <c r="I611" t="s">
        <v>615</v>
      </c>
    </row>
    <row r="612" spans="1:9" x14ac:dyDescent="0.3">
      <c r="A612">
        <v>1</v>
      </c>
      <c r="B612" t="s">
        <v>1285</v>
      </c>
      <c r="C612">
        <v>1</v>
      </c>
      <c r="D612">
        <v>0.14000000000000001</v>
      </c>
      <c r="E612">
        <v>9</v>
      </c>
      <c r="F612">
        <v>14.74</v>
      </c>
      <c r="G612">
        <v>10.24</v>
      </c>
      <c r="H612" s="8">
        <v>0.42849999999999999</v>
      </c>
      <c r="I612" t="s">
        <v>615</v>
      </c>
    </row>
    <row r="613" spans="1:9" x14ac:dyDescent="0.3">
      <c r="A613">
        <v>1</v>
      </c>
      <c r="B613" t="s">
        <v>1286</v>
      </c>
      <c r="C613">
        <v>1</v>
      </c>
      <c r="D613">
        <v>-0.22</v>
      </c>
      <c r="E613">
        <v>13</v>
      </c>
      <c r="F613">
        <v>31.51</v>
      </c>
      <c r="G613">
        <v>26.82</v>
      </c>
      <c r="H613" s="8">
        <v>0.34820000000000001</v>
      </c>
      <c r="I613" t="s">
        <v>615</v>
      </c>
    </row>
    <row r="614" spans="1:9" x14ac:dyDescent="0.3">
      <c r="A614">
        <v>1</v>
      </c>
      <c r="B614" t="s">
        <v>1287</v>
      </c>
      <c r="C614">
        <v>1</v>
      </c>
      <c r="D614">
        <v>-0.05</v>
      </c>
      <c r="E614">
        <v>9</v>
      </c>
      <c r="F614">
        <v>16.18</v>
      </c>
      <c r="G614">
        <v>14.94</v>
      </c>
      <c r="H614" s="8">
        <v>0.4718</v>
      </c>
      <c r="I614" t="s">
        <v>615</v>
      </c>
    </row>
    <row r="615" spans="1:9" x14ac:dyDescent="0.3">
      <c r="A615">
        <v>1</v>
      </c>
      <c r="B615" t="s">
        <v>1288</v>
      </c>
      <c r="C615">
        <v>1</v>
      </c>
      <c r="D615">
        <v>0.13</v>
      </c>
      <c r="E615">
        <v>9</v>
      </c>
      <c r="F615">
        <v>19.61</v>
      </c>
      <c r="G615">
        <v>16.559999999999999</v>
      </c>
      <c r="H615" s="8">
        <v>0.30680000000000002</v>
      </c>
      <c r="I615" t="s">
        <v>615</v>
      </c>
    </row>
    <row r="616" spans="1:9" x14ac:dyDescent="0.3">
      <c r="A616">
        <v>1</v>
      </c>
      <c r="B616" t="s">
        <v>1289</v>
      </c>
      <c r="C616">
        <v>1</v>
      </c>
      <c r="D616">
        <v>-0.01</v>
      </c>
      <c r="E616">
        <v>9</v>
      </c>
      <c r="F616">
        <v>20.96</v>
      </c>
      <c r="G616">
        <v>12.88</v>
      </c>
      <c r="H616" s="8">
        <v>0.37</v>
      </c>
      <c r="I616" t="s">
        <v>615</v>
      </c>
    </row>
    <row r="617" spans="1:9" x14ac:dyDescent="0.3">
      <c r="A617">
        <v>1</v>
      </c>
      <c r="B617" t="s">
        <v>1290</v>
      </c>
      <c r="C617">
        <v>1</v>
      </c>
      <c r="D617">
        <v>-0.9</v>
      </c>
      <c r="E617">
        <v>11</v>
      </c>
      <c r="F617">
        <v>24.1</v>
      </c>
      <c r="G617">
        <v>20.25</v>
      </c>
      <c r="H617" s="8">
        <v>0.29899999999999999</v>
      </c>
      <c r="I617" t="s">
        <v>615</v>
      </c>
    </row>
    <row r="618" spans="1:9" x14ac:dyDescent="0.3">
      <c r="A618">
        <v>1</v>
      </c>
      <c r="B618" t="s">
        <v>1291</v>
      </c>
      <c r="C618">
        <v>1</v>
      </c>
      <c r="D618">
        <v>-0.57999999999999996</v>
      </c>
      <c r="E618">
        <v>14</v>
      </c>
      <c r="F618">
        <v>29.48</v>
      </c>
      <c r="G618">
        <v>26.45</v>
      </c>
      <c r="H618" s="8">
        <v>0.3286</v>
      </c>
      <c r="I618" t="s">
        <v>615</v>
      </c>
    </row>
    <row r="619" spans="1:9" x14ac:dyDescent="0.3">
      <c r="A619">
        <v>1</v>
      </c>
      <c r="B619" t="s">
        <v>1292</v>
      </c>
      <c r="C619">
        <v>1</v>
      </c>
      <c r="D619">
        <v>0.52</v>
      </c>
      <c r="E619">
        <v>11</v>
      </c>
      <c r="F619">
        <v>29.59</v>
      </c>
      <c r="G619">
        <v>23.47</v>
      </c>
      <c r="H619" s="8">
        <v>0.2316</v>
      </c>
      <c r="I619" t="s">
        <v>615</v>
      </c>
    </row>
    <row r="620" spans="1:9" x14ac:dyDescent="0.3">
      <c r="A620">
        <v>1</v>
      </c>
      <c r="B620" t="s">
        <v>1293</v>
      </c>
      <c r="C620">
        <v>1</v>
      </c>
      <c r="D620">
        <v>-0.31</v>
      </c>
      <c r="E620">
        <v>13</v>
      </c>
      <c r="F620">
        <v>27.24</v>
      </c>
      <c r="G620">
        <v>25.06</v>
      </c>
      <c r="H620" s="8">
        <v>0.38640000000000002</v>
      </c>
      <c r="I620" t="s">
        <v>615</v>
      </c>
    </row>
    <row r="621" spans="1:9" x14ac:dyDescent="0.3">
      <c r="A621">
        <v>1</v>
      </c>
      <c r="B621" t="s">
        <v>1294</v>
      </c>
      <c r="C621">
        <v>1</v>
      </c>
      <c r="D621">
        <v>-0.28999999999999998</v>
      </c>
      <c r="E621">
        <v>9</v>
      </c>
      <c r="F621">
        <v>14.45</v>
      </c>
      <c r="G621">
        <v>12.72</v>
      </c>
      <c r="H621" s="8">
        <v>0.3861</v>
      </c>
      <c r="I621" t="s">
        <v>615</v>
      </c>
    </row>
    <row r="622" spans="1:9" x14ac:dyDescent="0.3">
      <c r="A622">
        <v>1</v>
      </c>
      <c r="B622" t="s">
        <v>1295</v>
      </c>
      <c r="C622">
        <v>1</v>
      </c>
      <c r="D622">
        <v>-0.14000000000000001</v>
      </c>
      <c r="E622">
        <v>10</v>
      </c>
      <c r="F622">
        <v>16.25</v>
      </c>
      <c r="G622">
        <v>15.4</v>
      </c>
      <c r="H622" s="8">
        <v>0.45490000000000003</v>
      </c>
      <c r="I622" t="s">
        <v>615</v>
      </c>
    </row>
    <row r="623" spans="1:9" x14ac:dyDescent="0.3">
      <c r="A623">
        <v>1</v>
      </c>
      <c r="B623" t="s">
        <v>1296</v>
      </c>
      <c r="C623">
        <v>1</v>
      </c>
      <c r="D623">
        <v>-0.13</v>
      </c>
      <c r="E623">
        <v>10</v>
      </c>
      <c r="F623">
        <v>26.32</v>
      </c>
      <c r="G623">
        <v>19.600000000000001</v>
      </c>
      <c r="H623" s="8">
        <v>0.28899999999999998</v>
      </c>
      <c r="I623" t="s">
        <v>615</v>
      </c>
    </row>
    <row r="624" spans="1:9" x14ac:dyDescent="0.3">
      <c r="A624">
        <v>1</v>
      </c>
      <c r="B624" t="s">
        <v>1297</v>
      </c>
      <c r="C624">
        <v>1</v>
      </c>
      <c r="D624">
        <v>0.41</v>
      </c>
      <c r="E624">
        <v>10</v>
      </c>
      <c r="F624">
        <v>17.68</v>
      </c>
      <c r="G624">
        <v>12.79</v>
      </c>
      <c r="H624" s="8">
        <v>0.4234</v>
      </c>
      <c r="I624" t="s">
        <v>615</v>
      </c>
    </row>
    <row r="625" spans="1:9" x14ac:dyDescent="0.3">
      <c r="A625">
        <v>1</v>
      </c>
      <c r="B625" t="s">
        <v>1298</v>
      </c>
      <c r="C625">
        <v>1</v>
      </c>
      <c r="D625">
        <v>-0.14000000000000001</v>
      </c>
      <c r="E625">
        <v>11</v>
      </c>
      <c r="F625">
        <v>21.15</v>
      </c>
      <c r="G625">
        <v>19.850000000000001</v>
      </c>
      <c r="H625" s="8">
        <v>0.35899999999999999</v>
      </c>
      <c r="I625" t="s">
        <v>615</v>
      </c>
    </row>
    <row r="626" spans="1:9" x14ac:dyDescent="0.3">
      <c r="A626">
        <v>1</v>
      </c>
      <c r="B626" t="s">
        <v>1299</v>
      </c>
      <c r="C626">
        <v>1</v>
      </c>
      <c r="D626">
        <v>-0.24</v>
      </c>
      <c r="E626">
        <v>15</v>
      </c>
      <c r="F626">
        <v>36.409999999999997</v>
      </c>
      <c r="G626">
        <v>34.76</v>
      </c>
      <c r="H626" s="8">
        <v>0.25540000000000002</v>
      </c>
      <c r="I626" t="s">
        <v>615</v>
      </c>
    </row>
    <row r="627" spans="1:9" x14ac:dyDescent="0.3">
      <c r="A627">
        <v>1</v>
      </c>
      <c r="B627" t="s">
        <v>1300</v>
      </c>
      <c r="C627">
        <v>1</v>
      </c>
      <c r="D627">
        <v>0.18</v>
      </c>
      <c r="E627">
        <v>8</v>
      </c>
      <c r="F627">
        <v>18.47</v>
      </c>
      <c r="G627">
        <v>11.09</v>
      </c>
      <c r="H627" s="8">
        <v>0.44180000000000003</v>
      </c>
      <c r="I627" t="s">
        <v>615</v>
      </c>
    </row>
    <row r="628" spans="1:9" x14ac:dyDescent="0.3">
      <c r="A628">
        <v>1</v>
      </c>
      <c r="B628" t="s">
        <v>1301</v>
      </c>
      <c r="C628">
        <v>1</v>
      </c>
      <c r="D628">
        <v>-0.09</v>
      </c>
      <c r="E628">
        <v>11</v>
      </c>
      <c r="F628">
        <v>25.78</v>
      </c>
      <c r="G628">
        <v>19.399999999999999</v>
      </c>
      <c r="H628" s="8">
        <v>0.26400000000000001</v>
      </c>
      <c r="I628" t="s">
        <v>615</v>
      </c>
    </row>
    <row r="629" spans="1:9" x14ac:dyDescent="0.3">
      <c r="A629">
        <v>1</v>
      </c>
      <c r="B629" t="s">
        <v>1302</v>
      </c>
      <c r="C629">
        <v>1</v>
      </c>
      <c r="D629">
        <v>-0.56999999999999995</v>
      </c>
      <c r="E629">
        <v>10</v>
      </c>
      <c r="F629">
        <v>18.73</v>
      </c>
      <c r="G629">
        <v>17.45</v>
      </c>
      <c r="H629" s="8">
        <v>0.39600000000000002</v>
      </c>
      <c r="I629" t="s">
        <v>615</v>
      </c>
    </row>
    <row r="630" spans="1:9" x14ac:dyDescent="0.3">
      <c r="A630">
        <v>1</v>
      </c>
      <c r="B630" t="s">
        <v>1303</v>
      </c>
      <c r="C630">
        <v>1</v>
      </c>
      <c r="D630">
        <v>0.23</v>
      </c>
      <c r="E630">
        <v>12</v>
      </c>
      <c r="F630">
        <v>19.32</v>
      </c>
      <c r="G630">
        <v>16.97</v>
      </c>
      <c r="H630" s="8">
        <v>0.42609999999999998</v>
      </c>
      <c r="I630" t="s">
        <v>615</v>
      </c>
    </row>
    <row r="631" spans="1:9" x14ac:dyDescent="0.3">
      <c r="A631">
        <v>1</v>
      </c>
      <c r="B631" t="s">
        <v>1304</v>
      </c>
      <c r="C631">
        <v>1</v>
      </c>
      <c r="D631">
        <v>-0.57999999999999996</v>
      </c>
      <c r="E631">
        <v>8</v>
      </c>
      <c r="F631">
        <v>19.420000000000002</v>
      </c>
      <c r="G631">
        <v>17.010000000000002</v>
      </c>
      <c r="H631" s="8">
        <v>0.47699999999999998</v>
      </c>
      <c r="I631" t="s">
        <v>615</v>
      </c>
    </row>
    <row r="632" spans="1:9" x14ac:dyDescent="0.3">
      <c r="A632">
        <v>1</v>
      </c>
      <c r="B632" t="s">
        <v>1305</v>
      </c>
      <c r="C632">
        <v>1</v>
      </c>
      <c r="D632">
        <v>0.66</v>
      </c>
      <c r="E632">
        <v>12</v>
      </c>
      <c r="F632">
        <v>25.94</v>
      </c>
      <c r="G632">
        <v>15.31</v>
      </c>
      <c r="H632" s="8">
        <v>0.35870000000000002</v>
      </c>
      <c r="I632" t="s">
        <v>615</v>
      </c>
    </row>
    <row r="633" spans="1:9" x14ac:dyDescent="0.3">
      <c r="A633">
        <v>1</v>
      </c>
      <c r="B633" t="s">
        <v>1306</v>
      </c>
      <c r="C633">
        <v>1</v>
      </c>
      <c r="D633">
        <v>-0.43</v>
      </c>
      <c r="E633">
        <v>13</v>
      </c>
      <c r="F633">
        <v>24.49</v>
      </c>
      <c r="G633">
        <v>22.34</v>
      </c>
      <c r="H633" s="8">
        <v>0.31419999999999998</v>
      </c>
      <c r="I633" t="s">
        <v>615</v>
      </c>
    </row>
    <row r="634" spans="1:9" x14ac:dyDescent="0.3">
      <c r="A634">
        <v>1</v>
      </c>
      <c r="B634" t="s">
        <v>1307</v>
      </c>
      <c r="C634">
        <v>1</v>
      </c>
      <c r="D634">
        <v>0.41</v>
      </c>
      <c r="E634">
        <v>6</v>
      </c>
      <c r="F634">
        <v>15.39</v>
      </c>
      <c r="G634">
        <v>14.06</v>
      </c>
      <c r="H634" s="8">
        <v>0.43559999999999999</v>
      </c>
      <c r="I634" t="s">
        <v>615</v>
      </c>
    </row>
    <row r="635" spans="1:9" x14ac:dyDescent="0.3">
      <c r="A635">
        <v>1</v>
      </c>
      <c r="B635" t="s">
        <v>1308</v>
      </c>
      <c r="C635">
        <v>1</v>
      </c>
      <c r="D635">
        <v>-0.28999999999999998</v>
      </c>
      <c r="E635">
        <v>9</v>
      </c>
      <c r="F635">
        <v>11.01</v>
      </c>
      <c r="G635">
        <v>8.83</v>
      </c>
      <c r="H635" s="8">
        <v>0.43959999999999999</v>
      </c>
      <c r="I635" t="s">
        <v>615</v>
      </c>
    </row>
    <row r="636" spans="1:9" x14ac:dyDescent="0.3">
      <c r="A636">
        <v>1</v>
      </c>
      <c r="B636" t="s">
        <v>1309</v>
      </c>
      <c r="C636">
        <v>1</v>
      </c>
      <c r="D636">
        <v>0.14000000000000001</v>
      </c>
      <c r="E636">
        <v>9</v>
      </c>
      <c r="F636">
        <v>16.5</v>
      </c>
      <c r="G636">
        <v>13.13</v>
      </c>
      <c r="H636" s="8">
        <v>0.4345</v>
      </c>
      <c r="I636" t="s">
        <v>615</v>
      </c>
    </row>
    <row r="637" spans="1:9" x14ac:dyDescent="0.3">
      <c r="A637">
        <v>1</v>
      </c>
      <c r="B637" t="s">
        <v>1310</v>
      </c>
      <c r="C637">
        <v>1</v>
      </c>
      <c r="D637">
        <v>-0.04</v>
      </c>
      <c r="E637">
        <v>12</v>
      </c>
      <c r="F637">
        <v>17.100000000000001</v>
      </c>
      <c r="G637">
        <v>16.559999999999999</v>
      </c>
      <c r="H637" s="8">
        <v>0.3962</v>
      </c>
      <c r="I637" t="s">
        <v>615</v>
      </c>
    </row>
    <row r="638" spans="1:9" x14ac:dyDescent="0.3">
      <c r="A638">
        <v>1</v>
      </c>
      <c r="B638" t="s">
        <v>1311</v>
      </c>
      <c r="C638">
        <v>1</v>
      </c>
      <c r="D638">
        <v>-0.15</v>
      </c>
      <c r="E638">
        <v>9</v>
      </c>
      <c r="F638">
        <v>15.65</v>
      </c>
      <c r="G638">
        <v>11.17</v>
      </c>
      <c r="H638" s="8">
        <v>0.36409999999999998</v>
      </c>
      <c r="I638" t="s">
        <v>615</v>
      </c>
    </row>
    <row r="639" spans="1:9" x14ac:dyDescent="0.3">
      <c r="A639">
        <v>1</v>
      </c>
      <c r="B639" t="s">
        <v>1312</v>
      </c>
      <c r="C639">
        <v>1</v>
      </c>
      <c r="D639">
        <v>0.42</v>
      </c>
      <c r="E639">
        <v>16</v>
      </c>
      <c r="F639">
        <v>35.72</v>
      </c>
      <c r="G639">
        <v>32.71</v>
      </c>
      <c r="H639" s="8">
        <v>0.2472</v>
      </c>
      <c r="I639" t="s">
        <v>615</v>
      </c>
    </row>
    <row r="640" spans="1:9" x14ac:dyDescent="0.3">
      <c r="A640">
        <v>1</v>
      </c>
      <c r="B640" t="s">
        <v>1313</v>
      </c>
      <c r="C640">
        <v>1</v>
      </c>
      <c r="D640">
        <v>-1</v>
      </c>
      <c r="E640">
        <v>7</v>
      </c>
      <c r="F640">
        <v>22.54</v>
      </c>
      <c r="G640">
        <v>18.7</v>
      </c>
      <c r="H640" s="8">
        <v>0.2122</v>
      </c>
      <c r="I640" t="s">
        <v>615</v>
      </c>
    </row>
    <row r="641" spans="1:9" x14ac:dyDescent="0.3">
      <c r="A641">
        <v>1</v>
      </c>
      <c r="B641" t="s">
        <v>1314</v>
      </c>
      <c r="C641">
        <v>1</v>
      </c>
      <c r="D641">
        <v>-0.06</v>
      </c>
      <c r="E641">
        <v>12</v>
      </c>
      <c r="F641">
        <v>19.7</v>
      </c>
      <c r="G641">
        <v>18.190000000000001</v>
      </c>
      <c r="H641" s="8">
        <v>0.3584</v>
      </c>
      <c r="I641" t="s">
        <v>615</v>
      </c>
    </row>
    <row r="642" spans="1:9" x14ac:dyDescent="0.3">
      <c r="A642">
        <v>1</v>
      </c>
      <c r="B642" t="s">
        <v>1315</v>
      </c>
      <c r="C642">
        <v>1</v>
      </c>
      <c r="D642">
        <v>0.31</v>
      </c>
      <c r="E642">
        <v>9</v>
      </c>
      <c r="F642">
        <v>22.34</v>
      </c>
      <c r="G642">
        <v>19.989999999999998</v>
      </c>
      <c r="H642" s="8">
        <v>0.23599999999999999</v>
      </c>
      <c r="I642" t="s">
        <v>615</v>
      </c>
    </row>
    <row r="643" spans="1:9" x14ac:dyDescent="0.3">
      <c r="A643">
        <v>1</v>
      </c>
      <c r="B643" t="s">
        <v>1316</v>
      </c>
      <c r="C643">
        <v>1</v>
      </c>
      <c r="D643">
        <v>-0.03</v>
      </c>
      <c r="E643">
        <v>8</v>
      </c>
      <c r="F643">
        <v>21.12</v>
      </c>
      <c r="G643">
        <v>12.23</v>
      </c>
      <c r="H643" s="8">
        <v>0.26119999999999999</v>
      </c>
      <c r="I643" t="s">
        <v>615</v>
      </c>
    </row>
    <row r="644" spans="1:9" x14ac:dyDescent="0.3">
      <c r="A644">
        <v>1</v>
      </c>
      <c r="B644" t="s">
        <v>1317</v>
      </c>
      <c r="C644">
        <v>1</v>
      </c>
      <c r="D644">
        <v>-0.59</v>
      </c>
      <c r="E644">
        <v>10</v>
      </c>
      <c r="F644">
        <v>23.36</v>
      </c>
      <c r="G644">
        <v>20.07</v>
      </c>
      <c r="H644" s="8">
        <v>0.44579999999999997</v>
      </c>
      <c r="I644" t="s">
        <v>615</v>
      </c>
    </row>
    <row r="645" spans="1:9" x14ac:dyDescent="0.3">
      <c r="A645">
        <v>1</v>
      </c>
      <c r="B645" t="s">
        <v>1318</v>
      </c>
      <c r="C645">
        <v>1</v>
      </c>
      <c r="D645">
        <v>-0.03</v>
      </c>
      <c r="E645">
        <v>10</v>
      </c>
      <c r="F645">
        <v>14.41</v>
      </c>
      <c r="G645">
        <v>13.9</v>
      </c>
      <c r="H645" s="8">
        <v>0.37180000000000002</v>
      </c>
      <c r="I645" t="s">
        <v>615</v>
      </c>
    </row>
    <row r="646" spans="1:9" x14ac:dyDescent="0.3">
      <c r="A646">
        <v>1</v>
      </c>
      <c r="B646" t="s">
        <v>1319</v>
      </c>
      <c r="C646">
        <v>1</v>
      </c>
      <c r="D646">
        <v>-0.6</v>
      </c>
      <c r="E646">
        <v>9</v>
      </c>
      <c r="F646">
        <v>21.88</v>
      </c>
      <c r="G646">
        <v>21.35</v>
      </c>
      <c r="H646" s="8">
        <v>0.40300000000000002</v>
      </c>
      <c r="I646" t="s">
        <v>615</v>
      </c>
    </row>
    <row r="647" spans="1:9" x14ac:dyDescent="0.3">
      <c r="A647">
        <v>1</v>
      </c>
      <c r="B647" t="s">
        <v>1320</v>
      </c>
      <c r="C647">
        <v>1</v>
      </c>
      <c r="D647">
        <v>0.03</v>
      </c>
      <c r="E647">
        <v>10</v>
      </c>
      <c r="F647">
        <v>13.99</v>
      </c>
      <c r="G647">
        <v>13.26</v>
      </c>
      <c r="H647" s="8">
        <v>0.45610000000000001</v>
      </c>
      <c r="I647" t="s">
        <v>615</v>
      </c>
    </row>
    <row r="648" spans="1:9" x14ac:dyDescent="0.3">
      <c r="A648">
        <v>1</v>
      </c>
      <c r="B648" t="s">
        <v>1321</v>
      </c>
      <c r="C648">
        <v>1</v>
      </c>
      <c r="D648">
        <v>-0.94</v>
      </c>
      <c r="E648">
        <v>9</v>
      </c>
      <c r="F648">
        <v>19.04</v>
      </c>
      <c r="G648">
        <v>9.7899999999999991</v>
      </c>
      <c r="H648" s="8">
        <v>0.39360000000000001</v>
      </c>
      <c r="I648" t="s">
        <v>615</v>
      </c>
    </row>
    <row r="649" spans="1:9" x14ac:dyDescent="0.3">
      <c r="A649">
        <v>1</v>
      </c>
      <c r="B649" t="s">
        <v>1322</v>
      </c>
      <c r="C649">
        <v>1</v>
      </c>
      <c r="D649">
        <v>0.15</v>
      </c>
      <c r="E649">
        <v>13</v>
      </c>
      <c r="F649">
        <v>26.04</v>
      </c>
      <c r="G649">
        <v>23.97</v>
      </c>
      <c r="H649" s="8">
        <v>0.29530000000000001</v>
      </c>
      <c r="I649" t="s">
        <v>615</v>
      </c>
    </row>
    <row r="650" spans="1:9" x14ac:dyDescent="0.3">
      <c r="A650">
        <v>1</v>
      </c>
      <c r="B650" t="s">
        <v>1323</v>
      </c>
      <c r="C650">
        <v>1</v>
      </c>
      <c r="D650">
        <v>0.17</v>
      </c>
      <c r="E650">
        <v>9</v>
      </c>
      <c r="F650">
        <v>15.09</v>
      </c>
      <c r="G650">
        <v>9.26</v>
      </c>
      <c r="H650" s="8">
        <v>0.3821</v>
      </c>
      <c r="I650" t="s">
        <v>615</v>
      </c>
    </row>
    <row r="651" spans="1:9" x14ac:dyDescent="0.3">
      <c r="A651">
        <v>1</v>
      </c>
      <c r="B651" t="s">
        <v>1324</v>
      </c>
      <c r="C651">
        <v>1</v>
      </c>
      <c r="D651">
        <v>-0.92</v>
      </c>
      <c r="E651">
        <v>13</v>
      </c>
      <c r="F651">
        <v>23.5</v>
      </c>
      <c r="G651">
        <v>21.32</v>
      </c>
      <c r="H651" s="8">
        <v>0.35730000000000001</v>
      </c>
      <c r="I651" t="s">
        <v>615</v>
      </c>
    </row>
    <row r="652" spans="1:9" x14ac:dyDescent="0.3">
      <c r="A652">
        <v>1</v>
      </c>
      <c r="B652" t="s">
        <v>1325</v>
      </c>
      <c r="C652">
        <v>1</v>
      </c>
      <c r="D652">
        <v>-0.62</v>
      </c>
      <c r="E652">
        <v>9</v>
      </c>
      <c r="F652">
        <v>22.75</v>
      </c>
      <c r="G652">
        <v>19.62</v>
      </c>
      <c r="H652" s="8">
        <v>0.40570000000000001</v>
      </c>
      <c r="I652" t="s">
        <v>615</v>
      </c>
    </row>
    <row r="653" spans="1:9" x14ac:dyDescent="0.3">
      <c r="A653">
        <v>1</v>
      </c>
      <c r="B653" t="s">
        <v>1326</v>
      </c>
      <c r="C653">
        <v>1</v>
      </c>
      <c r="D653">
        <v>0.48</v>
      </c>
      <c r="E653">
        <v>12</v>
      </c>
      <c r="F653">
        <v>25.93</v>
      </c>
      <c r="G653">
        <v>15.59</v>
      </c>
      <c r="H653" s="8">
        <v>0.3821</v>
      </c>
      <c r="I653" t="s">
        <v>615</v>
      </c>
    </row>
    <row r="654" spans="1:9" x14ac:dyDescent="0.3">
      <c r="A654">
        <v>1</v>
      </c>
      <c r="B654" t="s">
        <v>1327</v>
      </c>
      <c r="C654">
        <v>1</v>
      </c>
      <c r="D654">
        <v>-1.2</v>
      </c>
      <c r="E654">
        <v>11</v>
      </c>
      <c r="F654">
        <v>29</v>
      </c>
      <c r="G654">
        <v>22.49</v>
      </c>
      <c r="H654" s="8">
        <v>0.26600000000000001</v>
      </c>
      <c r="I654" t="s">
        <v>615</v>
      </c>
    </row>
    <row r="655" spans="1:9" x14ac:dyDescent="0.3">
      <c r="A655">
        <v>1</v>
      </c>
      <c r="B655" t="s">
        <v>1328</v>
      </c>
      <c r="C655">
        <v>1</v>
      </c>
      <c r="D655">
        <v>7.0000000000000007E-2</v>
      </c>
      <c r="E655">
        <v>11</v>
      </c>
      <c r="F655">
        <v>22.39</v>
      </c>
      <c r="G655">
        <v>20.66</v>
      </c>
      <c r="H655" s="8">
        <v>0.3634</v>
      </c>
      <c r="I655" t="s">
        <v>615</v>
      </c>
    </row>
    <row r="656" spans="1:9" x14ac:dyDescent="0.3">
      <c r="A656">
        <v>1</v>
      </c>
      <c r="B656" t="s">
        <v>1329</v>
      </c>
      <c r="C656">
        <v>1</v>
      </c>
      <c r="D656">
        <v>-0.19</v>
      </c>
      <c r="E656">
        <v>9</v>
      </c>
      <c r="F656">
        <v>17.22</v>
      </c>
      <c r="G656">
        <v>14.82</v>
      </c>
      <c r="H656" s="8">
        <v>0.44769999999999999</v>
      </c>
      <c r="I656" t="s">
        <v>615</v>
      </c>
    </row>
    <row r="657" spans="1:9" x14ac:dyDescent="0.3">
      <c r="A657">
        <v>1</v>
      </c>
      <c r="B657" t="s">
        <v>1330</v>
      </c>
      <c r="C657">
        <v>1</v>
      </c>
      <c r="D657">
        <v>0.25</v>
      </c>
      <c r="E657">
        <v>13</v>
      </c>
      <c r="F657">
        <v>27.03</v>
      </c>
      <c r="G657">
        <v>21.47</v>
      </c>
      <c r="H657" s="8">
        <v>0.41120000000000001</v>
      </c>
      <c r="I657" t="s">
        <v>615</v>
      </c>
    </row>
    <row r="658" spans="1:9" x14ac:dyDescent="0.3">
      <c r="A658">
        <v>1</v>
      </c>
      <c r="B658" t="s">
        <v>1331</v>
      </c>
      <c r="C658">
        <v>1</v>
      </c>
      <c r="D658">
        <v>-0.24</v>
      </c>
      <c r="E658">
        <v>14</v>
      </c>
      <c r="F658">
        <v>32.22</v>
      </c>
      <c r="G658">
        <v>27.47</v>
      </c>
      <c r="H658" s="8">
        <v>0.28260000000000002</v>
      </c>
      <c r="I658" t="s">
        <v>615</v>
      </c>
    </row>
    <row r="659" spans="1:9" x14ac:dyDescent="0.3">
      <c r="A659">
        <v>1</v>
      </c>
      <c r="B659" t="s">
        <v>1332</v>
      </c>
      <c r="C659">
        <v>1</v>
      </c>
      <c r="D659">
        <v>-0.1</v>
      </c>
      <c r="E659">
        <v>12</v>
      </c>
      <c r="F659">
        <v>30.88</v>
      </c>
      <c r="G659">
        <v>29.55</v>
      </c>
      <c r="H659" s="8">
        <v>0.45150000000000001</v>
      </c>
      <c r="I659" t="s">
        <v>615</v>
      </c>
    </row>
    <row r="660" spans="1:9" x14ac:dyDescent="0.3">
      <c r="A660">
        <v>1</v>
      </c>
      <c r="B660" t="s">
        <v>1333</v>
      </c>
      <c r="C660">
        <v>1</v>
      </c>
      <c r="D660">
        <v>-0.98</v>
      </c>
      <c r="E660">
        <v>10</v>
      </c>
      <c r="F660">
        <v>33.479999999999997</v>
      </c>
      <c r="G660">
        <v>17.22</v>
      </c>
      <c r="H660" s="8">
        <v>0.42420000000000002</v>
      </c>
      <c r="I660" t="s">
        <v>615</v>
      </c>
    </row>
    <row r="661" spans="1:9" x14ac:dyDescent="0.3">
      <c r="A661">
        <v>1</v>
      </c>
      <c r="B661" t="s">
        <v>1334</v>
      </c>
      <c r="C661">
        <v>1</v>
      </c>
      <c r="D661">
        <v>-0.83</v>
      </c>
      <c r="E661">
        <v>12</v>
      </c>
      <c r="F661">
        <v>29.35</v>
      </c>
      <c r="G661">
        <v>27.59</v>
      </c>
      <c r="H661" s="8">
        <v>0.29060000000000002</v>
      </c>
      <c r="I661" t="s">
        <v>615</v>
      </c>
    </row>
    <row r="662" spans="1:9" x14ac:dyDescent="0.3">
      <c r="A662">
        <v>1</v>
      </c>
      <c r="B662" t="s">
        <v>1335</v>
      </c>
      <c r="C662">
        <v>1</v>
      </c>
      <c r="D662">
        <v>0.55000000000000004</v>
      </c>
      <c r="E662">
        <v>13</v>
      </c>
      <c r="F662">
        <v>31.13</v>
      </c>
      <c r="G662">
        <v>24.38</v>
      </c>
      <c r="H662" s="8">
        <v>0.23300000000000001</v>
      </c>
      <c r="I662" t="s">
        <v>615</v>
      </c>
    </row>
    <row r="663" spans="1:9" x14ac:dyDescent="0.3">
      <c r="A663">
        <v>1</v>
      </c>
      <c r="B663" t="s">
        <v>1336</v>
      </c>
      <c r="C663">
        <v>1</v>
      </c>
      <c r="D663">
        <v>-0.11</v>
      </c>
      <c r="E663">
        <v>12</v>
      </c>
      <c r="F663">
        <v>30.7</v>
      </c>
      <c r="G663">
        <v>22.97</v>
      </c>
      <c r="H663" s="8">
        <v>0.26619999999999999</v>
      </c>
      <c r="I663" t="s">
        <v>615</v>
      </c>
    </row>
    <row r="664" spans="1:9" x14ac:dyDescent="0.3">
      <c r="A664">
        <v>1</v>
      </c>
      <c r="B664" t="s">
        <v>1337</v>
      </c>
      <c r="C664">
        <v>1</v>
      </c>
      <c r="D664">
        <v>-0.11</v>
      </c>
      <c r="E664">
        <v>13</v>
      </c>
      <c r="F664">
        <v>24.1</v>
      </c>
      <c r="G664">
        <v>19.22</v>
      </c>
      <c r="H664" s="8">
        <v>0.36109999999999998</v>
      </c>
      <c r="I664" t="s">
        <v>615</v>
      </c>
    </row>
    <row r="665" spans="1:9" x14ac:dyDescent="0.3">
      <c r="A665">
        <v>1</v>
      </c>
      <c r="B665" t="s">
        <v>1338</v>
      </c>
      <c r="C665">
        <v>1</v>
      </c>
      <c r="D665">
        <v>-0.08</v>
      </c>
      <c r="E665">
        <v>10</v>
      </c>
      <c r="F665">
        <v>16</v>
      </c>
      <c r="G665">
        <v>13.33</v>
      </c>
      <c r="H665" s="8">
        <v>0.4577</v>
      </c>
      <c r="I665" t="s">
        <v>615</v>
      </c>
    </row>
    <row r="666" spans="1:9" x14ac:dyDescent="0.3">
      <c r="A666">
        <v>1</v>
      </c>
      <c r="B666" t="s">
        <v>1339</v>
      </c>
      <c r="C666">
        <v>1</v>
      </c>
      <c r="D666">
        <v>-0.05</v>
      </c>
      <c r="E666">
        <v>13</v>
      </c>
      <c r="F666">
        <v>21.11</v>
      </c>
      <c r="G666">
        <v>18.79</v>
      </c>
      <c r="H666" s="8">
        <v>0.37240000000000001</v>
      </c>
      <c r="I666" t="s">
        <v>615</v>
      </c>
    </row>
    <row r="667" spans="1:9" x14ac:dyDescent="0.3">
      <c r="A667">
        <v>1</v>
      </c>
      <c r="B667" t="s">
        <v>1340</v>
      </c>
      <c r="C667">
        <v>1</v>
      </c>
      <c r="D667">
        <v>-0.65</v>
      </c>
      <c r="E667">
        <v>10</v>
      </c>
      <c r="F667">
        <v>18.739999999999998</v>
      </c>
      <c r="G667">
        <v>12.74</v>
      </c>
      <c r="H667" s="8">
        <v>0.42909999999999998</v>
      </c>
      <c r="I667" t="s">
        <v>615</v>
      </c>
    </row>
    <row r="668" spans="1:9" x14ac:dyDescent="0.3">
      <c r="A668">
        <v>1</v>
      </c>
      <c r="B668" t="s">
        <v>1341</v>
      </c>
      <c r="C668">
        <v>1</v>
      </c>
      <c r="D668">
        <v>0.54</v>
      </c>
      <c r="E668">
        <v>8</v>
      </c>
      <c r="F668">
        <v>18.899999999999999</v>
      </c>
      <c r="G668">
        <v>12.86</v>
      </c>
      <c r="H668" s="8">
        <v>0.27900000000000003</v>
      </c>
      <c r="I668" t="s">
        <v>615</v>
      </c>
    </row>
    <row r="669" spans="1:9" x14ac:dyDescent="0.3">
      <c r="A669">
        <v>1</v>
      </c>
      <c r="B669" t="s">
        <v>1342</v>
      </c>
      <c r="C669">
        <v>1</v>
      </c>
      <c r="D669">
        <v>-1.06</v>
      </c>
      <c r="E669">
        <v>13</v>
      </c>
      <c r="F669">
        <v>25.57</v>
      </c>
      <c r="G669">
        <v>23.3</v>
      </c>
      <c r="H669" s="8">
        <v>0.36109999999999998</v>
      </c>
      <c r="I669" t="s">
        <v>615</v>
      </c>
    </row>
    <row r="670" spans="1:9" x14ac:dyDescent="0.3">
      <c r="A670">
        <v>1</v>
      </c>
      <c r="B670" t="s">
        <v>1343</v>
      </c>
      <c r="C670">
        <v>1</v>
      </c>
      <c r="D670">
        <v>1.05</v>
      </c>
      <c r="E670">
        <v>9</v>
      </c>
      <c r="F670">
        <v>20.48</v>
      </c>
      <c r="G670">
        <v>14.43</v>
      </c>
      <c r="H670" s="8">
        <v>0.32969999999999999</v>
      </c>
      <c r="I670" t="s">
        <v>615</v>
      </c>
    </row>
    <row r="671" spans="1:9" x14ac:dyDescent="0.3">
      <c r="A671">
        <v>1</v>
      </c>
      <c r="B671" t="s">
        <v>1344</v>
      </c>
      <c r="C671">
        <v>1</v>
      </c>
      <c r="D671">
        <v>-0.31</v>
      </c>
      <c r="E671">
        <v>11</v>
      </c>
      <c r="F671">
        <v>18.32</v>
      </c>
      <c r="G671">
        <v>13.34</v>
      </c>
      <c r="H671" s="8">
        <v>0.4002</v>
      </c>
      <c r="I671" t="s">
        <v>615</v>
      </c>
    </row>
    <row r="672" spans="1:9" x14ac:dyDescent="0.3">
      <c r="A672">
        <v>1</v>
      </c>
      <c r="B672" t="s">
        <v>1345</v>
      </c>
      <c r="C672">
        <v>1</v>
      </c>
      <c r="D672">
        <v>-0.49</v>
      </c>
      <c r="E672">
        <v>10</v>
      </c>
      <c r="F672">
        <v>20.95</v>
      </c>
      <c r="G672">
        <v>19.45</v>
      </c>
      <c r="H672" s="8">
        <v>0.4909</v>
      </c>
      <c r="I672" t="s">
        <v>615</v>
      </c>
    </row>
    <row r="673" spans="1:9" x14ac:dyDescent="0.3">
      <c r="A673">
        <v>1</v>
      </c>
      <c r="B673" t="s">
        <v>1346</v>
      </c>
      <c r="C673">
        <v>1</v>
      </c>
      <c r="D673">
        <v>0.46</v>
      </c>
      <c r="E673">
        <v>10</v>
      </c>
      <c r="F673">
        <v>21.25</v>
      </c>
      <c r="G673">
        <v>17.75</v>
      </c>
      <c r="H673" s="8">
        <v>0.41560000000000002</v>
      </c>
      <c r="I673" t="s">
        <v>615</v>
      </c>
    </row>
    <row r="674" spans="1:9" x14ac:dyDescent="0.3">
      <c r="A674">
        <v>1</v>
      </c>
      <c r="B674" t="s">
        <v>1347</v>
      </c>
      <c r="C674">
        <v>1</v>
      </c>
      <c r="D674">
        <v>-0.52</v>
      </c>
      <c r="E674">
        <v>12</v>
      </c>
      <c r="F674">
        <v>28.43</v>
      </c>
      <c r="G674">
        <v>22.79</v>
      </c>
      <c r="H674" s="8">
        <v>0.41909999999999997</v>
      </c>
      <c r="I674" t="s">
        <v>615</v>
      </c>
    </row>
    <row r="675" spans="1:9" x14ac:dyDescent="0.3">
      <c r="A675">
        <v>1</v>
      </c>
      <c r="B675" t="s">
        <v>1348</v>
      </c>
      <c r="C675">
        <v>1</v>
      </c>
      <c r="D675">
        <v>1</v>
      </c>
      <c r="E675">
        <v>11</v>
      </c>
      <c r="F675">
        <v>22.94</v>
      </c>
      <c r="G675">
        <v>17.510000000000002</v>
      </c>
      <c r="H675" s="8">
        <v>0.33939999999999998</v>
      </c>
      <c r="I675" t="s">
        <v>615</v>
      </c>
    </row>
    <row r="676" spans="1:9" x14ac:dyDescent="0.3">
      <c r="A676">
        <v>1</v>
      </c>
      <c r="B676" t="s">
        <v>1349</v>
      </c>
      <c r="C676">
        <v>1</v>
      </c>
      <c r="D676">
        <v>-0.69</v>
      </c>
      <c r="E676">
        <v>16</v>
      </c>
      <c r="F676">
        <v>39.03</v>
      </c>
      <c r="G676">
        <v>38.15</v>
      </c>
      <c r="H676" s="8">
        <v>0.22650000000000001</v>
      </c>
      <c r="I676" t="s">
        <v>615</v>
      </c>
    </row>
    <row r="677" spans="1:9" x14ac:dyDescent="0.3">
      <c r="A677">
        <v>1</v>
      </c>
      <c r="B677" t="s">
        <v>1350</v>
      </c>
      <c r="C677">
        <v>1</v>
      </c>
      <c r="D677">
        <v>-1.08</v>
      </c>
      <c r="E677">
        <v>10</v>
      </c>
      <c r="F677">
        <v>17.95</v>
      </c>
      <c r="G677">
        <v>16.420000000000002</v>
      </c>
      <c r="H677" s="8">
        <v>0.4138</v>
      </c>
      <c r="I677" t="s">
        <v>615</v>
      </c>
    </row>
    <row r="678" spans="1:9" x14ac:dyDescent="0.3">
      <c r="A678">
        <v>1</v>
      </c>
      <c r="B678" t="s">
        <v>1351</v>
      </c>
      <c r="C678">
        <v>1</v>
      </c>
      <c r="D678">
        <v>-0.56000000000000005</v>
      </c>
      <c r="E678">
        <v>9</v>
      </c>
      <c r="F678">
        <v>24.08</v>
      </c>
      <c r="G678">
        <v>19.32</v>
      </c>
      <c r="H678" s="8">
        <v>0.4793</v>
      </c>
      <c r="I678" t="s">
        <v>615</v>
      </c>
    </row>
    <row r="679" spans="1:9" x14ac:dyDescent="0.3">
      <c r="A679">
        <v>1</v>
      </c>
      <c r="B679" t="s">
        <v>1352</v>
      </c>
      <c r="C679">
        <v>1</v>
      </c>
      <c r="D679">
        <v>-0.22</v>
      </c>
      <c r="E679">
        <v>12</v>
      </c>
      <c r="F679">
        <v>31</v>
      </c>
      <c r="G679">
        <v>30.28</v>
      </c>
      <c r="H679" s="8">
        <v>0.22220000000000001</v>
      </c>
      <c r="I679" t="s">
        <v>615</v>
      </c>
    </row>
    <row r="680" spans="1:9" x14ac:dyDescent="0.3">
      <c r="A680">
        <v>1</v>
      </c>
      <c r="B680" t="s">
        <v>1353</v>
      </c>
      <c r="C680">
        <v>1</v>
      </c>
      <c r="D680">
        <v>-0.78</v>
      </c>
      <c r="E680">
        <v>10</v>
      </c>
      <c r="F680">
        <v>14.72</v>
      </c>
      <c r="G680">
        <v>3.57</v>
      </c>
      <c r="H680" s="8">
        <v>0.53610000000000002</v>
      </c>
      <c r="I680" t="s">
        <v>615</v>
      </c>
    </row>
    <row r="681" spans="1:9" x14ac:dyDescent="0.3">
      <c r="A681">
        <v>1</v>
      </c>
      <c r="B681" t="s">
        <v>1354</v>
      </c>
      <c r="C681">
        <v>1</v>
      </c>
      <c r="D681">
        <v>0.24</v>
      </c>
      <c r="E681">
        <v>10</v>
      </c>
      <c r="F681">
        <v>20.12</v>
      </c>
      <c r="G681">
        <v>14.76</v>
      </c>
      <c r="H681" s="8">
        <v>0.3417</v>
      </c>
      <c r="I681" t="s">
        <v>615</v>
      </c>
    </row>
    <row r="682" spans="1:9" x14ac:dyDescent="0.3">
      <c r="A682">
        <v>1</v>
      </c>
      <c r="B682" t="s">
        <v>1355</v>
      </c>
      <c r="C682">
        <v>1</v>
      </c>
      <c r="D682">
        <v>-0.46</v>
      </c>
      <c r="E682">
        <v>10</v>
      </c>
      <c r="F682">
        <v>26.67</v>
      </c>
      <c r="G682">
        <v>25.76</v>
      </c>
      <c r="H682" s="8">
        <v>0.222</v>
      </c>
      <c r="I682" t="s">
        <v>615</v>
      </c>
    </row>
    <row r="683" spans="1:9" x14ac:dyDescent="0.3">
      <c r="A683">
        <v>1</v>
      </c>
      <c r="B683" t="s">
        <v>1356</v>
      </c>
      <c r="C683">
        <v>1</v>
      </c>
      <c r="D683">
        <v>-0.73</v>
      </c>
      <c r="E683">
        <v>12</v>
      </c>
      <c r="F683">
        <v>22.92</v>
      </c>
      <c r="G683">
        <v>20.04</v>
      </c>
      <c r="H683" s="8">
        <v>0.3422</v>
      </c>
      <c r="I683" t="s">
        <v>615</v>
      </c>
    </row>
    <row r="684" spans="1:9" x14ac:dyDescent="0.3">
      <c r="A684">
        <v>1</v>
      </c>
      <c r="B684" t="s">
        <v>1357</v>
      </c>
      <c r="C684">
        <v>1</v>
      </c>
      <c r="D684">
        <v>-0.26</v>
      </c>
      <c r="E684">
        <v>8</v>
      </c>
      <c r="F684">
        <v>13.65</v>
      </c>
      <c r="G684">
        <v>12.68</v>
      </c>
      <c r="H684" s="8">
        <v>0.49980000000000002</v>
      </c>
      <c r="I684" t="s">
        <v>615</v>
      </c>
    </row>
    <row r="685" spans="1:9" x14ac:dyDescent="0.3">
      <c r="A685">
        <v>1</v>
      </c>
      <c r="B685" t="s">
        <v>1358</v>
      </c>
      <c r="C685">
        <v>1</v>
      </c>
      <c r="D685">
        <v>0.15</v>
      </c>
      <c r="E685">
        <v>11</v>
      </c>
      <c r="F685">
        <v>17.329999999999998</v>
      </c>
      <c r="G685">
        <v>16.68</v>
      </c>
      <c r="H685" s="8">
        <v>0.39190000000000003</v>
      </c>
      <c r="I685" t="s">
        <v>615</v>
      </c>
    </row>
    <row r="686" spans="1:9" x14ac:dyDescent="0.3">
      <c r="A686">
        <v>1</v>
      </c>
      <c r="B686" t="s">
        <v>1359</v>
      </c>
      <c r="C686">
        <v>1</v>
      </c>
      <c r="D686">
        <v>-0.36</v>
      </c>
      <c r="E686">
        <v>12</v>
      </c>
      <c r="F686">
        <v>17.79</v>
      </c>
      <c r="G686">
        <v>16.87</v>
      </c>
      <c r="H686" s="8">
        <v>0.38379999999999997</v>
      </c>
      <c r="I686" t="s">
        <v>615</v>
      </c>
    </row>
    <row r="687" spans="1:9" x14ac:dyDescent="0.3">
      <c r="A687">
        <v>1</v>
      </c>
      <c r="B687" t="s">
        <v>1360</v>
      </c>
      <c r="C687">
        <v>1</v>
      </c>
      <c r="D687">
        <v>0</v>
      </c>
      <c r="E687">
        <v>11</v>
      </c>
      <c r="F687">
        <v>14.68</v>
      </c>
      <c r="G687">
        <v>14.14</v>
      </c>
      <c r="H687" s="8">
        <v>0.41410000000000002</v>
      </c>
      <c r="I687" t="s">
        <v>615</v>
      </c>
    </row>
    <row r="688" spans="1:9" x14ac:dyDescent="0.3">
      <c r="A688">
        <v>1</v>
      </c>
      <c r="B688" t="s">
        <v>1361</v>
      </c>
      <c r="C688">
        <v>1</v>
      </c>
      <c r="D688">
        <v>0.44</v>
      </c>
      <c r="E688">
        <v>9</v>
      </c>
      <c r="F688">
        <v>16.09</v>
      </c>
      <c r="G688">
        <v>15.32</v>
      </c>
      <c r="H688" s="8">
        <v>0.4254</v>
      </c>
      <c r="I688" t="s">
        <v>615</v>
      </c>
    </row>
    <row r="689" spans="1:9" x14ac:dyDescent="0.3">
      <c r="A689">
        <v>1</v>
      </c>
      <c r="B689" t="s">
        <v>1362</v>
      </c>
      <c r="C689">
        <v>1</v>
      </c>
      <c r="D689">
        <v>-0.11</v>
      </c>
      <c r="E689">
        <v>11</v>
      </c>
      <c r="F689">
        <v>20.76</v>
      </c>
      <c r="G689">
        <v>18.87</v>
      </c>
      <c r="H689" s="8">
        <v>0.46889999999999998</v>
      </c>
      <c r="I689" t="s">
        <v>615</v>
      </c>
    </row>
    <row r="690" spans="1:9" x14ac:dyDescent="0.3">
      <c r="A690">
        <v>1</v>
      </c>
      <c r="B690" t="s">
        <v>1363</v>
      </c>
      <c r="C690">
        <v>1</v>
      </c>
      <c r="D690">
        <v>0.76</v>
      </c>
      <c r="E690">
        <v>10</v>
      </c>
      <c r="F690">
        <v>19.37</v>
      </c>
      <c r="G690">
        <v>13.92</v>
      </c>
      <c r="H690" s="8">
        <v>0.37009999999999998</v>
      </c>
      <c r="I690" t="s">
        <v>615</v>
      </c>
    </row>
    <row r="691" spans="1:9" x14ac:dyDescent="0.3">
      <c r="A691">
        <v>1</v>
      </c>
      <c r="B691" t="s">
        <v>1364</v>
      </c>
      <c r="C691">
        <v>1</v>
      </c>
      <c r="D691">
        <v>-0.74</v>
      </c>
      <c r="E691">
        <v>12</v>
      </c>
      <c r="F691">
        <v>25.86</v>
      </c>
      <c r="G691">
        <v>23.47</v>
      </c>
      <c r="H691" s="8">
        <v>0.35110000000000002</v>
      </c>
      <c r="I691" t="s">
        <v>615</v>
      </c>
    </row>
    <row r="692" spans="1:9" x14ac:dyDescent="0.3">
      <c r="A692">
        <v>1</v>
      </c>
      <c r="B692" t="s">
        <v>1365</v>
      </c>
      <c r="C692">
        <v>1</v>
      </c>
      <c r="D692">
        <v>-0.11</v>
      </c>
      <c r="E692">
        <v>11</v>
      </c>
      <c r="F692">
        <v>26.06</v>
      </c>
      <c r="G692">
        <v>10.130000000000001</v>
      </c>
      <c r="H692" s="8">
        <v>0.26079999999999998</v>
      </c>
      <c r="I692" t="s">
        <v>615</v>
      </c>
    </row>
    <row r="693" spans="1:9" x14ac:dyDescent="0.3">
      <c r="A693">
        <v>1</v>
      </c>
      <c r="B693" t="s">
        <v>1366</v>
      </c>
      <c r="C693">
        <v>1</v>
      </c>
      <c r="D693">
        <v>-0.05</v>
      </c>
      <c r="E693">
        <v>11</v>
      </c>
      <c r="F693">
        <v>18.690000000000001</v>
      </c>
      <c r="G693">
        <v>16.87</v>
      </c>
      <c r="H693" s="8">
        <v>0.35239999999999999</v>
      </c>
      <c r="I693" t="s">
        <v>615</v>
      </c>
    </row>
    <row r="694" spans="1:9" x14ac:dyDescent="0.3">
      <c r="A694">
        <v>1</v>
      </c>
      <c r="B694" t="s">
        <v>1367</v>
      </c>
      <c r="C694">
        <v>1</v>
      </c>
      <c r="D694">
        <v>-0.7</v>
      </c>
      <c r="E694">
        <v>11</v>
      </c>
      <c r="F694">
        <v>28.44</v>
      </c>
      <c r="G694">
        <v>18.62</v>
      </c>
      <c r="H694" s="8">
        <v>0.3669</v>
      </c>
      <c r="I694" t="s">
        <v>615</v>
      </c>
    </row>
    <row r="695" spans="1:9" x14ac:dyDescent="0.3">
      <c r="A695">
        <v>1</v>
      </c>
      <c r="B695" t="s">
        <v>1368</v>
      </c>
      <c r="C695">
        <v>1</v>
      </c>
      <c r="D695">
        <v>1.1599999999999999</v>
      </c>
      <c r="E695">
        <v>9</v>
      </c>
      <c r="F695">
        <v>19.68</v>
      </c>
      <c r="G695">
        <v>16.920000000000002</v>
      </c>
      <c r="H695" s="8">
        <v>0.4239</v>
      </c>
      <c r="I695" t="s">
        <v>615</v>
      </c>
    </row>
    <row r="696" spans="1:9" x14ac:dyDescent="0.3">
      <c r="A696">
        <v>1</v>
      </c>
      <c r="B696" t="s">
        <v>1369</v>
      </c>
      <c r="C696">
        <v>1</v>
      </c>
      <c r="D696">
        <v>-0.61</v>
      </c>
      <c r="E696">
        <v>15</v>
      </c>
      <c r="F696">
        <v>32.89</v>
      </c>
      <c r="G696">
        <v>30.76</v>
      </c>
      <c r="H696" s="8">
        <v>0.26029999999999998</v>
      </c>
      <c r="I696" t="s">
        <v>615</v>
      </c>
    </row>
    <row r="697" spans="1:9" x14ac:dyDescent="0.3">
      <c r="A697">
        <v>1</v>
      </c>
      <c r="B697" t="s">
        <v>1370</v>
      </c>
      <c r="C697">
        <v>1</v>
      </c>
      <c r="D697">
        <v>0.23</v>
      </c>
      <c r="E697">
        <v>8</v>
      </c>
      <c r="F697">
        <v>14.23</v>
      </c>
      <c r="G697">
        <v>13.68</v>
      </c>
      <c r="H697" s="8">
        <v>0.50409999999999999</v>
      </c>
      <c r="I697" t="s">
        <v>615</v>
      </c>
    </row>
    <row r="698" spans="1:9" x14ac:dyDescent="0.3">
      <c r="A698">
        <v>1</v>
      </c>
      <c r="B698" t="s">
        <v>1371</v>
      </c>
      <c r="C698">
        <v>1</v>
      </c>
      <c r="D698">
        <v>-0.43</v>
      </c>
      <c r="E698">
        <v>12</v>
      </c>
      <c r="F698">
        <v>24.88</v>
      </c>
      <c r="G698">
        <v>21.25</v>
      </c>
      <c r="H698" s="8">
        <v>0.42120000000000002</v>
      </c>
      <c r="I698" t="s">
        <v>615</v>
      </c>
    </row>
    <row r="699" spans="1:9" x14ac:dyDescent="0.3">
      <c r="A699">
        <v>1</v>
      </c>
      <c r="B699" t="s">
        <v>1372</v>
      </c>
      <c r="C699">
        <v>1</v>
      </c>
      <c r="D699">
        <v>-1.2</v>
      </c>
      <c r="E699">
        <v>11</v>
      </c>
      <c r="F699">
        <v>19.600000000000001</v>
      </c>
      <c r="G699">
        <v>16.84</v>
      </c>
      <c r="H699" s="8">
        <v>0.3513</v>
      </c>
      <c r="I699" t="s">
        <v>615</v>
      </c>
    </row>
    <row r="700" spans="1:9" x14ac:dyDescent="0.3">
      <c r="A700">
        <v>1</v>
      </c>
      <c r="B700" t="s">
        <v>1373</v>
      </c>
      <c r="C700">
        <v>1</v>
      </c>
      <c r="D700">
        <v>0.22</v>
      </c>
      <c r="E700">
        <v>11</v>
      </c>
      <c r="F700">
        <v>23.05</v>
      </c>
      <c r="G700">
        <v>19.100000000000001</v>
      </c>
      <c r="H700" s="8">
        <v>0.38390000000000002</v>
      </c>
      <c r="I700" t="s">
        <v>615</v>
      </c>
    </row>
    <row r="701" spans="1:9" x14ac:dyDescent="0.3">
      <c r="A701">
        <v>1</v>
      </c>
      <c r="B701" t="s">
        <v>1374</v>
      </c>
      <c r="C701">
        <v>1</v>
      </c>
      <c r="D701">
        <v>-0.88</v>
      </c>
      <c r="E701">
        <v>11</v>
      </c>
      <c r="F701">
        <v>22.72</v>
      </c>
      <c r="G701">
        <v>18.100000000000001</v>
      </c>
      <c r="H701" s="8">
        <v>0.43280000000000002</v>
      </c>
      <c r="I701" t="s">
        <v>615</v>
      </c>
    </row>
    <row r="702" spans="1:9" x14ac:dyDescent="0.3">
      <c r="A702">
        <v>1</v>
      </c>
      <c r="B702" t="s">
        <v>1375</v>
      </c>
      <c r="C702">
        <v>1</v>
      </c>
      <c r="D702">
        <v>-0.2</v>
      </c>
      <c r="E702">
        <v>11</v>
      </c>
      <c r="F702">
        <v>20.28</v>
      </c>
      <c r="G702">
        <v>19.07</v>
      </c>
      <c r="H702" s="8">
        <v>0.32050000000000001</v>
      </c>
      <c r="I702" t="s">
        <v>615</v>
      </c>
    </row>
    <row r="703" spans="1:9" x14ac:dyDescent="0.3">
      <c r="A703">
        <v>1</v>
      </c>
      <c r="B703" t="s">
        <v>1376</v>
      </c>
      <c r="C703">
        <v>1</v>
      </c>
      <c r="D703">
        <v>0.11</v>
      </c>
      <c r="E703">
        <v>11</v>
      </c>
      <c r="F703">
        <v>21.05</v>
      </c>
      <c r="G703">
        <v>15.08</v>
      </c>
      <c r="H703" s="8">
        <v>0.3614</v>
      </c>
      <c r="I703" t="s">
        <v>615</v>
      </c>
    </row>
    <row r="704" spans="1:9" x14ac:dyDescent="0.3">
      <c r="A704">
        <v>1</v>
      </c>
      <c r="B704" t="s">
        <v>1377</v>
      </c>
      <c r="C704">
        <v>1</v>
      </c>
      <c r="D704">
        <v>-0.6</v>
      </c>
      <c r="E704">
        <v>12</v>
      </c>
      <c r="F704">
        <v>25.33</v>
      </c>
      <c r="G704">
        <v>24.79</v>
      </c>
      <c r="H704" s="8">
        <v>0.28170000000000001</v>
      </c>
      <c r="I704" t="s">
        <v>615</v>
      </c>
    </row>
    <row r="705" spans="1:9" x14ac:dyDescent="0.3">
      <c r="A705">
        <v>1</v>
      </c>
      <c r="B705" t="s">
        <v>1378</v>
      </c>
      <c r="C705">
        <v>1</v>
      </c>
      <c r="D705">
        <v>0.11</v>
      </c>
      <c r="E705">
        <v>10</v>
      </c>
      <c r="F705">
        <v>21.93</v>
      </c>
      <c r="G705">
        <v>18.489999999999998</v>
      </c>
      <c r="H705" s="8">
        <v>0.39360000000000001</v>
      </c>
      <c r="I705" t="s">
        <v>615</v>
      </c>
    </row>
    <row r="706" spans="1:9" x14ac:dyDescent="0.3">
      <c r="A706">
        <v>1</v>
      </c>
      <c r="B706" t="s">
        <v>1379</v>
      </c>
      <c r="C706">
        <v>1</v>
      </c>
      <c r="D706">
        <v>-0.94</v>
      </c>
      <c r="E706">
        <v>9</v>
      </c>
      <c r="F706">
        <v>20.190000000000001</v>
      </c>
      <c r="G706">
        <v>15.12</v>
      </c>
      <c r="H706" s="8">
        <v>0.3397</v>
      </c>
      <c r="I706" t="s">
        <v>615</v>
      </c>
    </row>
    <row r="707" spans="1:9" x14ac:dyDescent="0.3">
      <c r="A707">
        <v>1</v>
      </c>
      <c r="B707" t="s">
        <v>1380</v>
      </c>
      <c r="C707">
        <v>1</v>
      </c>
      <c r="D707">
        <v>0.24</v>
      </c>
      <c r="E707">
        <v>13</v>
      </c>
      <c r="F707">
        <v>23.95</v>
      </c>
      <c r="G707">
        <v>21.06</v>
      </c>
      <c r="H707" s="8">
        <v>0.35620000000000002</v>
      </c>
      <c r="I707" t="s">
        <v>615</v>
      </c>
    </row>
    <row r="708" spans="1:9" x14ac:dyDescent="0.3">
      <c r="A708">
        <v>1</v>
      </c>
      <c r="B708" t="s">
        <v>1381</v>
      </c>
      <c r="C708">
        <v>1</v>
      </c>
      <c r="D708">
        <v>-0.26</v>
      </c>
      <c r="E708">
        <v>12</v>
      </c>
      <c r="F708">
        <v>23.7</v>
      </c>
      <c r="G708">
        <v>19.3</v>
      </c>
      <c r="H708" s="8">
        <v>0.43070000000000003</v>
      </c>
      <c r="I708" t="s">
        <v>615</v>
      </c>
    </row>
    <row r="709" spans="1:9" x14ac:dyDescent="0.3">
      <c r="A709">
        <v>1</v>
      </c>
      <c r="B709" t="s">
        <v>1382</v>
      </c>
      <c r="C709">
        <v>1</v>
      </c>
      <c r="D709">
        <v>-0.52</v>
      </c>
      <c r="E709">
        <v>14</v>
      </c>
      <c r="F709">
        <v>31.99</v>
      </c>
      <c r="G709">
        <v>27.45</v>
      </c>
      <c r="H709" s="8">
        <v>0.41189999999999999</v>
      </c>
      <c r="I709" t="s">
        <v>615</v>
      </c>
    </row>
    <row r="710" spans="1:9" x14ac:dyDescent="0.3">
      <c r="A710">
        <v>1</v>
      </c>
      <c r="B710" t="s">
        <v>1383</v>
      </c>
      <c r="C710">
        <v>1</v>
      </c>
      <c r="D710">
        <v>7.0000000000000007E-2</v>
      </c>
      <c r="E710">
        <v>8</v>
      </c>
      <c r="F710">
        <v>13.28</v>
      </c>
      <c r="G710">
        <v>12.67</v>
      </c>
      <c r="H710" s="8">
        <v>0.40749999999999997</v>
      </c>
      <c r="I710" t="s">
        <v>615</v>
      </c>
    </row>
    <row r="711" spans="1:9" x14ac:dyDescent="0.3">
      <c r="A711">
        <v>1</v>
      </c>
      <c r="B711" t="s">
        <v>1384</v>
      </c>
      <c r="C711">
        <v>1</v>
      </c>
      <c r="D711">
        <v>0.77</v>
      </c>
      <c r="E711">
        <v>10</v>
      </c>
      <c r="F711">
        <v>22.77</v>
      </c>
      <c r="G711">
        <v>18.04</v>
      </c>
      <c r="H711" s="8">
        <v>0.29609999999999997</v>
      </c>
      <c r="I711" t="s">
        <v>615</v>
      </c>
    </row>
    <row r="712" spans="1:9" x14ac:dyDescent="0.3">
      <c r="A712">
        <v>1</v>
      </c>
      <c r="B712" t="s">
        <v>1385</v>
      </c>
      <c r="C712">
        <v>1</v>
      </c>
      <c r="D712">
        <v>-0.51</v>
      </c>
      <c r="E712">
        <v>13</v>
      </c>
      <c r="F712">
        <v>25.15</v>
      </c>
      <c r="G712">
        <v>22.49</v>
      </c>
      <c r="H712" s="8">
        <v>0.32179999999999997</v>
      </c>
      <c r="I712" t="s">
        <v>615</v>
      </c>
    </row>
    <row r="713" spans="1:9" x14ac:dyDescent="0.3">
      <c r="A713">
        <v>1</v>
      </c>
      <c r="B713" t="s">
        <v>1386</v>
      </c>
      <c r="C713">
        <v>1</v>
      </c>
      <c r="D713">
        <v>-0.05</v>
      </c>
      <c r="E713">
        <v>10</v>
      </c>
      <c r="F713">
        <v>14.8</v>
      </c>
      <c r="G713">
        <v>7.8</v>
      </c>
      <c r="H713" s="8">
        <v>0.43130000000000002</v>
      </c>
      <c r="I713" t="s">
        <v>615</v>
      </c>
    </row>
    <row r="714" spans="1:9" x14ac:dyDescent="0.3">
      <c r="A714">
        <v>1</v>
      </c>
      <c r="B714" t="s">
        <v>1387</v>
      </c>
      <c r="C714">
        <v>1</v>
      </c>
      <c r="D714">
        <v>-0.24</v>
      </c>
      <c r="E714">
        <v>11</v>
      </c>
      <c r="F714">
        <v>24.54</v>
      </c>
      <c r="G714">
        <v>19.3</v>
      </c>
      <c r="H714" s="8">
        <v>0.3397</v>
      </c>
      <c r="I714" t="s">
        <v>615</v>
      </c>
    </row>
    <row r="715" spans="1:9" x14ac:dyDescent="0.3">
      <c r="A715">
        <v>1</v>
      </c>
      <c r="B715" t="s">
        <v>1388</v>
      </c>
      <c r="C715">
        <v>1</v>
      </c>
      <c r="D715">
        <v>-1.47</v>
      </c>
      <c r="E715">
        <v>12</v>
      </c>
      <c r="F715">
        <v>31.91</v>
      </c>
      <c r="G715">
        <v>20.21</v>
      </c>
      <c r="H715" s="8">
        <v>0.3841</v>
      </c>
      <c r="I715" t="s">
        <v>615</v>
      </c>
    </row>
    <row r="716" spans="1:9" x14ac:dyDescent="0.3">
      <c r="A716">
        <v>1</v>
      </c>
      <c r="B716" t="s">
        <v>1389</v>
      </c>
      <c r="C716">
        <v>1</v>
      </c>
      <c r="D716">
        <v>-0.79</v>
      </c>
      <c r="E716">
        <v>12</v>
      </c>
      <c r="F716">
        <v>21.89</v>
      </c>
      <c r="G716">
        <v>18.690000000000001</v>
      </c>
      <c r="H716" s="8">
        <v>0.33610000000000001</v>
      </c>
      <c r="I716" t="s">
        <v>615</v>
      </c>
    </row>
    <row r="717" spans="1:9" x14ac:dyDescent="0.3">
      <c r="A717">
        <v>1</v>
      </c>
      <c r="B717" t="s">
        <v>1390</v>
      </c>
      <c r="C717">
        <v>1</v>
      </c>
      <c r="D717">
        <v>-0.16</v>
      </c>
      <c r="E717">
        <v>9</v>
      </c>
      <c r="F717">
        <v>17.73</v>
      </c>
      <c r="G717">
        <v>15.33</v>
      </c>
      <c r="H717" s="8">
        <v>0.4294</v>
      </c>
      <c r="I717" t="s">
        <v>615</v>
      </c>
    </row>
    <row r="718" spans="1:9" x14ac:dyDescent="0.3">
      <c r="A718">
        <v>1</v>
      </c>
      <c r="B718" t="s">
        <v>1391</v>
      </c>
      <c r="C718">
        <v>1</v>
      </c>
      <c r="D718">
        <v>-0.36</v>
      </c>
      <c r="E718">
        <v>12</v>
      </c>
      <c r="F718">
        <v>23.28</v>
      </c>
      <c r="G718">
        <v>17.93</v>
      </c>
      <c r="H718" s="8">
        <v>0.36049999999999999</v>
      </c>
      <c r="I718" t="s">
        <v>615</v>
      </c>
    </row>
    <row r="719" spans="1:9" x14ac:dyDescent="0.3">
      <c r="A719">
        <v>1</v>
      </c>
      <c r="B719" t="s">
        <v>1392</v>
      </c>
      <c r="C719">
        <v>1</v>
      </c>
      <c r="D719">
        <v>-0.17</v>
      </c>
      <c r="E719">
        <v>11</v>
      </c>
      <c r="F719">
        <v>20.239999999999998</v>
      </c>
      <c r="G719">
        <v>19.34</v>
      </c>
      <c r="H719" s="8">
        <v>0.4531</v>
      </c>
      <c r="I719" t="s">
        <v>615</v>
      </c>
    </row>
    <row r="720" spans="1:9" x14ac:dyDescent="0.3">
      <c r="A720">
        <v>1</v>
      </c>
      <c r="B720" t="s">
        <v>1393</v>
      </c>
      <c r="C720">
        <v>1</v>
      </c>
      <c r="D720">
        <v>-0.65</v>
      </c>
      <c r="E720">
        <v>11</v>
      </c>
      <c r="F720">
        <v>33.07</v>
      </c>
      <c r="G720">
        <v>22.33</v>
      </c>
      <c r="H720" s="8">
        <v>0.23150000000000001</v>
      </c>
      <c r="I720" t="s">
        <v>615</v>
      </c>
    </row>
    <row r="721" spans="1:9" x14ac:dyDescent="0.3">
      <c r="A721">
        <v>1</v>
      </c>
      <c r="B721" t="s">
        <v>1394</v>
      </c>
      <c r="C721">
        <v>1</v>
      </c>
      <c r="D721">
        <v>-0.27</v>
      </c>
      <c r="E721">
        <v>11</v>
      </c>
      <c r="F721">
        <v>20.57</v>
      </c>
      <c r="G721">
        <v>12.03</v>
      </c>
      <c r="H721" s="8">
        <v>0.39589999999999997</v>
      </c>
      <c r="I721" t="s">
        <v>615</v>
      </c>
    </row>
    <row r="722" spans="1:9" x14ac:dyDescent="0.3">
      <c r="A722">
        <v>1</v>
      </c>
      <c r="B722" t="s">
        <v>1395</v>
      </c>
      <c r="C722">
        <v>1</v>
      </c>
      <c r="D722">
        <v>0.85</v>
      </c>
      <c r="E722">
        <v>11</v>
      </c>
      <c r="F722">
        <v>18.46</v>
      </c>
      <c r="G722">
        <v>14.55</v>
      </c>
      <c r="H722" s="8">
        <v>0.3604</v>
      </c>
      <c r="I722" t="s">
        <v>615</v>
      </c>
    </row>
    <row r="723" spans="1:9" x14ac:dyDescent="0.3">
      <c r="A723">
        <v>1</v>
      </c>
      <c r="B723" t="s">
        <v>1396</v>
      </c>
      <c r="C723">
        <v>1</v>
      </c>
      <c r="D723">
        <v>-0.33</v>
      </c>
      <c r="E723">
        <v>10</v>
      </c>
      <c r="F723">
        <v>20</v>
      </c>
      <c r="G723">
        <v>18.420000000000002</v>
      </c>
      <c r="H723" s="8">
        <v>0.44550000000000001</v>
      </c>
      <c r="I723" t="s">
        <v>615</v>
      </c>
    </row>
    <row r="724" spans="1:9" x14ac:dyDescent="0.3">
      <c r="A724">
        <v>1</v>
      </c>
      <c r="B724" t="s">
        <v>1397</v>
      </c>
      <c r="C724">
        <v>1</v>
      </c>
      <c r="D724">
        <v>-0.34</v>
      </c>
      <c r="E724">
        <v>11</v>
      </c>
      <c r="F724">
        <v>23.63</v>
      </c>
      <c r="G724">
        <v>18.97</v>
      </c>
      <c r="H724" s="8">
        <v>0.30680000000000002</v>
      </c>
      <c r="I724" t="s">
        <v>615</v>
      </c>
    </row>
    <row r="725" spans="1:9" x14ac:dyDescent="0.3">
      <c r="A725">
        <v>1</v>
      </c>
      <c r="B725" t="s">
        <v>1398</v>
      </c>
      <c r="C725">
        <v>1</v>
      </c>
      <c r="D725">
        <v>0.81</v>
      </c>
      <c r="E725">
        <v>13</v>
      </c>
      <c r="F725">
        <v>39.85</v>
      </c>
      <c r="G725">
        <v>24.12</v>
      </c>
      <c r="H725" s="8">
        <v>0.2422</v>
      </c>
      <c r="I725" t="s">
        <v>615</v>
      </c>
    </row>
    <row r="726" spans="1:9" x14ac:dyDescent="0.3">
      <c r="A726">
        <v>1</v>
      </c>
      <c r="B726" t="s">
        <v>1399</v>
      </c>
      <c r="C726">
        <v>1</v>
      </c>
      <c r="D726">
        <v>-0.06</v>
      </c>
      <c r="E726">
        <v>11</v>
      </c>
      <c r="F726">
        <v>24.47</v>
      </c>
      <c r="G726">
        <v>21.75</v>
      </c>
      <c r="H726" s="8">
        <v>0.40770000000000001</v>
      </c>
      <c r="I726" t="s">
        <v>615</v>
      </c>
    </row>
    <row r="727" spans="1:9" x14ac:dyDescent="0.3">
      <c r="A727">
        <v>1</v>
      </c>
      <c r="B727" t="s">
        <v>1400</v>
      </c>
      <c r="C727">
        <v>1</v>
      </c>
      <c r="D727">
        <v>0.31</v>
      </c>
      <c r="E727">
        <v>10</v>
      </c>
      <c r="F727">
        <v>17.98</v>
      </c>
      <c r="G727">
        <v>11.48</v>
      </c>
      <c r="H727" s="8">
        <v>0.45939999999999998</v>
      </c>
      <c r="I727" t="s">
        <v>615</v>
      </c>
    </row>
    <row r="728" spans="1:9" x14ac:dyDescent="0.3">
      <c r="A728">
        <v>1</v>
      </c>
      <c r="B728" t="s">
        <v>1401</v>
      </c>
      <c r="C728">
        <v>1</v>
      </c>
      <c r="D728">
        <v>-7.0000000000000007E-2</v>
      </c>
      <c r="E728">
        <v>15</v>
      </c>
      <c r="F728">
        <v>28.44</v>
      </c>
      <c r="G728">
        <v>28.15</v>
      </c>
      <c r="H728" s="8">
        <v>0.26989999999999997</v>
      </c>
      <c r="I728" t="s">
        <v>615</v>
      </c>
    </row>
    <row r="729" spans="1:9" x14ac:dyDescent="0.3">
      <c r="A729">
        <v>1</v>
      </c>
      <c r="B729" t="s">
        <v>1402</v>
      </c>
      <c r="C729">
        <v>1</v>
      </c>
      <c r="D729">
        <v>-7.0000000000000007E-2</v>
      </c>
      <c r="E729">
        <v>10</v>
      </c>
      <c r="F729">
        <v>20.86</v>
      </c>
      <c r="G729">
        <v>16.010000000000002</v>
      </c>
      <c r="H729" s="8">
        <v>0.25019999999999998</v>
      </c>
      <c r="I729" t="s">
        <v>615</v>
      </c>
    </row>
    <row r="730" spans="1:9" x14ac:dyDescent="0.3">
      <c r="A730">
        <v>1</v>
      </c>
      <c r="B730" t="s">
        <v>1403</v>
      </c>
      <c r="C730">
        <v>1</v>
      </c>
      <c r="D730">
        <v>-0.24</v>
      </c>
      <c r="E730">
        <v>10</v>
      </c>
      <c r="F730">
        <v>22.9</v>
      </c>
      <c r="G730">
        <v>19.16</v>
      </c>
      <c r="H730" s="8">
        <v>0.32640000000000002</v>
      </c>
      <c r="I730" t="s">
        <v>615</v>
      </c>
    </row>
    <row r="731" spans="1:9" x14ac:dyDescent="0.3">
      <c r="A731">
        <v>1</v>
      </c>
      <c r="B731" t="s">
        <v>1404</v>
      </c>
      <c r="C731">
        <v>1</v>
      </c>
      <c r="D731">
        <v>0.14000000000000001</v>
      </c>
      <c r="E731">
        <v>8</v>
      </c>
      <c r="F731">
        <v>16.350000000000001</v>
      </c>
      <c r="G731">
        <v>8.85</v>
      </c>
      <c r="H731" s="8">
        <v>0.47299999999999998</v>
      </c>
      <c r="I731" t="s">
        <v>615</v>
      </c>
    </row>
    <row r="732" spans="1:9" x14ac:dyDescent="0.3">
      <c r="A732">
        <v>1</v>
      </c>
      <c r="B732" t="s">
        <v>1405</v>
      </c>
      <c r="C732">
        <v>1</v>
      </c>
      <c r="D732">
        <v>0.56999999999999995</v>
      </c>
      <c r="E732">
        <v>9</v>
      </c>
      <c r="F732">
        <v>18.73</v>
      </c>
      <c r="G732">
        <v>15.96</v>
      </c>
      <c r="H732" s="8">
        <v>0.40010000000000001</v>
      </c>
      <c r="I732" t="s">
        <v>615</v>
      </c>
    </row>
    <row r="733" spans="1:9" x14ac:dyDescent="0.3">
      <c r="A733">
        <v>1</v>
      </c>
      <c r="B733" t="s">
        <v>1406</v>
      </c>
      <c r="C733">
        <v>1</v>
      </c>
      <c r="D733">
        <v>-0.27</v>
      </c>
      <c r="E733">
        <v>10</v>
      </c>
      <c r="F733">
        <v>24.55</v>
      </c>
      <c r="G733">
        <v>23.58</v>
      </c>
      <c r="H733" s="8">
        <v>0.29349999999999998</v>
      </c>
      <c r="I733" t="s">
        <v>615</v>
      </c>
    </row>
    <row r="734" spans="1:9" x14ac:dyDescent="0.3">
      <c r="A734">
        <v>1</v>
      </c>
      <c r="B734" t="s">
        <v>1407</v>
      </c>
      <c r="C734">
        <v>1</v>
      </c>
      <c r="D734">
        <v>-0.06</v>
      </c>
      <c r="E734">
        <v>13</v>
      </c>
      <c r="F734">
        <v>22.01</v>
      </c>
      <c r="G734">
        <v>19.510000000000002</v>
      </c>
      <c r="H734" s="8">
        <v>0.35970000000000002</v>
      </c>
      <c r="I734" t="s">
        <v>615</v>
      </c>
    </row>
    <row r="735" spans="1:9" x14ac:dyDescent="0.3">
      <c r="A735">
        <v>1</v>
      </c>
      <c r="B735" t="s">
        <v>1408</v>
      </c>
      <c r="C735">
        <v>1</v>
      </c>
      <c r="D735">
        <v>-0.05</v>
      </c>
      <c r="E735">
        <v>10</v>
      </c>
      <c r="F735">
        <v>17.12</v>
      </c>
      <c r="G735">
        <v>15.04</v>
      </c>
      <c r="H735" s="8">
        <v>0.45900000000000002</v>
      </c>
      <c r="I735" t="s">
        <v>615</v>
      </c>
    </row>
    <row r="736" spans="1:9" x14ac:dyDescent="0.3">
      <c r="A736">
        <v>1</v>
      </c>
      <c r="B736" t="s">
        <v>1409</v>
      </c>
      <c r="C736">
        <v>1</v>
      </c>
      <c r="D736">
        <v>0.38</v>
      </c>
      <c r="E736">
        <v>8</v>
      </c>
      <c r="F736">
        <v>9.7899999999999991</v>
      </c>
      <c r="G736">
        <v>8.19</v>
      </c>
      <c r="H736" s="8">
        <v>0.4904</v>
      </c>
      <c r="I736" t="s">
        <v>615</v>
      </c>
    </row>
    <row r="737" spans="1:9" x14ac:dyDescent="0.3">
      <c r="A737">
        <v>1</v>
      </c>
      <c r="B737" t="s">
        <v>1410</v>
      </c>
      <c r="C737">
        <v>1</v>
      </c>
      <c r="D737">
        <v>-0.54</v>
      </c>
      <c r="E737">
        <v>9</v>
      </c>
      <c r="F737">
        <v>18.18</v>
      </c>
      <c r="G737">
        <v>14.27</v>
      </c>
      <c r="H737" s="8">
        <v>0.43480000000000002</v>
      </c>
      <c r="I737" t="s">
        <v>615</v>
      </c>
    </row>
    <row r="738" spans="1:9" x14ac:dyDescent="0.3">
      <c r="A738">
        <v>1</v>
      </c>
      <c r="B738" t="s">
        <v>1411</v>
      </c>
      <c r="C738">
        <v>1</v>
      </c>
      <c r="D738">
        <v>-0.04</v>
      </c>
      <c r="E738">
        <v>12</v>
      </c>
      <c r="F738">
        <v>23.55</v>
      </c>
      <c r="G738">
        <v>18.600000000000001</v>
      </c>
      <c r="H738" s="8">
        <v>0.38979999999999998</v>
      </c>
      <c r="I738" t="s">
        <v>615</v>
      </c>
    </row>
    <row r="739" spans="1:9" x14ac:dyDescent="0.3">
      <c r="A739">
        <v>1</v>
      </c>
      <c r="B739" t="s">
        <v>1412</v>
      </c>
      <c r="C739">
        <v>1</v>
      </c>
      <c r="D739">
        <v>-0.4</v>
      </c>
      <c r="E739">
        <v>10</v>
      </c>
      <c r="F739">
        <v>26.53</v>
      </c>
      <c r="G739">
        <v>23.31</v>
      </c>
      <c r="H739" s="8">
        <v>0.41739999999999999</v>
      </c>
      <c r="I739" t="s">
        <v>615</v>
      </c>
    </row>
    <row r="740" spans="1:9" x14ac:dyDescent="0.3">
      <c r="A740">
        <v>1</v>
      </c>
      <c r="B740" t="s">
        <v>1413</v>
      </c>
      <c r="C740">
        <v>1</v>
      </c>
      <c r="D740">
        <v>-0.2</v>
      </c>
      <c r="E740">
        <v>11</v>
      </c>
      <c r="F740">
        <v>25.46</v>
      </c>
      <c r="G740">
        <v>4.7300000000000004</v>
      </c>
      <c r="H740" s="8">
        <v>0.3533</v>
      </c>
      <c r="I740" t="s">
        <v>615</v>
      </c>
    </row>
    <row r="741" spans="1:9" x14ac:dyDescent="0.3">
      <c r="A741">
        <v>1</v>
      </c>
      <c r="B741" t="s">
        <v>1414</v>
      </c>
      <c r="C741">
        <v>1</v>
      </c>
      <c r="D741">
        <v>0.28999999999999998</v>
      </c>
      <c r="E741">
        <v>11</v>
      </c>
      <c r="F741">
        <v>14.99</v>
      </c>
      <c r="G741">
        <v>14.39</v>
      </c>
      <c r="H741" s="8">
        <v>0.42030000000000001</v>
      </c>
      <c r="I741" t="s">
        <v>615</v>
      </c>
    </row>
    <row r="742" spans="1:9" x14ac:dyDescent="0.3">
      <c r="A742">
        <v>1</v>
      </c>
      <c r="B742" t="s">
        <v>1415</v>
      </c>
      <c r="C742">
        <v>1</v>
      </c>
      <c r="D742">
        <v>-0.6</v>
      </c>
      <c r="E742">
        <v>12</v>
      </c>
      <c r="F742">
        <v>18.89</v>
      </c>
      <c r="G742">
        <v>17.739999999999998</v>
      </c>
      <c r="H742" s="8">
        <v>0.40649999999999997</v>
      </c>
      <c r="I742" t="s">
        <v>615</v>
      </c>
    </row>
    <row r="743" spans="1:9" x14ac:dyDescent="0.3">
      <c r="A743">
        <v>1</v>
      </c>
      <c r="B743" t="s">
        <v>1416</v>
      </c>
      <c r="C743">
        <v>1</v>
      </c>
      <c r="D743">
        <v>-0.23</v>
      </c>
      <c r="E743">
        <v>8</v>
      </c>
      <c r="F743">
        <v>18.920000000000002</v>
      </c>
      <c r="G743">
        <v>17.91</v>
      </c>
      <c r="H743" s="8">
        <v>0.59050000000000002</v>
      </c>
      <c r="I743" t="s">
        <v>615</v>
      </c>
    </row>
    <row r="744" spans="1:9" x14ac:dyDescent="0.3">
      <c r="A744">
        <v>1</v>
      </c>
      <c r="B744" t="s">
        <v>1417</v>
      </c>
      <c r="C744">
        <v>1</v>
      </c>
      <c r="D744">
        <v>-0.54</v>
      </c>
      <c r="E744">
        <v>9</v>
      </c>
      <c r="F744">
        <v>19.579999999999998</v>
      </c>
      <c r="G744">
        <v>15.96</v>
      </c>
      <c r="H744" s="8">
        <v>0.52980000000000005</v>
      </c>
      <c r="I744" t="s">
        <v>615</v>
      </c>
    </row>
    <row r="745" spans="1:9" x14ac:dyDescent="0.3">
      <c r="A745">
        <v>1</v>
      </c>
      <c r="B745" t="s">
        <v>1418</v>
      </c>
      <c r="C745">
        <v>1</v>
      </c>
      <c r="D745">
        <v>-0.27</v>
      </c>
      <c r="E745">
        <v>11</v>
      </c>
      <c r="F745">
        <v>20.25</v>
      </c>
      <c r="G745">
        <v>16.41</v>
      </c>
      <c r="H745" s="8">
        <v>0.38540000000000002</v>
      </c>
      <c r="I745" t="s">
        <v>615</v>
      </c>
    </row>
    <row r="746" spans="1:9" x14ac:dyDescent="0.3">
      <c r="A746">
        <v>1</v>
      </c>
      <c r="B746" t="s">
        <v>1419</v>
      </c>
      <c r="C746">
        <v>1</v>
      </c>
      <c r="D746">
        <v>-0.54</v>
      </c>
      <c r="E746">
        <v>12</v>
      </c>
      <c r="F746">
        <v>33.909999999999997</v>
      </c>
      <c r="G746">
        <v>31.23</v>
      </c>
      <c r="H746" s="8">
        <v>0.2409</v>
      </c>
      <c r="I746" t="s">
        <v>615</v>
      </c>
    </row>
    <row r="747" spans="1:9" x14ac:dyDescent="0.3">
      <c r="A747">
        <v>1</v>
      </c>
      <c r="B747" t="s">
        <v>1420</v>
      </c>
      <c r="C747">
        <v>1</v>
      </c>
      <c r="D747">
        <v>0.25</v>
      </c>
      <c r="E747">
        <v>13</v>
      </c>
      <c r="F747">
        <v>19.600000000000001</v>
      </c>
      <c r="G747">
        <v>17.579999999999998</v>
      </c>
      <c r="H747" s="8">
        <v>0.36080000000000001</v>
      </c>
      <c r="I747" t="s">
        <v>615</v>
      </c>
    </row>
    <row r="748" spans="1:9" x14ac:dyDescent="0.3">
      <c r="A748">
        <v>1</v>
      </c>
      <c r="B748" t="s">
        <v>1421</v>
      </c>
      <c r="C748">
        <v>1</v>
      </c>
      <c r="D748">
        <v>0</v>
      </c>
      <c r="E748">
        <v>13</v>
      </c>
      <c r="F748">
        <v>26.76</v>
      </c>
      <c r="G748">
        <v>23.1</v>
      </c>
      <c r="H748" s="8">
        <v>0.38450000000000001</v>
      </c>
      <c r="I748" t="s">
        <v>615</v>
      </c>
    </row>
    <row r="749" spans="1:9" x14ac:dyDescent="0.3">
      <c r="A749">
        <v>1</v>
      </c>
      <c r="B749" t="s">
        <v>1422</v>
      </c>
      <c r="C749">
        <v>1</v>
      </c>
      <c r="D749">
        <v>-0.75</v>
      </c>
      <c r="E749">
        <v>13</v>
      </c>
      <c r="F749">
        <v>24.07</v>
      </c>
      <c r="G749">
        <v>22.32</v>
      </c>
      <c r="H749" s="8">
        <v>0.42</v>
      </c>
      <c r="I749" t="s">
        <v>615</v>
      </c>
    </row>
    <row r="750" spans="1:9" x14ac:dyDescent="0.3">
      <c r="A750">
        <v>1</v>
      </c>
      <c r="B750" t="s">
        <v>1423</v>
      </c>
      <c r="C750">
        <v>1</v>
      </c>
      <c r="D750">
        <v>-0.44</v>
      </c>
      <c r="E750">
        <v>9</v>
      </c>
      <c r="F750">
        <v>17.86</v>
      </c>
      <c r="G750">
        <v>15.48</v>
      </c>
      <c r="H750" s="8">
        <v>0.4763</v>
      </c>
      <c r="I750" t="s">
        <v>615</v>
      </c>
    </row>
    <row r="751" spans="1:9" x14ac:dyDescent="0.3">
      <c r="A751">
        <v>1</v>
      </c>
      <c r="B751" t="s">
        <v>1424</v>
      </c>
      <c r="C751">
        <v>1</v>
      </c>
      <c r="D751">
        <v>-0.33</v>
      </c>
      <c r="E751">
        <v>9</v>
      </c>
      <c r="F751">
        <v>20.16</v>
      </c>
      <c r="G751">
        <v>16.690000000000001</v>
      </c>
      <c r="H751" s="8">
        <v>0.31590000000000001</v>
      </c>
      <c r="I751" t="s">
        <v>615</v>
      </c>
    </row>
    <row r="752" spans="1:9" x14ac:dyDescent="0.3">
      <c r="A752">
        <v>1</v>
      </c>
      <c r="B752" t="s">
        <v>1425</v>
      </c>
      <c r="C752">
        <v>1</v>
      </c>
      <c r="D752">
        <v>0.46</v>
      </c>
      <c r="E752">
        <v>16</v>
      </c>
      <c r="F752">
        <v>45.86</v>
      </c>
      <c r="G752">
        <v>42.31</v>
      </c>
      <c r="H752" s="8">
        <v>0.2019</v>
      </c>
      <c r="I752" t="s">
        <v>615</v>
      </c>
    </row>
    <row r="753" spans="1:9" x14ac:dyDescent="0.3">
      <c r="A753">
        <v>1</v>
      </c>
      <c r="B753" t="s">
        <v>1426</v>
      </c>
      <c r="C753">
        <v>1</v>
      </c>
      <c r="D753">
        <v>-0.37</v>
      </c>
      <c r="E753">
        <v>14</v>
      </c>
      <c r="F753">
        <v>43.73</v>
      </c>
      <c r="G753">
        <v>37.450000000000003</v>
      </c>
      <c r="H753" s="8">
        <v>0.28000000000000003</v>
      </c>
      <c r="I753" t="s">
        <v>615</v>
      </c>
    </row>
    <row r="754" spans="1:9" x14ac:dyDescent="0.3">
      <c r="A754">
        <v>1</v>
      </c>
      <c r="B754" t="s">
        <v>1427</v>
      </c>
      <c r="C754">
        <v>1</v>
      </c>
      <c r="D754">
        <v>0.17</v>
      </c>
      <c r="E754">
        <v>8</v>
      </c>
      <c r="F754">
        <v>17.52</v>
      </c>
      <c r="G754">
        <v>14.88</v>
      </c>
      <c r="H754" s="8">
        <v>0.27160000000000001</v>
      </c>
      <c r="I754" t="s">
        <v>615</v>
      </c>
    </row>
    <row r="755" spans="1:9" x14ac:dyDescent="0.3">
      <c r="A755">
        <v>1</v>
      </c>
      <c r="B755" t="s">
        <v>1428</v>
      </c>
      <c r="C755">
        <v>1</v>
      </c>
      <c r="D755">
        <v>1.08</v>
      </c>
      <c r="E755">
        <v>15</v>
      </c>
      <c r="F755">
        <v>38.64</v>
      </c>
      <c r="G755">
        <v>32.01</v>
      </c>
      <c r="H755" s="8">
        <v>0.2107</v>
      </c>
      <c r="I755" t="s">
        <v>615</v>
      </c>
    </row>
    <row r="756" spans="1:9" x14ac:dyDescent="0.3">
      <c r="A756">
        <v>1</v>
      </c>
      <c r="B756" t="s">
        <v>1429</v>
      </c>
      <c r="C756">
        <v>1</v>
      </c>
      <c r="D756">
        <v>-0.5</v>
      </c>
      <c r="E756">
        <v>11</v>
      </c>
      <c r="F756">
        <v>22.44</v>
      </c>
      <c r="G756">
        <v>20.32</v>
      </c>
      <c r="H756" s="8">
        <v>0.30680000000000002</v>
      </c>
      <c r="I756" t="s">
        <v>615</v>
      </c>
    </row>
    <row r="757" spans="1:9" x14ac:dyDescent="0.3">
      <c r="A757">
        <v>1</v>
      </c>
      <c r="B757" t="s">
        <v>1430</v>
      </c>
      <c r="C757">
        <v>1</v>
      </c>
      <c r="D757">
        <v>-0.25</v>
      </c>
      <c r="E757">
        <v>11</v>
      </c>
      <c r="F757">
        <v>20.350000000000001</v>
      </c>
      <c r="G757">
        <v>15.83</v>
      </c>
      <c r="H757" s="8">
        <v>0.45789999999999997</v>
      </c>
      <c r="I757" t="s">
        <v>615</v>
      </c>
    </row>
    <row r="758" spans="1:9" x14ac:dyDescent="0.3">
      <c r="A758">
        <v>1</v>
      </c>
      <c r="B758" t="s">
        <v>1431</v>
      </c>
      <c r="C758">
        <v>1</v>
      </c>
      <c r="D758">
        <v>0.33</v>
      </c>
      <c r="E758">
        <v>15</v>
      </c>
      <c r="F758">
        <v>36.979999999999997</v>
      </c>
      <c r="G758">
        <v>25.35</v>
      </c>
      <c r="H758" s="8">
        <v>0.33200000000000002</v>
      </c>
      <c r="I758" t="s">
        <v>615</v>
      </c>
    </row>
    <row r="759" spans="1:9" x14ac:dyDescent="0.3">
      <c r="A759">
        <v>1</v>
      </c>
      <c r="B759" t="s">
        <v>1432</v>
      </c>
      <c r="C759">
        <v>1</v>
      </c>
      <c r="D759">
        <v>-1.66</v>
      </c>
      <c r="E759">
        <v>11</v>
      </c>
      <c r="F759">
        <v>24.38</v>
      </c>
      <c r="G759">
        <v>19.82</v>
      </c>
      <c r="H759" s="8">
        <v>0.4768</v>
      </c>
      <c r="I759" t="s">
        <v>615</v>
      </c>
    </row>
    <row r="760" spans="1:9" x14ac:dyDescent="0.3">
      <c r="A760">
        <v>1</v>
      </c>
      <c r="B760" t="s">
        <v>1433</v>
      </c>
      <c r="C760">
        <v>1</v>
      </c>
      <c r="D760">
        <v>0.72</v>
      </c>
      <c r="E760">
        <v>10</v>
      </c>
      <c r="F760">
        <v>27.35</v>
      </c>
      <c r="G760">
        <v>22.74</v>
      </c>
      <c r="H760" s="8">
        <v>0.33589999999999998</v>
      </c>
      <c r="I760" t="s">
        <v>615</v>
      </c>
    </row>
    <row r="761" spans="1:9" x14ac:dyDescent="0.3">
      <c r="A761">
        <v>1</v>
      </c>
      <c r="B761" t="s">
        <v>1434</v>
      </c>
      <c r="C761">
        <v>1</v>
      </c>
      <c r="D761">
        <v>-0.34</v>
      </c>
      <c r="E761">
        <v>12</v>
      </c>
      <c r="F761">
        <v>20.03</v>
      </c>
      <c r="G761">
        <v>15.66</v>
      </c>
      <c r="H761" s="8">
        <v>0.37919999999999998</v>
      </c>
      <c r="I761" t="s">
        <v>615</v>
      </c>
    </row>
    <row r="762" spans="1:9" x14ac:dyDescent="0.3">
      <c r="A762">
        <v>1</v>
      </c>
      <c r="B762" t="s">
        <v>1435</v>
      </c>
      <c r="C762">
        <v>1</v>
      </c>
      <c r="D762">
        <v>-0.19</v>
      </c>
      <c r="E762">
        <v>10</v>
      </c>
      <c r="F762">
        <v>18.91</v>
      </c>
      <c r="G762">
        <v>17.489999999999998</v>
      </c>
      <c r="H762" s="8">
        <v>0.42220000000000002</v>
      </c>
      <c r="I762" t="s">
        <v>615</v>
      </c>
    </row>
    <row r="763" spans="1:9" x14ac:dyDescent="0.3">
      <c r="A763">
        <v>1</v>
      </c>
      <c r="B763" t="s">
        <v>1436</v>
      </c>
      <c r="C763">
        <v>1</v>
      </c>
      <c r="D763">
        <v>-0.49</v>
      </c>
      <c r="E763">
        <v>8</v>
      </c>
      <c r="F763">
        <v>11.94</v>
      </c>
      <c r="G763">
        <v>7.72</v>
      </c>
      <c r="H763" s="8">
        <v>0.43830000000000002</v>
      </c>
      <c r="I763" t="s">
        <v>615</v>
      </c>
    </row>
    <row r="764" spans="1:9" x14ac:dyDescent="0.3">
      <c r="A764">
        <v>1</v>
      </c>
      <c r="B764" t="s">
        <v>1437</v>
      </c>
      <c r="C764">
        <v>1</v>
      </c>
      <c r="D764">
        <v>-0.34</v>
      </c>
      <c r="E764">
        <v>12</v>
      </c>
      <c r="F764">
        <v>31.66</v>
      </c>
      <c r="G764">
        <v>26.45</v>
      </c>
      <c r="H764" s="8">
        <v>0.36270000000000002</v>
      </c>
      <c r="I764" t="s">
        <v>615</v>
      </c>
    </row>
    <row r="765" spans="1:9" x14ac:dyDescent="0.3">
      <c r="A765">
        <v>1</v>
      </c>
      <c r="B765" t="s">
        <v>1438</v>
      </c>
      <c r="C765">
        <v>1</v>
      </c>
      <c r="D765">
        <v>0.15</v>
      </c>
      <c r="E765">
        <v>13</v>
      </c>
      <c r="F765">
        <v>31.48</v>
      </c>
      <c r="G765">
        <v>29.61</v>
      </c>
      <c r="H765" s="8">
        <v>0.2354</v>
      </c>
      <c r="I765" t="s">
        <v>615</v>
      </c>
    </row>
    <row r="766" spans="1:9" x14ac:dyDescent="0.3">
      <c r="A766">
        <v>1</v>
      </c>
      <c r="B766" t="s">
        <v>1439</v>
      </c>
      <c r="C766">
        <v>1</v>
      </c>
      <c r="D766">
        <v>-0.28000000000000003</v>
      </c>
      <c r="E766">
        <v>9</v>
      </c>
      <c r="F766">
        <v>19.59</v>
      </c>
      <c r="G766">
        <v>16.62</v>
      </c>
      <c r="H766" s="8">
        <v>0.27850000000000003</v>
      </c>
      <c r="I766" t="s">
        <v>615</v>
      </c>
    </row>
    <row r="767" spans="1:9" x14ac:dyDescent="0.3">
      <c r="A767">
        <v>1</v>
      </c>
      <c r="B767" t="s">
        <v>1440</v>
      </c>
      <c r="C767">
        <v>1</v>
      </c>
      <c r="D767">
        <v>0.27</v>
      </c>
      <c r="E767">
        <v>10</v>
      </c>
      <c r="F767">
        <v>17.64</v>
      </c>
      <c r="G767">
        <v>11.4</v>
      </c>
      <c r="H767" s="8">
        <v>0.45939999999999998</v>
      </c>
      <c r="I767" t="s">
        <v>615</v>
      </c>
    </row>
    <row r="768" spans="1:9" x14ac:dyDescent="0.3">
      <c r="A768">
        <v>1</v>
      </c>
      <c r="B768" t="s">
        <v>1441</v>
      </c>
      <c r="C768">
        <v>1</v>
      </c>
      <c r="D768">
        <v>0.35</v>
      </c>
      <c r="E768">
        <v>15</v>
      </c>
      <c r="F768">
        <v>33.24</v>
      </c>
      <c r="G768">
        <v>27.49</v>
      </c>
      <c r="H768" s="8">
        <v>0.27160000000000001</v>
      </c>
      <c r="I768" t="s">
        <v>615</v>
      </c>
    </row>
    <row r="769" spans="1:9" x14ac:dyDescent="0.3">
      <c r="A769">
        <v>1</v>
      </c>
      <c r="B769" t="s">
        <v>1442</v>
      </c>
      <c r="C769">
        <v>1</v>
      </c>
      <c r="D769">
        <v>-0.9</v>
      </c>
      <c r="E769">
        <v>11</v>
      </c>
      <c r="F769">
        <v>22.08</v>
      </c>
      <c r="G769">
        <v>18.53</v>
      </c>
      <c r="H769" s="8">
        <v>0.4199</v>
      </c>
      <c r="I769" t="s">
        <v>615</v>
      </c>
    </row>
    <row r="770" spans="1:9" x14ac:dyDescent="0.3">
      <c r="A770">
        <v>1</v>
      </c>
      <c r="B770" t="s">
        <v>1443</v>
      </c>
      <c r="C770">
        <v>1</v>
      </c>
      <c r="D770">
        <v>1.32</v>
      </c>
      <c r="E770">
        <v>10</v>
      </c>
      <c r="F770">
        <v>35.380000000000003</v>
      </c>
      <c r="G770">
        <v>27.68</v>
      </c>
      <c r="H770" s="8">
        <v>0.1845</v>
      </c>
      <c r="I770" t="s">
        <v>615</v>
      </c>
    </row>
    <row r="771" spans="1:9" x14ac:dyDescent="0.3">
      <c r="A771">
        <v>1</v>
      </c>
      <c r="B771" t="s">
        <v>1444</v>
      </c>
      <c r="C771">
        <v>1</v>
      </c>
      <c r="D771">
        <v>-0.33</v>
      </c>
      <c r="E771">
        <v>15</v>
      </c>
      <c r="F771">
        <v>41.6</v>
      </c>
      <c r="G771">
        <v>40.75</v>
      </c>
      <c r="H771" s="8">
        <v>0.20019999999999999</v>
      </c>
      <c r="I771" t="s">
        <v>615</v>
      </c>
    </row>
    <row r="772" spans="1:9" x14ac:dyDescent="0.3">
      <c r="A772">
        <v>1</v>
      </c>
      <c r="B772" t="s">
        <v>1445</v>
      </c>
      <c r="C772">
        <v>1</v>
      </c>
      <c r="D772">
        <v>-1.99</v>
      </c>
      <c r="E772">
        <v>11</v>
      </c>
      <c r="F772">
        <v>29.99</v>
      </c>
      <c r="G772">
        <v>10.08</v>
      </c>
      <c r="H772" s="8">
        <v>0.4158</v>
      </c>
      <c r="I772" t="s">
        <v>615</v>
      </c>
    </row>
    <row r="773" spans="1:9" x14ac:dyDescent="0.3">
      <c r="A773">
        <v>1</v>
      </c>
      <c r="B773" t="s">
        <v>1446</v>
      </c>
      <c r="C773">
        <v>1</v>
      </c>
      <c r="D773">
        <v>-0.23</v>
      </c>
      <c r="E773">
        <v>15</v>
      </c>
      <c r="F773">
        <v>35.78</v>
      </c>
      <c r="G773">
        <v>32.76</v>
      </c>
      <c r="H773" s="8">
        <v>0.2722</v>
      </c>
      <c r="I773" t="s">
        <v>615</v>
      </c>
    </row>
    <row r="774" spans="1:9" x14ac:dyDescent="0.3">
      <c r="A774">
        <v>1</v>
      </c>
      <c r="B774" t="s">
        <v>1447</v>
      </c>
      <c r="C774">
        <v>1</v>
      </c>
      <c r="D774">
        <v>-1.98</v>
      </c>
      <c r="E774">
        <v>9</v>
      </c>
      <c r="F774">
        <v>24.81</v>
      </c>
      <c r="G774">
        <v>17.100000000000001</v>
      </c>
      <c r="H774" s="8">
        <v>0.3211</v>
      </c>
      <c r="I774" t="s">
        <v>615</v>
      </c>
    </row>
    <row r="775" spans="1:9" x14ac:dyDescent="0.3">
      <c r="A775">
        <v>1</v>
      </c>
      <c r="B775" t="s">
        <v>1448</v>
      </c>
      <c r="C775">
        <v>1</v>
      </c>
      <c r="D775">
        <v>0.85</v>
      </c>
      <c r="E775">
        <v>12</v>
      </c>
      <c r="F775">
        <v>27.31</v>
      </c>
      <c r="G775">
        <v>18.440000000000001</v>
      </c>
      <c r="H775" s="8">
        <v>0.33979999999999999</v>
      </c>
      <c r="I775" t="s">
        <v>615</v>
      </c>
    </row>
    <row r="776" spans="1:9" x14ac:dyDescent="0.3">
      <c r="A776">
        <v>1</v>
      </c>
      <c r="B776" t="s">
        <v>1449</v>
      </c>
      <c r="C776">
        <v>1</v>
      </c>
      <c r="D776">
        <v>-1.17</v>
      </c>
      <c r="E776">
        <v>10</v>
      </c>
      <c r="F776">
        <v>27.37</v>
      </c>
      <c r="G776">
        <v>18.73</v>
      </c>
      <c r="H776" s="8">
        <v>0.25509999999999999</v>
      </c>
      <c r="I776" t="s">
        <v>615</v>
      </c>
    </row>
    <row r="777" spans="1:9" x14ac:dyDescent="0.3">
      <c r="A777">
        <v>1</v>
      </c>
      <c r="B777" t="s">
        <v>1450</v>
      </c>
      <c r="C777">
        <v>1</v>
      </c>
      <c r="D777">
        <v>-0.4</v>
      </c>
      <c r="E777">
        <v>11</v>
      </c>
      <c r="F777">
        <v>18.21</v>
      </c>
      <c r="G777">
        <v>16.61</v>
      </c>
      <c r="H777" s="8">
        <v>0.49080000000000001</v>
      </c>
      <c r="I777" t="s">
        <v>615</v>
      </c>
    </row>
    <row r="778" spans="1:9" x14ac:dyDescent="0.3">
      <c r="A778">
        <v>1</v>
      </c>
      <c r="B778" t="s">
        <v>1451</v>
      </c>
      <c r="C778">
        <v>1</v>
      </c>
      <c r="D778">
        <v>-0.45</v>
      </c>
      <c r="E778">
        <v>10</v>
      </c>
      <c r="F778">
        <v>14.96</v>
      </c>
      <c r="G778">
        <v>14.25</v>
      </c>
      <c r="H778" s="8">
        <v>0.35539999999999999</v>
      </c>
      <c r="I778" t="s">
        <v>615</v>
      </c>
    </row>
    <row r="779" spans="1:9" x14ac:dyDescent="0.3">
      <c r="A779">
        <v>1</v>
      </c>
      <c r="B779" t="s">
        <v>1452</v>
      </c>
      <c r="C779">
        <v>1</v>
      </c>
      <c r="D779">
        <v>-0.01</v>
      </c>
      <c r="E779">
        <v>9</v>
      </c>
      <c r="F779">
        <v>18.73</v>
      </c>
      <c r="G779">
        <v>15.32</v>
      </c>
      <c r="H779" s="8">
        <v>0.31440000000000001</v>
      </c>
      <c r="I779" t="s">
        <v>615</v>
      </c>
    </row>
    <row r="780" spans="1:9" x14ac:dyDescent="0.3">
      <c r="A780">
        <v>1</v>
      </c>
      <c r="B780" t="s">
        <v>1453</v>
      </c>
      <c r="C780">
        <v>1</v>
      </c>
      <c r="D780">
        <v>-0.53</v>
      </c>
      <c r="E780">
        <v>11</v>
      </c>
      <c r="F780">
        <v>25.93</v>
      </c>
      <c r="G780">
        <v>22.41</v>
      </c>
      <c r="H780" s="8">
        <v>0.51739999999999997</v>
      </c>
      <c r="I780" t="s">
        <v>615</v>
      </c>
    </row>
    <row r="781" spans="1:9" x14ac:dyDescent="0.3">
      <c r="A781">
        <v>1</v>
      </c>
      <c r="B781" t="s">
        <v>1454</v>
      </c>
      <c r="C781">
        <v>1</v>
      </c>
      <c r="D781">
        <v>1.06</v>
      </c>
      <c r="E781">
        <v>16</v>
      </c>
      <c r="F781">
        <v>40.130000000000003</v>
      </c>
      <c r="G781">
        <v>37.46</v>
      </c>
      <c r="H781" s="8">
        <v>0.22439999999999999</v>
      </c>
      <c r="I781" t="s">
        <v>615</v>
      </c>
    </row>
    <row r="782" spans="1:9" x14ac:dyDescent="0.3">
      <c r="A782">
        <v>1</v>
      </c>
      <c r="B782" t="s">
        <v>1455</v>
      </c>
      <c r="C782">
        <v>1</v>
      </c>
      <c r="D782">
        <v>0.13</v>
      </c>
      <c r="E782">
        <v>11</v>
      </c>
      <c r="F782">
        <v>28.88</v>
      </c>
      <c r="G782">
        <v>19.04</v>
      </c>
      <c r="H782" s="8">
        <v>0.45350000000000001</v>
      </c>
      <c r="I782" t="s">
        <v>615</v>
      </c>
    </row>
    <row r="783" spans="1:9" x14ac:dyDescent="0.3">
      <c r="A783">
        <v>1</v>
      </c>
      <c r="B783" t="s">
        <v>1456</v>
      </c>
      <c r="C783">
        <v>1</v>
      </c>
      <c r="D783">
        <v>-0.56999999999999995</v>
      </c>
      <c r="E783">
        <v>15</v>
      </c>
      <c r="F783">
        <v>43.32</v>
      </c>
      <c r="G783">
        <v>42.29</v>
      </c>
      <c r="H783" s="8">
        <v>0.1966</v>
      </c>
      <c r="I783" t="s">
        <v>615</v>
      </c>
    </row>
    <row r="784" spans="1:9" x14ac:dyDescent="0.3">
      <c r="A784">
        <v>1</v>
      </c>
      <c r="B784" t="s">
        <v>1457</v>
      </c>
      <c r="C784">
        <v>1</v>
      </c>
      <c r="D784">
        <v>-0.69</v>
      </c>
      <c r="E784">
        <v>15</v>
      </c>
      <c r="F784">
        <v>40.520000000000003</v>
      </c>
      <c r="G784">
        <v>38.15</v>
      </c>
      <c r="H784" s="8">
        <v>0.22020000000000001</v>
      </c>
      <c r="I784" t="s">
        <v>615</v>
      </c>
    </row>
    <row r="785" spans="1:9" x14ac:dyDescent="0.3">
      <c r="A785">
        <v>1</v>
      </c>
      <c r="B785" t="s">
        <v>1458</v>
      </c>
      <c r="C785">
        <v>1</v>
      </c>
      <c r="D785">
        <v>-1.1000000000000001</v>
      </c>
      <c r="E785">
        <v>9</v>
      </c>
      <c r="F785">
        <v>20.43</v>
      </c>
      <c r="G785">
        <v>16.39</v>
      </c>
      <c r="H785" s="8">
        <v>0.47420000000000001</v>
      </c>
      <c r="I785" t="s">
        <v>615</v>
      </c>
    </row>
    <row r="786" spans="1:9" x14ac:dyDescent="0.3">
      <c r="A786">
        <v>1</v>
      </c>
      <c r="B786" t="s">
        <v>1459</v>
      </c>
      <c r="C786">
        <v>1</v>
      </c>
      <c r="D786">
        <v>-0.55000000000000004</v>
      </c>
      <c r="E786">
        <v>10</v>
      </c>
      <c r="F786">
        <v>21.94</v>
      </c>
      <c r="G786">
        <v>19.920000000000002</v>
      </c>
      <c r="H786" s="8">
        <v>0.4889</v>
      </c>
      <c r="I786" t="s">
        <v>615</v>
      </c>
    </row>
    <row r="787" spans="1:9" x14ac:dyDescent="0.3">
      <c r="A787">
        <v>1</v>
      </c>
      <c r="B787" t="s">
        <v>1460</v>
      </c>
      <c r="C787">
        <v>1</v>
      </c>
      <c r="D787">
        <v>-0.36</v>
      </c>
      <c r="E787">
        <v>10</v>
      </c>
      <c r="F787">
        <v>22.6</v>
      </c>
      <c r="G787">
        <v>20.059999999999999</v>
      </c>
      <c r="H787" s="8">
        <v>0.27600000000000002</v>
      </c>
      <c r="I787" t="s">
        <v>615</v>
      </c>
    </row>
    <row r="788" spans="1:9" x14ac:dyDescent="0.3">
      <c r="A788">
        <v>1</v>
      </c>
      <c r="B788" t="s">
        <v>1461</v>
      </c>
      <c r="C788">
        <v>1</v>
      </c>
      <c r="D788">
        <v>-0.71</v>
      </c>
      <c r="E788">
        <v>14</v>
      </c>
      <c r="F788">
        <v>22.49</v>
      </c>
      <c r="G788">
        <v>21.76</v>
      </c>
      <c r="H788" s="8">
        <v>0.36919999999999997</v>
      </c>
      <c r="I788" t="s">
        <v>615</v>
      </c>
    </row>
    <row r="789" spans="1:9" x14ac:dyDescent="0.3">
      <c r="A789">
        <v>1</v>
      </c>
      <c r="B789" t="s">
        <v>1462</v>
      </c>
      <c r="C789">
        <v>1</v>
      </c>
      <c r="D789">
        <v>0.44</v>
      </c>
      <c r="E789">
        <v>10</v>
      </c>
      <c r="F789">
        <v>15.01</v>
      </c>
      <c r="G789">
        <v>12.3</v>
      </c>
      <c r="H789" s="8">
        <v>0.3574</v>
      </c>
      <c r="I789" t="s">
        <v>615</v>
      </c>
    </row>
    <row r="790" spans="1:9" x14ac:dyDescent="0.3">
      <c r="A790">
        <v>1</v>
      </c>
      <c r="B790" t="s">
        <v>1463</v>
      </c>
      <c r="C790">
        <v>1</v>
      </c>
      <c r="D790">
        <v>0.31</v>
      </c>
      <c r="E790">
        <v>11</v>
      </c>
      <c r="F790">
        <v>16.649999999999999</v>
      </c>
      <c r="G790">
        <v>15.94</v>
      </c>
      <c r="H790" s="8">
        <v>0.38</v>
      </c>
      <c r="I790" t="s">
        <v>615</v>
      </c>
    </row>
    <row r="791" spans="1:9" x14ac:dyDescent="0.3">
      <c r="A791">
        <v>1</v>
      </c>
      <c r="B791" t="s">
        <v>1464</v>
      </c>
      <c r="C791">
        <v>1</v>
      </c>
      <c r="D791">
        <v>0.38</v>
      </c>
      <c r="E791">
        <v>9</v>
      </c>
      <c r="F791">
        <v>16.77</v>
      </c>
      <c r="G791">
        <v>15.27</v>
      </c>
      <c r="H791" s="8">
        <v>0.32379999999999998</v>
      </c>
      <c r="I791" t="s">
        <v>615</v>
      </c>
    </row>
    <row r="792" spans="1:9" x14ac:dyDescent="0.3">
      <c r="A792">
        <v>1</v>
      </c>
      <c r="B792" t="s">
        <v>1465</v>
      </c>
      <c r="C792">
        <v>1</v>
      </c>
      <c r="D792">
        <v>0.22</v>
      </c>
      <c r="E792">
        <v>9</v>
      </c>
      <c r="F792">
        <v>14.11</v>
      </c>
      <c r="G792">
        <v>11.58</v>
      </c>
      <c r="H792" s="8">
        <v>0.46</v>
      </c>
      <c r="I792" t="s">
        <v>615</v>
      </c>
    </row>
    <row r="793" spans="1:9" x14ac:dyDescent="0.3">
      <c r="A793">
        <v>1</v>
      </c>
      <c r="B793" t="s">
        <v>1466</v>
      </c>
      <c r="C793">
        <v>1</v>
      </c>
      <c r="D793">
        <v>-0.92</v>
      </c>
      <c r="E793">
        <v>11</v>
      </c>
      <c r="F793">
        <v>27.42</v>
      </c>
      <c r="G793">
        <v>25.17</v>
      </c>
      <c r="H793" s="8">
        <v>0.45529999999999998</v>
      </c>
      <c r="I793" t="s">
        <v>615</v>
      </c>
    </row>
    <row r="794" spans="1:9" x14ac:dyDescent="0.3">
      <c r="A794">
        <v>1</v>
      </c>
      <c r="B794" t="s">
        <v>1467</v>
      </c>
      <c r="C794">
        <v>1</v>
      </c>
      <c r="D794">
        <v>0.46</v>
      </c>
      <c r="E794">
        <v>10</v>
      </c>
      <c r="F794">
        <v>16.350000000000001</v>
      </c>
      <c r="G794">
        <v>15.87</v>
      </c>
      <c r="H794" s="8">
        <v>0.34250000000000003</v>
      </c>
      <c r="I794" t="s">
        <v>615</v>
      </c>
    </row>
    <row r="795" spans="1:9" x14ac:dyDescent="0.3">
      <c r="A795">
        <v>1</v>
      </c>
      <c r="B795" t="s">
        <v>1468</v>
      </c>
      <c r="C795">
        <v>1</v>
      </c>
      <c r="D795">
        <v>-0.92</v>
      </c>
      <c r="E795">
        <v>8</v>
      </c>
      <c r="F795">
        <v>12.74</v>
      </c>
      <c r="G795">
        <v>11.6</v>
      </c>
      <c r="H795" s="8">
        <v>0.51800000000000002</v>
      </c>
      <c r="I795" t="s">
        <v>615</v>
      </c>
    </row>
    <row r="796" spans="1:9" x14ac:dyDescent="0.3">
      <c r="A796">
        <v>1</v>
      </c>
      <c r="B796" t="s">
        <v>1469</v>
      </c>
      <c r="C796">
        <v>1</v>
      </c>
      <c r="D796">
        <v>-0.08</v>
      </c>
      <c r="E796">
        <v>9</v>
      </c>
      <c r="F796">
        <v>14.31</v>
      </c>
      <c r="G796">
        <v>12.97</v>
      </c>
      <c r="H796" s="8">
        <v>0.43469999999999998</v>
      </c>
      <c r="I796" t="s">
        <v>615</v>
      </c>
    </row>
    <row r="797" spans="1:9" x14ac:dyDescent="0.3">
      <c r="A797">
        <v>1</v>
      </c>
      <c r="B797" t="s">
        <v>1470</v>
      </c>
      <c r="C797">
        <v>1</v>
      </c>
      <c r="D797">
        <v>-0.19</v>
      </c>
      <c r="E797">
        <v>8</v>
      </c>
      <c r="F797">
        <v>12.28</v>
      </c>
      <c r="G797">
        <v>12.14</v>
      </c>
      <c r="H797" s="8">
        <v>0.48149999999999998</v>
      </c>
      <c r="I797" t="s">
        <v>615</v>
      </c>
    </row>
    <row r="798" spans="1:9" x14ac:dyDescent="0.3">
      <c r="A798">
        <v>1</v>
      </c>
      <c r="B798" t="s">
        <v>1471</v>
      </c>
      <c r="C798">
        <v>1</v>
      </c>
      <c r="D798">
        <v>0.27</v>
      </c>
      <c r="E798">
        <v>11</v>
      </c>
      <c r="F798">
        <v>21.55</v>
      </c>
      <c r="G798">
        <v>17.48</v>
      </c>
      <c r="H798" s="8">
        <v>0.45979999999999999</v>
      </c>
      <c r="I798" t="s">
        <v>615</v>
      </c>
    </row>
    <row r="799" spans="1:9" x14ac:dyDescent="0.3">
      <c r="A799">
        <v>1</v>
      </c>
      <c r="B799" t="s">
        <v>1472</v>
      </c>
      <c r="C799">
        <v>1</v>
      </c>
      <c r="D799">
        <v>0.22</v>
      </c>
      <c r="E799">
        <v>12</v>
      </c>
      <c r="F799">
        <v>22.38</v>
      </c>
      <c r="G799">
        <v>18.07</v>
      </c>
      <c r="H799" s="8">
        <v>0.35199999999999998</v>
      </c>
      <c r="I799" t="s">
        <v>615</v>
      </c>
    </row>
    <row r="800" spans="1:9" x14ac:dyDescent="0.3">
      <c r="A800">
        <v>1</v>
      </c>
      <c r="B800" t="s">
        <v>1473</v>
      </c>
      <c r="C800">
        <v>1</v>
      </c>
      <c r="D800">
        <v>0.04</v>
      </c>
      <c r="E800">
        <v>10</v>
      </c>
      <c r="F800">
        <v>24.24</v>
      </c>
      <c r="G800">
        <v>20.37</v>
      </c>
      <c r="H800" s="8">
        <v>0.27329999999999999</v>
      </c>
      <c r="I800" t="s">
        <v>615</v>
      </c>
    </row>
    <row r="801" spans="1:9" x14ac:dyDescent="0.3">
      <c r="A801">
        <v>1</v>
      </c>
      <c r="B801" t="s">
        <v>1474</v>
      </c>
      <c r="C801">
        <v>1</v>
      </c>
      <c r="D801">
        <v>-1.18</v>
      </c>
      <c r="E801">
        <v>10</v>
      </c>
      <c r="F801">
        <v>22.52</v>
      </c>
      <c r="G801">
        <v>20.010000000000002</v>
      </c>
      <c r="H801" s="8">
        <v>0.4672</v>
      </c>
      <c r="I801" t="s">
        <v>615</v>
      </c>
    </row>
    <row r="802" spans="1:9" x14ac:dyDescent="0.3">
      <c r="A802">
        <v>1</v>
      </c>
      <c r="B802" t="s">
        <v>1475</v>
      </c>
      <c r="C802">
        <v>1</v>
      </c>
      <c r="D802">
        <v>1.1200000000000001</v>
      </c>
      <c r="E802">
        <v>9</v>
      </c>
      <c r="F802">
        <v>21.31</v>
      </c>
      <c r="G802">
        <v>17.05</v>
      </c>
      <c r="H802" s="8">
        <v>0.48430000000000001</v>
      </c>
      <c r="I802" t="s">
        <v>615</v>
      </c>
    </row>
    <row r="803" spans="1:9" x14ac:dyDescent="0.3">
      <c r="A803">
        <v>1</v>
      </c>
      <c r="B803" t="s">
        <v>1476</v>
      </c>
      <c r="C803">
        <v>1</v>
      </c>
      <c r="D803">
        <v>0.73</v>
      </c>
      <c r="E803">
        <v>11</v>
      </c>
      <c r="F803">
        <v>18.48</v>
      </c>
      <c r="G803">
        <v>12.56</v>
      </c>
      <c r="H803" s="8">
        <v>0.3357</v>
      </c>
      <c r="I803" t="s">
        <v>615</v>
      </c>
    </row>
    <row r="804" spans="1:9" x14ac:dyDescent="0.3">
      <c r="A804">
        <v>1</v>
      </c>
      <c r="B804" t="s">
        <v>1477</v>
      </c>
      <c r="C804">
        <v>1</v>
      </c>
      <c r="D804">
        <v>-0.63</v>
      </c>
      <c r="E804">
        <v>10</v>
      </c>
      <c r="F804">
        <v>15.54</v>
      </c>
      <c r="G804">
        <v>14.39</v>
      </c>
      <c r="H804" s="8">
        <v>0.3735</v>
      </c>
      <c r="I804" t="s">
        <v>615</v>
      </c>
    </row>
    <row r="805" spans="1:9" x14ac:dyDescent="0.3">
      <c r="A805">
        <v>1</v>
      </c>
      <c r="B805" t="s">
        <v>1478</v>
      </c>
      <c r="C805">
        <v>1</v>
      </c>
      <c r="D805">
        <v>-0.28000000000000003</v>
      </c>
      <c r="E805">
        <v>13</v>
      </c>
      <c r="F805">
        <v>29.87</v>
      </c>
      <c r="G805">
        <v>27.52</v>
      </c>
      <c r="H805" s="8">
        <v>0.38729999999999998</v>
      </c>
      <c r="I805" t="s">
        <v>615</v>
      </c>
    </row>
    <row r="806" spans="1:9" x14ac:dyDescent="0.3">
      <c r="A806">
        <v>1</v>
      </c>
      <c r="B806" t="s">
        <v>1479</v>
      </c>
      <c r="C806">
        <v>1</v>
      </c>
      <c r="D806">
        <v>0.9</v>
      </c>
      <c r="E806">
        <v>12</v>
      </c>
      <c r="F806">
        <v>30.48</v>
      </c>
      <c r="G806">
        <v>27.52</v>
      </c>
      <c r="H806" s="8">
        <v>0.4284</v>
      </c>
      <c r="I806" t="s">
        <v>615</v>
      </c>
    </row>
    <row r="807" spans="1:9" x14ac:dyDescent="0.3">
      <c r="A807">
        <v>1</v>
      </c>
      <c r="B807" t="s">
        <v>1480</v>
      </c>
      <c r="C807">
        <v>1</v>
      </c>
      <c r="D807">
        <v>-0.5</v>
      </c>
      <c r="E807">
        <v>11</v>
      </c>
      <c r="F807">
        <v>20.49</v>
      </c>
      <c r="G807">
        <v>18.239999999999998</v>
      </c>
      <c r="H807" s="8">
        <v>0.39810000000000001</v>
      </c>
      <c r="I807" t="s">
        <v>615</v>
      </c>
    </row>
    <row r="808" spans="1:9" x14ac:dyDescent="0.3">
      <c r="A808">
        <v>1</v>
      </c>
      <c r="B808" t="s">
        <v>1481</v>
      </c>
      <c r="C808">
        <v>1</v>
      </c>
      <c r="D808">
        <v>0.16</v>
      </c>
      <c r="E808">
        <v>12</v>
      </c>
      <c r="F808">
        <v>22.77</v>
      </c>
      <c r="G808">
        <v>21.67</v>
      </c>
      <c r="H808" s="8">
        <v>0.42520000000000002</v>
      </c>
      <c r="I808" t="s">
        <v>615</v>
      </c>
    </row>
    <row r="809" spans="1:9" x14ac:dyDescent="0.3">
      <c r="A809">
        <v>1</v>
      </c>
      <c r="B809" t="s">
        <v>1482</v>
      </c>
      <c r="C809">
        <v>1</v>
      </c>
      <c r="D809">
        <v>-0.41</v>
      </c>
      <c r="E809">
        <v>12</v>
      </c>
      <c r="F809">
        <v>27.39</v>
      </c>
      <c r="G809">
        <v>21.16</v>
      </c>
      <c r="H809" s="8">
        <v>0.45939999999999998</v>
      </c>
      <c r="I809" t="s">
        <v>615</v>
      </c>
    </row>
    <row r="810" spans="1:9" x14ac:dyDescent="0.3">
      <c r="A810">
        <v>1</v>
      </c>
      <c r="B810" t="s">
        <v>1483</v>
      </c>
      <c r="C810">
        <v>1</v>
      </c>
      <c r="D810">
        <v>-0.1</v>
      </c>
      <c r="E810">
        <v>10</v>
      </c>
      <c r="F810">
        <v>23.16</v>
      </c>
      <c r="G810">
        <v>15.58</v>
      </c>
      <c r="H810" s="8">
        <v>0.3528</v>
      </c>
      <c r="I810" t="s">
        <v>615</v>
      </c>
    </row>
    <row r="811" spans="1:9" x14ac:dyDescent="0.3">
      <c r="A811">
        <v>1</v>
      </c>
      <c r="B811" t="s">
        <v>1484</v>
      </c>
      <c r="C811">
        <v>1</v>
      </c>
      <c r="D811">
        <v>-0.04</v>
      </c>
      <c r="E811">
        <v>11</v>
      </c>
      <c r="F811">
        <v>17.73</v>
      </c>
      <c r="G811">
        <v>16.38</v>
      </c>
      <c r="H811" s="8">
        <v>0.34060000000000001</v>
      </c>
      <c r="I811" t="s">
        <v>615</v>
      </c>
    </row>
    <row r="812" spans="1:9" x14ac:dyDescent="0.3">
      <c r="A812">
        <v>1</v>
      </c>
      <c r="B812" t="s">
        <v>1485</v>
      </c>
      <c r="C812">
        <v>1</v>
      </c>
      <c r="D812">
        <v>-0.66</v>
      </c>
      <c r="E812">
        <v>11</v>
      </c>
      <c r="F812">
        <v>31.59</v>
      </c>
      <c r="G812">
        <v>27.17</v>
      </c>
      <c r="H812" s="8">
        <v>0.46110000000000001</v>
      </c>
      <c r="I812" t="s">
        <v>615</v>
      </c>
    </row>
    <row r="813" spans="1:9" x14ac:dyDescent="0.3">
      <c r="A813">
        <v>1</v>
      </c>
      <c r="B813" t="s">
        <v>1486</v>
      </c>
      <c r="C813">
        <v>1</v>
      </c>
      <c r="D813">
        <v>0.11</v>
      </c>
      <c r="E813">
        <v>9</v>
      </c>
      <c r="F813">
        <v>22.26</v>
      </c>
      <c r="G813">
        <v>20.52</v>
      </c>
      <c r="H813" s="8">
        <v>0.31409999999999999</v>
      </c>
      <c r="I813" t="s">
        <v>615</v>
      </c>
    </row>
    <row r="814" spans="1:9" x14ac:dyDescent="0.3">
      <c r="A814">
        <v>1</v>
      </c>
      <c r="B814" t="s">
        <v>1487</v>
      </c>
      <c r="C814">
        <v>1</v>
      </c>
      <c r="D814">
        <v>-0.4</v>
      </c>
      <c r="E814">
        <v>12</v>
      </c>
      <c r="F814">
        <v>17.8</v>
      </c>
      <c r="G814">
        <v>15.58</v>
      </c>
      <c r="H814" s="8">
        <v>0.437</v>
      </c>
      <c r="I814" t="s">
        <v>615</v>
      </c>
    </row>
    <row r="815" spans="1:9" x14ac:dyDescent="0.3">
      <c r="A815">
        <v>1</v>
      </c>
      <c r="B815" t="s">
        <v>1488</v>
      </c>
      <c r="C815">
        <v>1</v>
      </c>
      <c r="D815">
        <v>-1.1399999999999999</v>
      </c>
      <c r="E815">
        <v>12</v>
      </c>
      <c r="F815">
        <v>20.61</v>
      </c>
      <c r="G815">
        <v>17.75</v>
      </c>
      <c r="H815" s="8">
        <v>0.46989999999999998</v>
      </c>
      <c r="I815" t="s">
        <v>615</v>
      </c>
    </row>
    <row r="816" spans="1:9" x14ac:dyDescent="0.3">
      <c r="A816">
        <v>1</v>
      </c>
      <c r="B816" t="s">
        <v>1489</v>
      </c>
      <c r="C816">
        <v>1</v>
      </c>
      <c r="D816">
        <v>0.62</v>
      </c>
      <c r="E816">
        <v>9</v>
      </c>
      <c r="F816">
        <v>20.38</v>
      </c>
      <c r="G816">
        <v>17.760000000000002</v>
      </c>
      <c r="H816" s="8">
        <v>0.33150000000000002</v>
      </c>
      <c r="I816" t="s">
        <v>615</v>
      </c>
    </row>
    <row r="817" spans="1:9" x14ac:dyDescent="0.3">
      <c r="A817">
        <v>1</v>
      </c>
      <c r="B817" t="s">
        <v>1490</v>
      </c>
      <c r="C817">
        <v>1</v>
      </c>
      <c r="D817">
        <v>-0.5</v>
      </c>
      <c r="E817">
        <v>11</v>
      </c>
      <c r="F817">
        <v>20.5</v>
      </c>
      <c r="G817">
        <v>16.420000000000002</v>
      </c>
      <c r="H817" s="8">
        <v>0.38100000000000001</v>
      </c>
      <c r="I817" t="s">
        <v>615</v>
      </c>
    </row>
    <row r="818" spans="1:9" x14ac:dyDescent="0.3">
      <c r="A818">
        <v>1</v>
      </c>
      <c r="B818" t="s">
        <v>1491</v>
      </c>
      <c r="C818">
        <v>1</v>
      </c>
      <c r="D818">
        <v>0.15</v>
      </c>
      <c r="E818">
        <v>7</v>
      </c>
      <c r="F818">
        <v>15.62</v>
      </c>
      <c r="G818">
        <v>12.87</v>
      </c>
      <c r="H818" s="8">
        <v>0.49309999999999998</v>
      </c>
      <c r="I818" t="s">
        <v>615</v>
      </c>
    </row>
    <row r="819" spans="1:9" x14ac:dyDescent="0.3">
      <c r="A819">
        <v>1</v>
      </c>
      <c r="B819" t="s">
        <v>1492</v>
      </c>
      <c r="C819">
        <v>1</v>
      </c>
      <c r="D819">
        <v>0.08</v>
      </c>
      <c r="E819">
        <v>9</v>
      </c>
      <c r="F819">
        <v>13.49</v>
      </c>
      <c r="G819">
        <v>9.32</v>
      </c>
      <c r="H819" s="8">
        <v>0.39710000000000001</v>
      </c>
      <c r="I819" t="s">
        <v>615</v>
      </c>
    </row>
    <row r="820" spans="1:9" x14ac:dyDescent="0.3">
      <c r="A820">
        <v>1</v>
      </c>
      <c r="B820" t="s">
        <v>1493</v>
      </c>
      <c r="C820">
        <v>1</v>
      </c>
      <c r="D820">
        <v>0.38</v>
      </c>
      <c r="E820">
        <v>11</v>
      </c>
      <c r="F820">
        <v>18.239999999999998</v>
      </c>
      <c r="G820">
        <v>15.24</v>
      </c>
      <c r="H820" s="8">
        <v>0.43070000000000003</v>
      </c>
      <c r="I820" t="s">
        <v>615</v>
      </c>
    </row>
    <row r="821" spans="1:9" x14ac:dyDescent="0.3">
      <c r="A821">
        <v>1</v>
      </c>
      <c r="B821" t="s">
        <v>1494</v>
      </c>
      <c r="C821">
        <v>1</v>
      </c>
      <c r="D821">
        <v>-0.45</v>
      </c>
      <c r="E821">
        <v>10</v>
      </c>
      <c r="F821">
        <v>25.56</v>
      </c>
      <c r="G821">
        <v>20.94</v>
      </c>
      <c r="H821" s="8">
        <v>0.2167</v>
      </c>
      <c r="I821" t="s">
        <v>615</v>
      </c>
    </row>
    <row r="822" spans="1:9" x14ac:dyDescent="0.3">
      <c r="A822">
        <v>1</v>
      </c>
      <c r="B822" t="s">
        <v>1495</v>
      </c>
      <c r="C822">
        <v>1</v>
      </c>
      <c r="D822">
        <v>-0.8</v>
      </c>
      <c r="E822">
        <v>8</v>
      </c>
      <c r="F822">
        <v>17.5</v>
      </c>
      <c r="G822">
        <v>15.65</v>
      </c>
      <c r="H822" s="8">
        <v>0.57110000000000005</v>
      </c>
      <c r="I822" t="s">
        <v>615</v>
      </c>
    </row>
    <row r="823" spans="1:9" x14ac:dyDescent="0.3">
      <c r="A823">
        <v>1</v>
      </c>
      <c r="B823" t="s">
        <v>1496</v>
      </c>
      <c r="C823">
        <v>1</v>
      </c>
      <c r="D823">
        <v>0</v>
      </c>
      <c r="E823">
        <v>10</v>
      </c>
      <c r="F823">
        <v>21.01</v>
      </c>
      <c r="G823">
        <v>14.96</v>
      </c>
      <c r="H823" s="8">
        <v>0.28389999999999999</v>
      </c>
      <c r="I823" t="s">
        <v>615</v>
      </c>
    </row>
    <row r="824" spans="1:9" x14ac:dyDescent="0.3">
      <c r="A824">
        <v>1</v>
      </c>
      <c r="B824" t="s">
        <v>1497</v>
      </c>
      <c r="C824">
        <v>1</v>
      </c>
      <c r="D824">
        <v>-0.51</v>
      </c>
      <c r="E824">
        <v>9</v>
      </c>
      <c r="F824">
        <v>16.29</v>
      </c>
      <c r="G824">
        <v>13.34</v>
      </c>
      <c r="H824" s="8">
        <v>0.40060000000000001</v>
      </c>
      <c r="I824" t="s">
        <v>615</v>
      </c>
    </row>
    <row r="825" spans="1:9" x14ac:dyDescent="0.3">
      <c r="A825">
        <v>1</v>
      </c>
      <c r="B825" t="s">
        <v>1498</v>
      </c>
      <c r="C825">
        <v>1</v>
      </c>
      <c r="D825">
        <v>1.39</v>
      </c>
      <c r="E825">
        <v>10</v>
      </c>
      <c r="F825">
        <v>21.31</v>
      </c>
      <c r="G825">
        <v>16.41</v>
      </c>
      <c r="H825" s="8">
        <v>0.37090000000000001</v>
      </c>
      <c r="I825" t="s">
        <v>615</v>
      </c>
    </row>
    <row r="826" spans="1:9" x14ac:dyDescent="0.3">
      <c r="A826">
        <v>1</v>
      </c>
      <c r="B826" t="s">
        <v>1499</v>
      </c>
      <c r="C826">
        <v>1</v>
      </c>
      <c r="D826">
        <v>-0.51</v>
      </c>
      <c r="E826">
        <v>12</v>
      </c>
      <c r="F826">
        <v>31.41</v>
      </c>
      <c r="G826">
        <v>15.89</v>
      </c>
      <c r="H826" s="8">
        <v>0.32390000000000002</v>
      </c>
      <c r="I826" t="s">
        <v>615</v>
      </c>
    </row>
    <row r="827" spans="1:9" x14ac:dyDescent="0.3">
      <c r="A827">
        <v>1</v>
      </c>
      <c r="B827" t="s">
        <v>1500</v>
      </c>
      <c r="C827">
        <v>1</v>
      </c>
      <c r="D827">
        <v>0.06</v>
      </c>
      <c r="E827">
        <v>10</v>
      </c>
      <c r="F827">
        <v>21.05</v>
      </c>
      <c r="G827">
        <v>18.329999999999998</v>
      </c>
      <c r="H827" s="8">
        <v>0.33479999999999999</v>
      </c>
      <c r="I827" t="s">
        <v>615</v>
      </c>
    </row>
    <row r="828" spans="1:9" x14ac:dyDescent="0.3">
      <c r="A828">
        <v>1</v>
      </c>
      <c r="B828" t="s">
        <v>1501</v>
      </c>
      <c r="C828">
        <v>1</v>
      </c>
      <c r="D828">
        <v>-0.67</v>
      </c>
      <c r="E828">
        <v>15</v>
      </c>
      <c r="F828">
        <v>37.619999999999997</v>
      </c>
      <c r="G828">
        <v>35.01</v>
      </c>
      <c r="H828" s="8">
        <v>0.2356</v>
      </c>
      <c r="I828" t="s">
        <v>615</v>
      </c>
    </row>
    <row r="829" spans="1:9" x14ac:dyDescent="0.3">
      <c r="A829">
        <v>1</v>
      </c>
      <c r="B829" t="s">
        <v>1502</v>
      </c>
      <c r="C829">
        <v>1</v>
      </c>
      <c r="D829">
        <v>-0.72</v>
      </c>
      <c r="E829">
        <v>12</v>
      </c>
      <c r="F829">
        <v>21.59</v>
      </c>
      <c r="G829">
        <v>20.76</v>
      </c>
      <c r="H829" s="8">
        <v>0.31390000000000001</v>
      </c>
      <c r="I829" t="s">
        <v>615</v>
      </c>
    </row>
    <row r="830" spans="1:9" x14ac:dyDescent="0.3">
      <c r="A830">
        <v>1</v>
      </c>
      <c r="B830" t="s">
        <v>1503</v>
      </c>
      <c r="C830">
        <v>1</v>
      </c>
      <c r="D830">
        <v>-0.25</v>
      </c>
      <c r="E830">
        <v>9</v>
      </c>
      <c r="F830">
        <v>21.71</v>
      </c>
      <c r="G830">
        <v>18.989999999999998</v>
      </c>
      <c r="H830" s="8">
        <v>0.38490000000000002</v>
      </c>
      <c r="I830" t="s">
        <v>615</v>
      </c>
    </row>
    <row r="831" spans="1:9" x14ac:dyDescent="0.3">
      <c r="A831">
        <v>1</v>
      </c>
      <c r="B831" t="s">
        <v>1504</v>
      </c>
      <c r="C831">
        <v>1</v>
      </c>
      <c r="D831">
        <v>-0.45</v>
      </c>
      <c r="E831">
        <v>11</v>
      </c>
      <c r="F831">
        <v>24.52</v>
      </c>
      <c r="G831">
        <v>20.77</v>
      </c>
      <c r="H831" s="8">
        <v>0.46060000000000001</v>
      </c>
      <c r="I831" t="s">
        <v>615</v>
      </c>
    </row>
    <row r="832" spans="1:9" x14ac:dyDescent="0.3">
      <c r="A832">
        <v>1</v>
      </c>
      <c r="B832" t="s">
        <v>1505</v>
      </c>
      <c r="C832">
        <v>1</v>
      </c>
      <c r="D832">
        <v>-0.93</v>
      </c>
      <c r="E832">
        <v>10</v>
      </c>
      <c r="F832">
        <v>20.54</v>
      </c>
      <c r="G832">
        <v>18.690000000000001</v>
      </c>
      <c r="H832" s="8">
        <v>0.37640000000000001</v>
      </c>
      <c r="I832" t="s">
        <v>615</v>
      </c>
    </row>
    <row r="833" spans="1:9" x14ac:dyDescent="0.3">
      <c r="A833">
        <v>1</v>
      </c>
      <c r="B833" t="s">
        <v>1506</v>
      </c>
      <c r="C833">
        <v>1</v>
      </c>
      <c r="D833">
        <v>1.0900000000000001</v>
      </c>
      <c r="E833">
        <v>10</v>
      </c>
      <c r="F833">
        <v>18.95</v>
      </c>
      <c r="G833">
        <v>13.74</v>
      </c>
      <c r="H833" s="8">
        <v>0.29089999999999999</v>
      </c>
      <c r="I833" t="s">
        <v>615</v>
      </c>
    </row>
    <row r="834" spans="1:9" x14ac:dyDescent="0.3">
      <c r="A834">
        <v>1</v>
      </c>
      <c r="B834" t="s">
        <v>1507</v>
      </c>
      <c r="C834">
        <v>1</v>
      </c>
      <c r="D834">
        <v>7.0000000000000007E-2</v>
      </c>
      <c r="E834">
        <v>10</v>
      </c>
      <c r="F834">
        <v>21.14</v>
      </c>
      <c r="G834">
        <v>18.04</v>
      </c>
      <c r="H834" s="8">
        <v>0.33539999999999998</v>
      </c>
      <c r="I834" t="s">
        <v>615</v>
      </c>
    </row>
    <row r="835" spans="1:9" x14ac:dyDescent="0.3">
      <c r="A835">
        <v>1</v>
      </c>
      <c r="B835" t="s">
        <v>1508</v>
      </c>
      <c r="C835">
        <v>1</v>
      </c>
      <c r="D835">
        <v>-0.46</v>
      </c>
      <c r="E835">
        <v>11</v>
      </c>
      <c r="F835">
        <v>22.24</v>
      </c>
      <c r="G835">
        <v>18.940000000000001</v>
      </c>
      <c r="H835" s="8">
        <v>0.46150000000000002</v>
      </c>
      <c r="I835" t="s">
        <v>615</v>
      </c>
    </row>
    <row r="836" spans="1:9" x14ac:dyDescent="0.3">
      <c r="A836">
        <v>1</v>
      </c>
      <c r="B836" t="s">
        <v>1509</v>
      </c>
      <c r="C836">
        <v>1</v>
      </c>
      <c r="D836">
        <v>-0.2</v>
      </c>
      <c r="E836">
        <v>11</v>
      </c>
      <c r="F836">
        <v>26.69</v>
      </c>
      <c r="G836">
        <v>21.55</v>
      </c>
      <c r="H836" s="8">
        <v>0.36930000000000002</v>
      </c>
      <c r="I836" t="s">
        <v>615</v>
      </c>
    </row>
    <row r="837" spans="1:9" x14ac:dyDescent="0.3">
      <c r="A837">
        <v>1</v>
      </c>
      <c r="B837" t="s">
        <v>1510</v>
      </c>
      <c r="C837">
        <v>1</v>
      </c>
      <c r="D837">
        <v>-0.84</v>
      </c>
      <c r="E837">
        <v>11</v>
      </c>
      <c r="F837">
        <v>24.39</v>
      </c>
      <c r="G837">
        <v>20.72</v>
      </c>
      <c r="H837" s="8">
        <v>0.47099999999999997</v>
      </c>
      <c r="I837" t="s">
        <v>615</v>
      </c>
    </row>
    <row r="838" spans="1:9" x14ac:dyDescent="0.3">
      <c r="A838">
        <v>1</v>
      </c>
      <c r="B838" t="s">
        <v>1511</v>
      </c>
      <c r="C838">
        <v>1</v>
      </c>
      <c r="D838">
        <v>-0.82</v>
      </c>
      <c r="E838">
        <v>8</v>
      </c>
      <c r="F838">
        <v>21.39</v>
      </c>
      <c r="G838">
        <v>18.16</v>
      </c>
      <c r="H838" s="8">
        <v>0.52739999999999998</v>
      </c>
      <c r="I838" t="s">
        <v>615</v>
      </c>
    </row>
    <row r="839" spans="1:9" x14ac:dyDescent="0.3">
      <c r="A839">
        <v>1</v>
      </c>
      <c r="B839" t="s">
        <v>1512</v>
      </c>
      <c r="C839">
        <v>1</v>
      </c>
      <c r="D839">
        <v>-0.83</v>
      </c>
      <c r="E839">
        <v>13</v>
      </c>
      <c r="F839">
        <v>28.15</v>
      </c>
      <c r="G839">
        <v>25.81</v>
      </c>
      <c r="H839" s="8">
        <v>0.27960000000000002</v>
      </c>
      <c r="I839" t="s">
        <v>615</v>
      </c>
    </row>
    <row r="840" spans="1:9" x14ac:dyDescent="0.3">
      <c r="A840">
        <v>1</v>
      </c>
      <c r="B840" t="s">
        <v>1513</v>
      </c>
      <c r="C840">
        <v>1</v>
      </c>
      <c r="D840">
        <v>-0.56999999999999995</v>
      </c>
      <c r="E840">
        <v>9</v>
      </c>
      <c r="F840">
        <v>25.17</v>
      </c>
      <c r="G840">
        <v>23</v>
      </c>
      <c r="H840" s="8">
        <v>0.55289999999999995</v>
      </c>
      <c r="I840" t="s">
        <v>615</v>
      </c>
    </row>
    <row r="841" spans="1:9" x14ac:dyDescent="0.3">
      <c r="A841">
        <v>1</v>
      </c>
      <c r="B841" t="s">
        <v>1514</v>
      </c>
      <c r="C841">
        <v>1</v>
      </c>
      <c r="D841">
        <v>0.09</v>
      </c>
      <c r="E841">
        <v>11</v>
      </c>
      <c r="F841">
        <v>20.239999999999998</v>
      </c>
      <c r="G841">
        <v>19.43</v>
      </c>
      <c r="H841" s="8">
        <v>0.32819999999999999</v>
      </c>
      <c r="I841" t="s">
        <v>615</v>
      </c>
    </row>
    <row r="842" spans="1:9" x14ac:dyDescent="0.3">
      <c r="A842">
        <v>1</v>
      </c>
      <c r="B842" t="s">
        <v>1515</v>
      </c>
      <c r="C842">
        <v>1</v>
      </c>
      <c r="D842">
        <v>-0.2</v>
      </c>
      <c r="E842">
        <v>18</v>
      </c>
      <c r="F842">
        <v>37.979999999999997</v>
      </c>
      <c r="G842">
        <v>35.39</v>
      </c>
      <c r="H842" s="8">
        <v>0.29199999999999998</v>
      </c>
      <c r="I842" t="s">
        <v>615</v>
      </c>
    </row>
    <row r="843" spans="1:9" x14ac:dyDescent="0.3">
      <c r="A843">
        <v>1</v>
      </c>
      <c r="B843" t="s">
        <v>1516</v>
      </c>
      <c r="C843">
        <v>1</v>
      </c>
      <c r="D843">
        <v>0.24</v>
      </c>
      <c r="E843">
        <v>5</v>
      </c>
      <c r="F843">
        <v>15.44</v>
      </c>
      <c r="G843">
        <v>14.76</v>
      </c>
      <c r="H843" s="8">
        <v>0.65190000000000003</v>
      </c>
      <c r="I843" t="s">
        <v>615</v>
      </c>
    </row>
    <row r="844" spans="1:9" x14ac:dyDescent="0.3">
      <c r="A844">
        <v>1</v>
      </c>
      <c r="B844" t="s">
        <v>1517</v>
      </c>
      <c r="C844">
        <v>1</v>
      </c>
      <c r="D844">
        <v>-0.14000000000000001</v>
      </c>
      <c r="E844">
        <v>11</v>
      </c>
      <c r="F844">
        <v>21.55</v>
      </c>
      <c r="G844">
        <v>19.5</v>
      </c>
      <c r="H844" s="8">
        <v>0.42159999999999997</v>
      </c>
      <c r="I844" t="s">
        <v>615</v>
      </c>
    </row>
    <row r="845" spans="1:9" x14ac:dyDescent="0.3">
      <c r="A845">
        <v>1</v>
      </c>
      <c r="B845" t="s">
        <v>1518</v>
      </c>
      <c r="C845">
        <v>1</v>
      </c>
      <c r="D845">
        <v>-0.64</v>
      </c>
      <c r="E845">
        <v>15</v>
      </c>
      <c r="F845">
        <v>37.799999999999997</v>
      </c>
      <c r="G845">
        <v>34.82</v>
      </c>
      <c r="H845" s="8">
        <v>0.37819999999999998</v>
      </c>
      <c r="I845" t="s">
        <v>615</v>
      </c>
    </row>
    <row r="846" spans="1:9" x14ac:dyDescent="0.3">
      <c r="A846">
        <v>1</v>
      </c>
      <c r="B846" t="s">
        <v>1519</v>
      </c>
      <c r="C846">
        <v>1</v>
      </c>
      <c r="D846">
        <v>0.02</v>
      </c>
      <c r="E846">
        <v>10</v>
      </c>
      <c r="F846">
        <v>22.84</v>
      </c>
      <c r="G846">
        <v>20.91</v>
      </c>
      <c r="H846" s="8">
        <v>0.42480000000000001</v>
      </c>
      <c r="I846" t="s">
        <v>615</v>
      </c>
    </row>
    <row r="847" spans="1:9" x14ac:dyDescent="0.3">
      <c r="A847">
        <v>1</v>
      </c>
      <c r="B847" t="s">
        <v>1520</v>
      </c>
      <c r="C847">
        <v>1</v>
      </c>
      <c r="D847">
        <v>0.6</v>
      </c>
      <c r="E847">
        <v>15</v>
      </c>
      <c r="F847">
        <v>41.97</v>
      </c>
      <c r="G847">
        <v>32.86</v>
      </c>
      <c r="H847" s="8">
        <v>0.20979999999999999</v>
      </c>
      <c r="I847" t="s">
        <v>615</v>
      </c>
    </row>
    <row r="848" spans="1:9" x14ac:dyDescent="0.3">
      <c r="A848">
        <v>1</v>
      </c>
      <c r="B848" t="s">
        <v>1521</v>
      </c>
      <c r="C848">
        <v>1</v>
      </c>
      <c r="D848">
        <v>-1.36</v>
      </c>
      <c r="E848">
        <v>9</v>
      </c>
      <c r="F848">
        <v>21.09</v>
      </c>
      <c r="G848">
        <v>19.23</v>
      </c>
      <c r="H848" s="8">
        <v>0.3342</v>
      </c>
      <c r="I848" t="s">
        <v>615</v>
      </c>
    </row>
    <row r="849" spans="1:9" x14ac:dyDescent="0.3">
      <c r="A849">
        <v>1</v>
      </c>
      <c r="B849" t="s">
        <v>1522</v>
      </c>
      <c r="C849">
        <v>1</v>
      </c>
      <c r="D849">
        <v>-1.1499999999999999</v>
      </c>
      <c r="E849">
        <v>15</v>
      </c>
      <c r="F849">
        <v>29.1</v>
      </c>
      <c r="G849">
        <v>28.22</v>
      </c>
      <c r="H849" s="8">
        <v>0.3921</v>
      </c>
      <c r="I849" t="s">
        <v>615</v>
      </c>
    </row>
    <row r="850" spans="1:9" x14ac:dyDescent="0.3">
      <c r="A850">
        <v>1</v>
      </c>
      <c r="B850" t="s">
        <v>1523</v>
      </c>
      <c r="C850">
        <v>1</v>
      </c>
      <c r="D850">
        <v>-0.1</v>
      </c>
      <c r="E850">
        <v>10</v>
      </c>
      <c r="F850">
        <v>33.72</v>
      </c>
      <c r="G850">
        <v>33.479999999999997</v>
      </c>
      <c r="H850" s="8">
        <v>0.29370000000000002</v>
      </c>
      <c r="I850" t="s">
        <v>615</v>
      </c>
    </row>
    <row r="851" spans="1:9" x14ac:dyDescent="0.3">
      <c r="A851">
        <v>1</v>
      </c>
      <c r="B851" t="s">
        <v>1524</v>
      </c>
      <c r="C851">
        <v>1</v>
      </c>
      <c r="D851">
        <v>0.35</v>
      </c>
      <c r="E851">
        <v>13</v>
      </c>
      <c r="F851">
        <v>21.96</v>
      </c>
      <c r="G851">
        <v>18.16</v>
      </c>
      <c r="H851" s="8">
        <v>0.33510000000000001</v>
      </c>
      <c r="I851" t="s">
        <v>615</v>
      </c>
    </row>
    <row r="852" spans="1:9" x14ac:dyDescent="0.3">
      <c r="A852">
        <v>1</v>
      </c>
      <c r="B852" t="s">
        <v>1525</v>
      </c>
      <c r="C852">
        <v>1</v>
      </c>
      <c r="D852">
        <v>0.56999999999999995</v>
      </c>
      <c r="E852">
        <v>12</v>
      </c>
      <c r="F852">
        <v>18.52</v>
      </c>
      <c r="G852">
        <v>15.81</v>
      </c>
      <c r="H852" s="8">
        <v>0.379</v>
      </c>
      <c r="I852" t="s">
        <v>615</v>
      </c>
    </row>
    <row r="853" spans="1:9" x14ac:dyDescent="0.3">
      <c r="A853">
        <v>1</v>
      </c>
      <c r="B853" t="s">
        <v>1526</v>
      </c>
      <c r="C853">
        <v>1</v>
      </c>
      <c r="D853">
        <v>-0.76</v>
      </c>
      <c r="E853">
        <v>11</v>
      </c>
      <c r="F853">
        <v>20.010000000000002</v>
      </c>
      <c r="G853">
        <v>15.59</v>
      </c>
      <c r="H853" s="8">
        <v>0.3977</v>
      </c>
      <c r="I853" t="s">
        <v>615</v>
      </c>
    </row>
    <row r="854" spans="1:9" x14ac:dyDescent="0.3">
      <c r="A854">
        <v>1</v>
      </c>
      <c r="B854" t="s">
        <v>1527</v>
      </c>
      <c r="C854">
        <v>1</v>
      </c>
      <c r="D854">
        <v>-0.82</v>
      </c>
      <c r="E854">
        <v>11</v>
      </c>
      <c r="F854">
        <v>29.1</v>
      </c>
      <c r="G854">
        <v>26.11</v>
      </c>
      <c r="H854" s="8">
        <v>0.55510000000000004</v>
      </c>
      <c r="I854" t="s">
        <v>615</v>
      </c>
    </row>
    <row r="855" spans="1:9" x14ac:dyDescent="0.3">
      <c r="A855">
        <v>1</v>
      </c>
      <c r="B855" t="s">
        <v>1528</v>
      </c>
      <c r="C855">
        <v>1</v>
      </c>
      <c r="D855">
        <v>-0.06</v>
      </c>
      <c r="E855">
        <v>11</v>
      </c>
      <c r="F855">
        <v>19.87</v>
      </c>
      <c r="G855">
        <v>18.440000000000001</v>
      </c>
      <c r="H855" s="8">
        <v>0.33910000000000001</v>
      </c>
      <c r="I855" t="s">
        <v>615</v>
      </c>
    </row>
    <row r="856" spans="1:9" x14ac:dyDescent="0.3">
      <c r="A856">
        <v>1</v>
      </c>
      <c r="B856" t="s">
        <v>1529</v>
      </c>
      <c r="C856">
        <v>1</v>
      </c>
      <c r="D856">
        <v>-0.12</v>
      </c>
      <c r="E856">
        <v>10</v>
      </c>
      <c r="F856">
        <v>15.89</v>
      </c>
      <c r="G856">
        <v>15.38</v>
      </c>
      <c r="H856" s="8">
        <v>0.52929999999999999</v>
      </c>
      <c r="I856" t="s">
        <v>615</v>
      </c>
    </row>
    <row r="857" spans="1:9" x14ac:dyDescent="0.3">
      <c r="A857">
        <v>1</v>
      </c>
      <c r="B857" t="s">
        <v>1530</v>
      </c>
      <c r="C857">
        <v>1</v>
      </c>
      <c r="D857">
        <v>-0.04</v>
      </c>
      <c r="E857">
        <v>9</v>
      </c>
      <c r="F857">
        <v>18.32</v>
      </c>
      <c r="G857">
        <v>14.84</v>
      </c>
      <c r="H857" s="8">
        <v>0.26679999999999998</v>
      </c>
      <c r="I857" t="s">
        <v>615</v>
      </c>
    </row>
    <row r="858" spans="1:9" x14ac:dyDescent="0.3">
      <c r="A858">
        <v>1</v>
      </c>
      <c r="B858" t="s">
        <v>1531</v>
      </c>
      <c r="C858">
        <v>1</v>
      </c>
      <c r="D858">
        <v>-0.12</v>
      </c>
      <c r="E858">
        <v>11</v>
      </c>
      <c r="F858">
        <v>20.65</v>
      </c>
      <c r="G858">
        <v>16.32</v>
      </c>
      <c r="H858" s="8">
        <v>0.30420000000000003</v>
      </c>
      <c r="I858" t="s">
        <v>615</v>
      </c>
    </row>
    <row r="859" spans="1:9" x14ac:dyDescent="0.3">
      <c r="A859">
        <v>1</v>
      </c>
      <c r="B859" t="s">
        <v>1532</v>
      </c>
      <c r="C859">
        <v>1</v>
      </c>
      <c r="D859">
        <v>0.09</v>
      </c>
      <c r="E859">
        <v>11</v>
      </c>
      <c r="F859">
        <v>25.32</v>
      </c>
      <c r="G859">
        <v>18.18</v>
      </c>
      <c r="H859" s="8">
        <v>0.3523</v>
      </c>
      <c r="I859" t="s">
        <v>615</v>
      </c>
    </row>
    <row r="860" spans="1:9" x14ac:dyDescent="0.3">
      <c r="A860">
        <v>1</v>
      </c>
      <c r="B860" t="s">
        <v>1533</v>
      </c>
      <c r="C860">
        <v>1</v>
      </c>
      <c r="D860">
        <v>0.97</v>
      </c>
      <c r="E860">
        <v>9</v>
      </c>
      <c r="F860">
        <v>20.3</v>
      </c>
      <c r="G860">
        <v>17.03</v>
      </c>
      <c r="H860" s="8">
        <v>0.35580000000000001</v>
      </c>
      <c r="I860" t="s">
        <v>615</v>
      </c>
    </row>
    <row r="861" spans="1:9" x14ac:dyDescent="0.3">
      <c r="A861">
        <v>1</v>
      </c>
      <c r="B861" t="s">
        <v>1534</v>
      </c>
      <c r="C861">
        <v>1</v>
      </c>
      <c r="D861">
        <v>-0.04</v>
      </c>
      <c r="E861">
        <v>12</v>
      </c>
      <c r="F861">
        <v>22.34</v>
      </c>
      <c r="G861">
        <v>19.27</v>
      </c>
      <c r="H861" s="8">
        <v>0.35410000000000003</v>
      </c>
      <c r="I861" t="s">
        <v>615</v>
      </c>
    </row>
    <row r="862" spans="1:9" x14ac:dyDescent="0.3">
      <c r="A862">
        <v>1</v>
      </c>
      <c r="B862" t="s">
        <v>1535</v>
      </c>
      <c r="C862">
        <v>1</v>
      </c>
      <c r="D862">
        <v>-0.46</v>
      </c>
      <c r="E862">
        <v>11</v>
      </c>
      <c r="F862">
        <v>22.5</v>
      </c>
      <c r="G862">
        <v>18.420000000000002</v>
      </c>
      <c r="H862" s="8">
        <v>0.31109999999999999</v>
      </c>
      <c r="I862" t="s">
        <v>615</v>
      </c>
    </row>
    <row r="863" spans="1:9" x14ac:dyDescent="0.3">
      <c r="A863">
        <v>1</v>
      </c>
      <c r="B863" t="s">
        <v>1536</v>
      </c>
      <c r="C863">
        <v>1</v>
      </c>
      <c r="D863">
        <v>-0.1</v>
      </c>
      <c r="E863">
        <v>9</v>
      </c>
      <c r="F863">
        <v>18.09</v>
      </c>
      <c r="G863">
        <v>16.95</v>
      </c>
      <c r="H863" s="8">
        <v>0.49</v>
      </c>
      <c r="I863" t="s">
        <v>615</v>
      </c>
    </row>
    <row r="864" spans="1:9" x14ac:dyDescent="0.3">
      <c r="A864">
        <v>1</v>
      </c>
      <c r="B864" t="s">
        <v>1537</v>
      </c>
      <c r="C864">
        <v>1</v>
      </c>
      <c r="D864">
        <v>-0.66</v>
      </c>
      <c r="E864">
        <v>13</v>
      </c>
      <c r="F864">
        <v>25.05</v>
      </c>
      <c r="G864">
        <v>20.260000000000002</v>
      </c>
      <c r="H864" s="8">
        <v>0.39219999999999999</v>
      </c>
      <c r="I864" t="s">
        <v>615</v>
      </c>
    </row>
    <row r="865" spans="1:9" x14ac:dyDescent="0.3">
      <c r="A865">
        <v>1</v>
      </c>
      <c r="B865" t="s">
        <v>1538</v>
      </c>
      <c r="C865">
        <v>1</v>
      </c>
      <c r="D865">
        <v>0.05</v>
      </c>
      <c r="E865">
        <v>14</v>
      </c>
      <c r="F865">
        <v>32.07</v>
      </c>
      <c r="G865">
        <v>24.9</v>
      </c>
      <c r="H865" s="8">
        <v>0.32269999999999999</v>
      </c>
      <c r="I865" t="s">
        <v>615</v>
      </c>
    </row>
    <row r="866" spans="1:9" x14ac:dyDescent="0.3">
      <c r="A866">
        <v>1</v>
      </c>
      <c r="B866" t="s">
        <v>1539</v>
      </c>
      <c r="C866">
        <v>1</v>
      </c>
      <c r="D866">
        <v>-1.62</v>
      </c>
      <c r="E866">
        <v>7</v>
      </c>
      <c r="F866">
        <v>18.329999999999998</v>
      </c>
      <c r="G866">
        <v>14.4</v>
      </c>
      <c r="H866" s="8">
        <v>0.56389999999999996</v>
      </c>
      <c r="I866" t="s">
        <v>615</v>
      </c>
    </row>
    <row r="867" spans="1:9" x14ac:dyDescent="0.3">
      <c r="A867">
        <v>1</v>
      </c>
      <c r="B867" t="s">
        <v>1540</v>
      </c>
      <c r="C867">
        <v>1</v>
      </c>
      <c r="D867">
        <v>-0.33</v>
      </c>
      <c r="E867">
        <v>11</v>
      </c>
      <c r="F867">
        <v>25.04</v>
      </c>
      <c r="G867">
        <v>21.84</v>
      </c>
      <c r="H867" s="8">
        <v>0.27560000000000001</v>
      </c>
      <c r="I867" t="s">
        <v>615</v>
      </c>
    </row>
    <row r="868" spans="1:9" x14ac:dyDescent="0.3">
      <c r="A868">
        <v>1</v>
      </c>
      <c r="B868" t="s">
        <v>1541</v>
      </c>
      <c r="C868">
        <v>1</v>
      </c>
      <c r="D868">
        <v>-0.68</v>
      </c>
      <c r="E868">
        <v>10</v>
      </c>
      <c r="F868">
        <v>17.559999999999999</v>
      </c>
      <c r="G868">
        <v>15.61</v>
      </c>
      <c r="H868" s="8">
        <v>0.50900000000000001</v>
      </c>
      <c r="I868" t="s">
        <v>615</v>
      </c>
    </row>
    <row r="869" spans="1:9" x14ac:dyDescent="0.3">
      <c r="A869">
        <v>1</v>
      </c>
      <c r="B869" t="s">
        <v>1542</v>
      </c>
      <c r="C869">
        <v>1</v>
      </c>
      <c r="D869">
        <v>-0.21</v>
      </c>
      <c r="E869">
        <v>10</v>
      </c>
      <c r="F869">
        <v>23.06</v>
      </c>
      <c r="G869">
        <v>22.3</v>
      </c>
      <c r="H869" s="8">
        <v>0.37690000000000001</v>
      </c>
      <c r="I869" t="s">
        <v>615</v>
      </c>
    </row>
    <row r="870" spans="1:9" x14ac:dyDescent="0.3">
      <c r="A870">
        <v>1</v>
      </c>
      <c r="B870" t="s">
        <v>1543</v>
      </c>
      <c r="C870">
        <v>1</v>
      </c>
      <c r="D870">
        <v>-0.91</v>
      </c>
      <c r="E870">
        <v>9</v>
      </c>
      <c r="F870">
        <v>17.989999999999998</v>
      </c>
      <c r="G870">
        <v>11.54</v>
      </c>
      <c r="H870" s="8">
        <v>0.4027</v>
      </c>
      <c r="I870" t="s">
        <v>615</v>
      </c>
    </row>
    <row r="871" spans="1:9" x14ac:dyDescent="0.3">
      <c r="A871">
        <v>1</v>
      </c>
      <c r="B871" t="s">
        <v>1544</v>
      </c>
      <c r="C871">
        <v>1</v>
      </c>
      <c r="D871">
        <v>-0.16</v>
      </c>
      <c r="E871">
        <v>15</v>
      </c>
      <c r="F871">
        <v>30.29</v>
      </c>
      <c r="G871">
        <v>28.38</v>
      </c>
      <c r="H871" s="8">
        <v>0.36890000000000001</v>
      </c>
      <c r="I871" t="s">
        <v>615</v>
      </c>
    </row>
    <row r="872" spans="1:9" x14ac:dyDescent="0.3">
      <c r="A872">
        <v>1</v>
      </c>
      <c r="B872" t="s">
        <v>1545</v>
      </c>
      <c r="C872">
        <v>1</v>
      </c>
      <c r="D872">
        <v>0.28000000000000003</v>
      </c>
      <c r="E872">
        <v>9</v>
      </c>
      <c r="F872">
        <v>15.28</v>
      </c>
      <c r="G872">
        <v>11.69</v>
      </c>
      <c r="H872" s="8">
        <v>0.42930000000000001</v>
      </c>
      <c r="I872" t="s">
        <v>615</v>
      </c>
    </row>
    <row r="873" spans="1:9" x14ac:dyDescent="0.3">
      <c r="A873">
        <v>1</v>
      </c>
      <c r="B873" t="s">
        <v>1546</v>
      </c>
      <c r="C873">
        <v>1</v>
      </c>
      <c r="D873">
        <v>-0.56000000000000005</v>
      </c>
      <c r="E873">
        <v>11</v>
      </c>
      <c r="F873">
        <v>21.95</v>
      </c>
      <c r="G873">
        <v>15.92</v>
      </c>
      <c r="H873" s="8">
        <v>0.35959999999999998</v>
      </c>
      <c r="I873" t="s">
        <v>615</v>
      </c>
    </row>
    <row r="874" spans="1:9" x14ac:dyDescent="0.3">
      <c r="A874">
        <v>1</v>
      </c>
      <c r="B874" t="s">
        <v>1547</v>
      </c>
      <c r="C874">
        <v>1</v>
      </c>
      <c r="D874">
        <v>-0.9</v>
      </c>
      <c r="E874">
        <v>12</v>
      </c>
      <c r="F874">
        <v>30.52</v>
      </c>
      <c r="G874">
        <v>28.94</v>
      </c>
      <c r="H874" s="8">
        <v>0.4118</v>
      </c>
      <c r="I874" t="s">
        <v>615</v>
      </c>
    </row>
    <row r="875" spans="1:9" x14ac:dyDescent="0.3">
      <c r="A875">
        <v>1</v>
      </c>
      <c r="B875" t="s">
        <v>1548</v>
      </c>
      <c r="C875">
        <v>1</v>
      </c>
      <c r="D875">
        <v>-0.28000000000000003</v>
      </c>
      <c r="E875">
        <v>8</v>
      </c>
      <c r="F875">
        <v>11.59</v>
      </c>
      <c r="G875">
        <v>10.6</v>
      </c>
      <c r="H875" s="8">
        <v>0.55659999999999998</v>
      </c>
      <c r="I875" t="s">
        <v>615</v>
      </c>
    </row>
    <row r="876" spans="1:9" x14ac:dyDescent="0.3">
      <c r="A876">
        <v>1</v>
      </c>
      <c r="B876" t="s">
        <v>1549</v>
      </c>
      <c r="C876">
        <v>1</v>
      </c>
      <c r="D876">
        <v>-0.66</v>
      </c>
      <c r="E876">
        <v>9</v>
      </c>
      <c r="F876">
        <v>15.67</v>
      </c>
      <c r="G876">
        <v>9.83</v>
      </c>
      <c r="H876" s="8">
        <v>0.42580000000000001</v>
      </c>
      <c r="I876" t="s">
        <v>615</v>
      </c>
    </row>
    <row r="877" spans="1:9" x14ac:dyDescent="0.3">
      <c r="A877">
        <v>1</v>
      </c>
      <c r="B877" t="s">
        <v>1550</v>
      </c>
      <c r="C877">
        <v>1</v>
      </c>
      <c r="D877">
        <v>-0.16</v>
      </c>
      <c r="E877">
        <v>11</v>
      </c>
      <c r="F877">
        <v>23.28</v>
      </c>
      <c r="G877">
        <v>20.09</v>
      </c>
      <c r="H877" s="8">
        <v>0.3821</v>
      </c>
      <c r="I877" t="s">
        <v>615</v>
      </c>
    </row>
    <row r="878" spans="1:9" x14ac:dyDescent="0.3">
      <c r="A878">
        <v>1</v>
      </c>
      <c r="B878" t="s">
        <v>1551</v>
      </c>
      <c r="C878">
        <v>1</v>
      </c>
      <c r="D878">
        <v>-0.5</v>
      </c>
      <c r="E878">
        <v>11</v>
      </c>
      <c r="F878">
        <v>24.89</v>
      </c>
      <c r="G878">
        <v>19.059999999999999</v>
      </c>
      <c r="H878" s="8">
        <v>0.34949999999999998</v>
      </c>
      <c r="I878" t="s">
        <v>615</v>
      </c>
    </row>
    <row r="879" spans="1:9" x14ac:dyDescent="0.3">
      <c r="A879">
        <v>1</v>
      </c>
      <c r="B879" t="s">
        <v>1552</v>
      </c>
      <c r="C879">
        <v>1</v>
      </c>
      <c r="D879">
        <v>-0.1</v>
      </c>
      <c r="E879">
        <v>13</v>
      </c>
      <c r="F879">
        <v>26.53</v>
      </c>
      <c r="G879">
        <v>23.66</v>
      </c>
      <c r="H879" s="8">
        <v>0.26889999999999997</v>
      </c>
      <c r="I879" t="s">
        <v>615</v>
      </c>
    </row>
    <row r="880" spans="1:9" x14ac:dyDescent="0.3">
      <c r="A880">
        <v>1</v>
      </c>
      <c r="B880" t="s">
        <v>1553</v>
      </c>
      <c r="C880">
        <v>1</v>
      </c>
      <c r="D880">
        <v>-0.24</v>
      </c>
      <c r="E880">
        <v>10</v>
      </c>
      <c r="F880">
        <v>25.12</v>
      </c>
      <c r="G880">
        <v>15.2</v>
      </c>
      <c r="H880" s="8">
        <v>0.45469999999999999</v>
      </c>
      <c r="I880" t="s">
        <v>615</v>
      </c>
    </row>
    <row r="881" spans="1:9" x14ac:dyDescent="0.3">
      <c r="A881">
        <v>1</v>
      </c>
      <c r="B881" t="s">
        <v>1554</v>
      </c>
      <c r="C881">
        <v>1</v>
      </c>
      <c r="D881">
        <v>0.3</v>
      </c>
      <c r="E881">
        <v>14</v>
      </c>
      <c r="F881">
        <v>34.65</v>
      </c>
      <c r="G881">
        <v>28.59</v>
      </c>
      <c r="H881" s="8">
        <v>0.25269999999999998</v>
      </c>
      <c r="I881" t="s">
        <v>615</v>
      </c>
    </row>
    <row r="882" spans="1:9" x14ac:dyDescent="0.3">
      <c r="A882">
        <v>1</v>
      </c>
      <c r="B882" t="s">
        <v>1555</v>
      </c>
      <c r="C882">
        <v>1</v>
      </c>
      <c r="D882">
        <v>-0.46</v>
      </c>
      <c r="E882">
        <v>13</v>
      </c>
      <c r="F882">
        <v>35.659999999999997</v>
      </c>
      <c r="G882">
        <v>26.64</v>
      </c>
      <c r="H882" s="8">
        <v>0.26869999999999999</v>
      </c>
      <c r="I882" t="s">
        <v>615</v>
      </c>
    </row>
    <row r="883" spans="1:9" x14ac:dyDescent="0.3">
      <c r="A883">
        <v>1</v>
      </c>
      <c r="B883" t="s">
        <v>1556</v>
      </c>
      <c r="C883">
        <v>1</v>
      </c>
      <c r="D883">
        <v>-1.19</v>
      </c>
      <c r="E883">
        <v>11</v>
      </c>
      <c r="F883">
        <v>27.39</v>
      </c>
      <c r="G883">
        <v>23.84</v>
      </c>
      <c r="H883" s="8">
        <v>0.34300000000000003</v>
      </c>
      <c r="I883" t="s">
        <v>615</v>
      </c>
    </row>
    <row r="884" spans="1:9" x14ac:dyDescent="0.3">
      <c r="A884">
        <v>1</v>
      </c>
      <c r="B884" t="s">
        <v>1557</v>
      </c>
      <c r="C884">
        <v>1</v>
      </c>
      <c r="D884">
        <v>-0.42</v>
      </c>
      <c r="E884">
        <v>11</v>
      </c>
      <c r="F884">
        <v>14.05</v>
      </c>
      <c r="G884">
        <v>12.12</v>
      </c>
      <c r="H884" s="8">
        <v>0.47499999999999998</v>
      </c>
      <c r="I884" t="s">
        <v>615</v>
      </c>
    </row>
    <row r="885" spans="1:9" x14ac:dyDescent="0.3">
      <c r="A885">
        <v>1</v>
      </c>
      <c r="B885" t="s">
        <v>1558</v>
      </c>
      <c r="C885">
        <v>1</v>
      </c>
      <c r="D885">
        <v>0</v>
      </c>
      <c r="E885">
        <v>12</v>
      </c>
      <c r="F885">
        <v>26.51</v>
      </c>
      <c r="G885">
        <v>21.94</v>
      </c>
      <c r="H885" s="8">
        <v>0.30320000000000003</v>
      </c>
      <c r="I885" t="s">
        <v>615</v>
      </c>
    </row>
    <row r="886" spans="1:9" x14ac:dyDescent="0.3">
      <c r="A886">
        <v>1</v>
      </c>
      <c r="B886" t="s">
        <v>1559</v>
      </c>
      <c r="C886">
        <v>1</v>
      </c>
      <c r="D886">
        <v>-0.95</v>
      </c>
      <c r="E886">
        <v>11</v>
      </c>
      <c r="F886">
        <v>20.84</v>
      </c>
      <c r="G886">
        <v>20.56</v>
      </c>
      <c r="H886" s="8">
        <v>0.37619999999999998</v>
      </c>
      <c r="I886" t="s">
        <v>615</v>
      </c>
    </row>
    <row r="887" spans="1:9" x14ac:dyDescent="0.3">
      <c r="A887">
        <v>1</v>
      </c>
      <c r="B887" t="s">
        <v>1560</v>
      </c>
      <c r="C887">
        <v>1</v>
      </c>
      <c r="D887">
        <v>0.16</v>
      </c>
      <c r="E887">
        <v>12</v>
      </c>
      <c r="F887">
        <v>24.92</v>
      </c>
      <c r="G887">
        <v>21.22</v>
      </c>
      <c r="H887" s="8">
        <v>0.40860000000000002</v>
      </c>
      <c r="I887" t="s">
        <v>615</v>
      </c>
    </row>
    <row r="888" spans="1:9" x14ac:dyDescent="0.3">
      <c r="A888">
        <v>1</v>
      </c>
      <c r="B888" t="s">
        <v>1561</v>
      </c>
      <c r="C888">
        <v>1</v>
      </c>
      <c r="D888">
        <v>-0.39</v>
      </c>
      <c r="E888">
        <v>11</v>
      </c>
      <c r="F888">
        <v>19.28</v>
      </c>
      <c r="G888">
        <v>16.78</v>
      </c>
      <c r="H888" s="8">
        <v>0.32150000000000001</v>
      </c>
      <c r="I888" t="s">
        <v>615</v>
      </c>
    </row>
    <row r="889" spans="1:9" x14ac:dyDescent="0.3">
      <c r="A889">
        <v>1</v>
      </c>
      <c r="B889" t="s">
        <v>1562</v>
      </c>
      <c r="C889">
        <v>1</v>
      </c>
      <c r="D889">
        <v>-1.07</v>
      </c>
      <c r="E889">
        <v>12</v>
      </c>
      <c r="F889">
        <v>28.56</v>
      </c>
      <c r="G889">
        <v>24.12</v>
      </c>
      <c r="H889" s="8">
        <v>0.45569999999999999</v>
      </c>
      <c r="I889" t="s">
        <v>615</v>
      </c>
    </row>
    <row r="890" spans="1:9" x14ac:dyDescent="0.3">
      <c r="A890">
        <v>1</v>
      </c>
      <c r="B890" t="s">
        <v>1563</v>
      </c>
      <c r="C890">
        <v>1</v>
      </c>
      <c r="D890">
        <v>0.2</v>
      </c>
      <c r="E890">
        <v>11</v>
      </c>
      <c r="F890">
        <v>23.28</v>
      </c>
      <c r="G890">
        <v>20.2</v>
      </c>
      <c r="H890" s="8">
        <v>0.33289999999999997</v>
      </c>
      <c r="I890" t="s">
        <v>615</v>
      </c>
    </row>
    <row r="891" spans="1:9" x14ac:dyDescent="0.3">
      <c r="A891">
        <v>1</v>
      </c>
      <c r="B891" t="s">
        <v>1564</v>
      </c>
      <c r="C891">
        <v>1</v>
      </c>
      <c r="D891">
        <v>-0.64</v>
      </c>
      <c r="E891">
        <v>10</v>
      </c>
      <c r="F891">
        <v>20.54</v>
      </c>
      <c r="G891">
        <v>10.17</v>
      </c>
      <c r="H891" s="8">
        <v>0.42830000000000001</v>
      </c>
      <c r="I891" t="s">
        <v>615</v>
      </c>
    </row>
    <row r="892" spans="1:9" x14ac:dyDescent="0.3">
      <c r="A892">
        <v>1</v>
      </c>
      <c r="B892" t="s">
        <v>1565</v>
      </c>
      <c r="C892">
        <v>1</v>
      </c>
      <c r="D892">
        <v>0.1</v>
      </c>
      <c r="E892">
        <v>12</v>
      </c>
      <c r="F892">
        <v>31.89</v>
      </c>
      <c r="G892">
        <v>29.68</v>
      </c>
      <c r="H892" s="8">
        <v>0.30420000000000003</v>
      </c>
      <c r="I892" t="s">
        <v>615</v>
      </c>
    </row>
    <row r="893" spans="1:9" x14ac:dyDescent="0.3">
      <c r="A893">
        <v>1</v>
      </c>
      <c r="B893" t="s">
        <v>1566</v>
      </c>
      <c r="C893">
        <v>1</v>
      </c>
      <c r="D893">
        <v>-0.74</v>
      </c>
      <c r="E893">
        <v>11</v>
      </c>
      <c r="F893">
        <v>19.27</v>
      </c>
      <c r="G893">
        <v>11.77</v>
      </c>
      <c r="H893" s="8">
        <v>0.34899999999999998</v>
      </c>
      <c r="I893" t="s">
        <v>615</v>
      </c>
    </row>
    <row r="894" spans="1:9" x14ac:dyDescent="0.3">
      <c r="A894">
        <v>1</v>
      </c>
      <c r="B894" t="s">
        <v>1567</v>
      </c>
      <c r="C894">
        <v>1</v>
      </c>
      <c r="D894">
        <v>-0.2</v>
      </c>
      <c r="E894">
        <v>9</v>
      </c>
      <c r="F894">
        <v>14.02</v>
      </c>
      <c r="G894">
        <v>11.43</v>
      </c>
      <c r="H894" s="8">
        <v>0.36259999999999998</v>
      </c>
      <c r="I894" t="s">
        <v>615</v>
      </c>
    </row>
    <row r="895" spans="1:9" x14ac:dyDescent="0.3">
      <c r="A895">
        <v>1</v>
      </c>
      <c r="B895" t="s">
        <v>1568</v>
      </c>
      <c r="C895">
        <v>1</v>
      </c>
      <c r="D895">
        <v>0.65</v>
      </c>
      <c r="E895">
        <v>9</v>
      </c>
      <c r="F895">
        <v>18.07</v>
      </c>
      <c r="G895">
        <v>14.86</v>
      </c>
      <c r="H895" s="8">
        <v>0.44009999999999999</v>
      </c>
      <c r="I895" t="s">
        <v>615</v>
      </c>
    </row>
    <row r="896" spans="1:9" x14ac:dyDescent="0.3">
      <c r="A896">
        <v>1</v>
      </c>
      <c r="B896" t="s">
        <v>1569</v>
      </c>
      <c r="C896">
        <v>1</v>
      </c>
      <c r="D896">
        <v>-0.54</v>
      </c>
      <c r="E896">
        <v>9</v>
      </c>
      <c r="F896">
        <v>20.18</v>
      </c>
      <c r="G896">
        <v>17.97</v>
      </c>
      <c r="H896" s="8">
        <v>0.42049999999999998</v>
      </c>
      <c r="I896" t="s">
        <v>615</v>
      </c>
    </row>
    <row r="897" spans="1:9" x14ac:dyDescent="0.3">
      <c r="A897">
        <v>1</v>
      </c>
      <c r="B897" t="s">
        <v>1570</v>
      </c>
      <c r="C897">
        <v>1</v>
      </c>
      <c r="D897">
        <v>-0.1</v>
      </c>
      <c r="E897">
        <v>11</v>
      </c>
      <c r="F897">
        <v>21.44</v>
      </c>
      <c r="G897">
        <v>16.739999999999998</v>
      </c>
      <c r="H897" s="8">
        <v>0.40429999999999999</v>
      </c>
      <c r="I897" t="s">
        <v>615</v>
      </c>
    </row>
    <row r="898" spans="1:9" x14ac:dyDescent="0.3">
      <c r="A898">
        <v>1</v>
      </c>
      <c r="B898" t="s">
        <v>1571</v>
      </c>
      <c r="C898">
        <v>1</v>
      </c>
      <c r="D898">
        <v>-0.37</v>
      </c>
      <c r="E898">
        <v>11</v>
      </c>
      <c r="F898">
        <v>15.55</v>
      </c>
      <c r="G898">
        <v>11.15</v>
      </c>
      <c r="H898" s="8">
        <v>0.4012</v>
      </c>
      <c r="I898" t="s">
        <v>615</v>
      </c>
    </row>
    <row r="899" spans="1:9" x14ac:dyDescent="0.3">
      <c r="A899">
        <v>1</v>
      </c>
      <c r="B899" t="s">
        <v>1572</v>
      </c>
      <c r="C899">
        <v>1</v>
      </c>
      <c r="D899">
        <v>-0.15</v>
      </c>
      <c r="E899">
        <v>11</v>
      </c>
      <c r="F899">
        <v>19.23</v>
      </c>
      <c r="G899">
        <v>19.010000000000002</v>
      </c>
      <c r="H899" s="8">
        <v>0.32719999999999999</v>
      </c>
      <c r="I899" t="s">
        <v>615</v>
      </c>
    </row>
    <row r="900" spans="1:9" x14ac:dyDescent="0.3">
      <c r="A900">
        <v>1</v>
      </c>
      <c r="B900" t="s">
        <v>1573</v>
      </c>
      <c r="C900">
        <v>1</v>
      </c>
      <c r="D900">
        <v>0.01</v>
      </c>
      <c r="E900">
        <v>9</v>
      </c>
      <c r="F900">
        <v>15.79</v>
      </c>
      <c r="G900">
        <v>10.75</v>
      </c>
      <c r="H900" s="8">
        <v>0.42380000000000001</v>
      </c>
      <c r="I900" t="s">
        <v>615</v>
      </c>
    </row>
    <row r="901" spans="1:9" x14ac:dyDescent="0.3">
      <c r="A901">
        <v>1</v>
      </c>
      <c r="B901" t="s">
        <v>1574</v>
      </c>
      <c r="C901">
        <v>1</v>
      </c>
      <c r="D901">
        <v>0.15</v>
      </c>
      <c r="E901">
        <v>13</v>
      </c>
      <c r="F901">
        <v>23.34</v>
      </c>
      <c r="G901">
        <v>22.19</v>
      </c>
      <c r="H901" s="8">
        <v>0.31180000000000002</v>
      </c>
      <c r="I901" t="s">
        <v>615</v>
      </c>
    </row>
    <row r="902" spans="1:9" x14ac:dyDescent="0.3">
      <c r="A902">
        <v>1</v>
      </c>
      <c r="B902" t="s">
        <v>1575</v>
      </c>
      <c r="C902">
        <v>1</v>
      </c>
      <c r="D902">
        <v>-0.82</v>
      </c>
      <c r="E902">
        <v>9</v>
      </c>
      <c r="F902">
        <v>18.12</v>
      </c>
      <c r="G902">
        <v>15.63</v>
      </c>
      <c r="H902" s="8">
        <v>0.35570000000000002</v>
      </c>
      <c r="I902" t="s">
        <v>615</v>
      </c>
    </row>
    <row r="903" spans="1:9" x14ac:dyDescent="0.3">
      <c r="A903">
        <v>1</v>
      </c>
      <c r="B903" t="s">
        <v>1576</v>
      </c>
      <c r="C903">
        <v>1</v>
      </c>
      <c r="D903">
        <v>-0.24</v>
      </c>
      <c r="E903">
        <v>10</v>
      </c>
      <c r="F903">
        <v>15.89</v>
      </c>
      <c r="G903">
        <v>14.27</v>
      </c>
      <c r="H903" s="8">
        <v>0.42149999999999999</v>
      </c>
      <c r="I903" t="s">
        <v>615</v>
      </c>
    </row>
    <row r="904" spans="1:9" x14ac:dyDescent="0.3">
      <c r="A904">
        <v>1</v>
      </c>
      <c r="B904" t="s">
        <v>1577</v>
      </c>
      <c r="C904">
        <v>1</v>
      </c>
      <c r="D904">
        <v>0</v>
      </c>
      <c r="E904">
        <v>12</v>
      </c>
      <c r="F904">
        <v>22.63</v>
      </c>
      <c r="G904">
        <v>20.43</v>
      </c>
      <c r="H904" s="8">
        <v>0.39560000000000001</v>
      </c>
      <c r="I904" t="s">
        <v>615</v>
      </c>
    </row>
    <row r="905" spans="1:9" x14ac:dyDescent="0.3">
      <c r="A905">
        <v>1</v>
      </c>
      <c r="B905" t="s">
        <v>1578</v>
      </c>
      <c r="C905">
        <v>1</v>
      </c>
      <c r="D905">
        <v>0.02</v>
      </c>
      <c r="E905">
        <v>14</v>
      </c>
      <c r="F905">
        <v>36.090000000000003</v>
      </c>
      <c r="G905">
        <v>31.27</v>
      </c>
      <c r="H905" s="8">
        <v>0.23280000000000001</v>
      </c>
      <c r="I905" t="s">
        <v>615</v>
      </c>
    </row>
    <row r="906" spans="1:9" x14ac:dyDescent="0.3">
      <c r="A906">
        <v>1</v>
      </c>
      <c r="B906" t="s">
        <v>1579</v>
      </c>
      <c r="C906">
        <v>1</v>
      </c>
      <c r="D906">
        <v>0.14000000000000001</v>
      </c>
      <c r="E906">
        <v>13</v>
      </c>
      <c r="F906">
        <v>26.71</v>
      </c>
      <c r="G906">
        <v>23.68</v>
      </c>
      <c r="H906" s="8">
        <v>0.35</v>
      </c>
      <c r="I906" t="s">
        <v>615</v>
      </c>
    </row>
    <row r="907" spans="1:9" x14ac:dyDescent="0.3">
      <c r="A907">
        <v>1</v>
      </c>
      <c r="B907" t="s">
        <v>1580</v>
      </c>
      <c r="C907">
        <v>1</v>
      </c>
      <c r="D907">
        <v>-1.1200000000000001</v>
      </c>
      <c r="E907">
        <v>11</v>
      </c>
      <c r="F907">
        <v>32.15</v>
      </c>
      <c r="G907">
        <v>31.59</v>
      </c>
      <c r="H907" s="8">
        <v>0.32979999999999998</v>
      </c>
      <c r="I907" t="s">
        <v>615</v>
      </c>
    </row>
    <row r="908" spans="1:9" x14ac:dyDescent="0.3">
      <c r="A908">
        <v>1</v>
      </c>
      <c r="B908" t="s">
        <v>1581</v>
      </c>
      <c r="C908">
        <v>1</v>
      </c>
      <c r="D908">
        <v>0.24</v>
      </c>
      <c r="E908">
        <v>11</v>
      </c>
      <c r="F908">
        <v>22.97</v>
      </c>
      <c r="G908">
        <v>21.12</v>
      </c>
      <c r="H908" s="8">
        <v>0.28370000000000001</v>
      </c>
      <c r="I908" t="s">
        <v>615</v>
      </c>
    </row>
    <row r="909" spans="1:9" x14ac:dyDescent="0.3">
      <c r="A909">
        <v>1</v>
      </c>
      <c r="B909" t="s">
        <v>1582</v>
      </c>
      <c r="C909">
        <v>1</v>
      </c>
      <c r="D909">
        <v>-0.27</v>
      </c>
      <c r="E909">
        <v>12</v>
      </c>
      <c r="F909">
        <v>22.04</v>
      </c>
      <c r="G909">
        <v>19.760000000000002</v>
      </c>
      <c r="H909" s="8">
        <v>0.44390000000000002</v>
      </c>
      <c r="I909" t="s">
        <v>615</v>
      </c>
    </row>
    <row r="910" spans="1:9" x14ac:dyDescent="0.3">
      <c r="A910">
        <v>1</v>
      </c>
      <c r="B910" t="s">
        <v>1583</v>
      </c>
      <c r="C910">
        <v>1</v>
      </c>
      <c r="D910">
        <v>-0.72</v>
      </c>
      <c r="E910">
        <v>8</v>
      </c>
      <c r="F910">
        <v>21.04</v>
      </c>
      <c r="G910">
        <v>20.059999999999999</v>
      </c>
      <c r="H910" s="8">
        <v>0.55520000000000003</v>
      </c>
      <c r="I910" t="s">
        <v>615</v>
      </c>
    </row>
    <row r="911" spans="1:9" x14ac:dyDescent="0.3">
      <c r="A911">
        <v>1</v>
      </c>
      <c r="B911" t="s">
        <v>1584</v>
      </c>
      <c r="C911">
        <v>1</v>
      </c>
      <c r="D911">
        <v>0.33</v>
      </c>
      <c r="E911">
        <v>11</v>
      </c>
      <c r="F911">
        <v>21.64</v>
      </c>
      <c r="G911">
        <v>18.52</v>
      </c>
      <c r="H911" s="8">
        <v>0.29020000000000001</v>
      </c>
      <c r="I911" t="s">
        <v>615</v>
      </c>
    </row>
    <row r="912" spans="1:9" x14ac:dyDescent="0.3">
      <c r="A912">
        <v>1</v>
      </c>
      <c r="B912" t="s">
        <v>1585</v>
      </c>
      <c r="C912">
        <v>1</v>
      </c>
      <c r="D912">
        <v>0.28999999999999998</v>
      </c>
      <c r="E912">
        <v>12</v>
      </c>
      <c r="F912">
        <v>25.29</v>
      </c>
      <c r="G912">
        <v>21.18</v>
      </c>
      <c r="H912" s="8">
        <v>0.31990000000000002</v>
      </c>
      <c r="I912" t="s">
        <v>615</v>
      </c>
    </row>
    <row r="913" spans="1:9" x14ac:dyDescent="0.3">
      <c r="A913">
        <v>1</v>
      </c>
      <c r="B913" t="s">
        <v>1586</v>
      </c>
      <c r="C913">
        <v>1</v>
      </c>
      <c r="D913">
        <v>-0.27</v>
      </c>
      <c r="E913">
        <v>11</v>
      </c>
      <c r="F913">
        <v>27.99</v>
      </c>
      <c r="G913">
        <v>24.01</v>
      </c>
      <c r="H913" s="8">
        <v>0.52370000000000005</v>
      </c>
      <c r="I913" t="s">
        <v>615</v>
      </c>
    </row>
    <row r="914" spans="1:9" x14ac:dyDescent="0.3">
      <c r="A914">
        <v>1</v>
      </c>
      <c r="B914" t="s">
        <v>1587</v>
      </c>
      <c r="C914">
        <v>1</v>
      </c>
      <c r="D914">
        <v>-0.33</v>
      </c>
      <c r="E914">
        <v>13</v>
      </c>
      <c r="F914">
        <v>20.84</v>
      </c>
      <c r="G914">
        <v>20.02</v>
      </c>
      <c r="H914" s="8">
        <v>0.35399999999999998</v>
      </c>
      <c r="I914" t="s">
        <v>615</v>
      </c>
    </row>
    <row r="915" spans="1:9" x14ac:dyDescent="0.3">
      <c r="A915">
        <v>1</v>
      </c>
      <c r="B915" t="s">
        <v>1588</v>
      </c>
      <c r="C915">
        <v>1</v>
      </c>
      <c r="D915">
        <v>-0.27</v>
      </c>
      <c r="E915">
        <v>11</v>
      </c>
      <c r="F915">
        <v>21.75</v>
      </c>
      <c r="G915">
        <v>16.010000000000002</v>
      </c>
      <c r="H915" s="8">
        <v>0.4783</v>
      </c>
      <c r="I915" t="s">
        <v>615</v>
      </c>
    </row>
    <row r="916" spans="1:9" x14ac:dyDescent="0.3">
      <c r="A916">
        <v>1</v>
      </c>
      <c r="B916" t="s">
        <v>1589</v>
      </c>
      <c r="C916">
        <v>1</v>
      </c>
      <c r="D916">
        <v>0.55000000000000004</v>
      </c>
      <c r="E916">
        <v>8</v>
      </c>
      <c r="F916">
        <v>13.42</v>
      </c>
      <c r="G916">
        <v>12.58</v>
      </c>
      <c r="H916" s="8">
        <v>0.45910000000000001</v>
      </c>
      <c r="I916" t="s">
        <v>615</v>
      </c>
    </row>
    <row r="917" spans="1:9" x14ac:dyDescent="0.3">
      <c r="A917">
        <v>1</v>
      </c>
      <c r="B917" t="s">
        <v>1590</v>
      </c>
      <c r="C917">
        <v>1</v>
      </c>
      <c r="D917">
        <v>-0.03</v>
      </c>
      <c r="E917">
        <v>17</v>
      </c>
      <c r="F917">
        <v>36.729999999999997</v>
      </c>
      <c r="G917">
        <v>33.96</v>
      </c>
      <c r="H917" s="8">
        <v>0.2651</v>
      </c>
      <c r="I917" t="s">
        <v>615</v>
      </c>
    </row>
    <row r="918" spans="1:9" x14ac:dyDescent="0.3">
      <c r="A918">
        <v>1</v>
      </c>
      <c r="B918" t="s">
        <v>1591</v>
      </c>
      <c r="C918">
        <v>1</v>
      </c>
      <c r="D918">
        <v>-0.28999999999999998</v>
      </c>
      <c r="E918">
        <v>10</v>
      </c>
      <c r="F918">
        <v>25.02</v>
      </c>
      <c r="G918">
        <v>19.04</v>
      </c>
      <c r="H918" s="8">
        <v>0.39589999999999997</v>
      </c>
      <c r="I918" t="s">
        <v>615</v>
      </c>
    </row>
    <row r="919" spans="1:9" x14ac:dyDescent="0.3">
      <c r="A919">
        <v>1</v>
      </c>
      <c r="B919" t="s">
        <v>1592</v>
      </c>
      <c r="C919">
        <v>1</v>
      </c>
      <c r="D919">
        <v>-1.19</v>
      </c>
      <c r="E919">
        <v>14</v>
      </c>
      <c r="F919">
        <v>36.81</v>
      </c>
      <c r="G919">
        <v>35.979999999999997</v>
      </c>
      <c r="H919" s="8">
        <v>0.26719999999999999</v>
      </c>
      <c r="I919" t="s">
        <v>615</v>
      </c>
    </row>
    <row r="920" spans="1:9" x14ac:dyDescent="0.3">
      <c r="A920">
        <v>1</v>
      </c>
      <c r="B920" t="s">
        <v>1593</v>
      </c>
      <c r="C920">
        <v>1</v>
      </c>
      <c r="D920">
        <v>0.09</v>
      </c>
      <c r="E920">
        <v>15</v>
      </c>
      <c r="F920">
        <v>28.31</v>
      </c>
      <c r="G920">
        <v>25.58</v>
      </c>
      <c r="H920" s="8">
        <v>0.29399999999999998</v>
      </c>
      <c r="I920" t="s">
        <v>615</v>
      </c>
    </row>
    <row r="921" spans="1:9" x14ac:dyDescent="0.3">
      <c r="A921">
        <v>1</v>
      </c>
      <c r="B921" t="s">
        <v>1594</v>
      </c>
      <c r="C921">
        <v>1</v>
      </c>
      <c r="D921">
        <v>0.14000000000000001</v>
      </c>
      <c r="E921">
        <v>13</v>
      </c>
      <c r="F921">
        <v>33.9</v>
      </c>
      <c r="G921">
        <v>28.4</v>
      </c>
      <c r="H921" s="8">
        <v>0.24199999999999999</v>
      </c>
      <c r="I921" t="s">
        <v>615</v>
      </c>
    </row>
    <row r="922" spans="1:9" x14ac:dyDescent="0.3">
      <c r="A922">
        <v>1</v>
      </c>
      <c r="B922" t="s">
        <v>1595</v>
      </c>
      <c r="C922">
        <v>1</v>
      </c>
      <c r="D922">
        <v>-0.69</v>
      </c>
      <c r="E922">
        <v>10</v>
      </c>
      <c r="F922">
        <v>25.21</v>
      </c>
      <c r="G922">
        <v>18.09</v>
      </c>
      <c r="H922" s="8">
        <v>0.3841</v>
      </c>
      <c r="I922" t="s">
        <v>615</v>
      </c>
    </row>
    <row r="923" spans="1:9" x14ac:dyDescent="0.3">
      <c r="A923">
        <v>1</v>
      </c>
      <c r="B923" t="s">
        <v>1596</v>
      </c>
      <c r="C923">
        <v>1</v>
      </c>
      <c r="D923">
        <v>0.15</v>
      </c>
      <c r="E923">
        <v>9</v>
      </c>
      <c r="F923">
        <v>15.38</v>
      </c>
      <c r="G923">
        <v>12.1</v>
      </c>
      <c r="H923" s="8">
        <v>0.36149999999999999</v>
      </c>
      <c r="I923" t="s">
        <v>615</v>
      </c>
    </row>
    <row r="924" spans="1:9" x14ac:dyDescent="0.3">
      <c r="A924">
        <v>1</v>
      </c>
      <c r="B924" t="s">
        <v>1597</v>
      </c>
      <c r="C924">
        <v>1</v>
      </c>
      <c r="D924">
        <v>-0.28999999999999998</v>
      </c>
      <c r="E924">
        <v>13</v>
      </c>
      <c r="F924">
        <v>27.85</v>
      </c>
      <c r="G924">
        <v>20.78</v>
      </c>
      <c r="H924" s="8">
        <v>0.30130000000000001</v>
      </c>
      <c r="I924" t="s">
        <v>615</v>
      </c>
    </row>
    <row r="925" spans="1:9" x14ac:dyDescent="0.3">
      <c r="A925">
        <v>1</v>
      </c>
      <c r="B925" t="s">
        <v>1598</v>
      </c>
      <c r="C925">
        <v>1</v>
      </c>
      <c r="D925">
        <v>0.5</v>
      </c>
      <c r="E925">
        <v>11</v>
      </c>
      <c r="F925">
        <v>25.17</v>
      </c>
      <c r="G925">
        <v>20.81</v>
      </c>
      <c r="H925" s="8">
        <v>0.35510000000000003</v>
      </c>
      <c r="I925" t="s">
        <v>615</v>
      </c>
    </row>
    <row r="926" spans="1:9" x14ac:dyDescent="0.3">
      <c r="A926">
        <v>1</v>
      </c>
      <c r="B926" t="s">
        <v>1599</v>
      </c>
      <c r="C926">
        <v>1</v>
      </c>
      <c r="D926">
        <v>0.13</v>
      </c>
      <c r="E926">
        <v>9</v>
      </c>
      <c r="F926">
        <v>16.440000000000001</v>
      </c>
      <c r="G926">
        <v>13.68</v>
      </c>
      <c r="H926" s="8">
        <v>0.36649999999999999</v>
      </c>
      <c r="I926" t="s">
        <v>615</v>
      </c>
    </row>
    <row r="927" spans="1:9" x14ac:dyDescent="0.3">
      <c r="A927">
        <v>1</v>
      </c>
      <c r="B927" t="s">
        <v>1600</v>
      </c>
      <c r="C927">
        <v>1</v>
      </c>
      <c r="D927">
        <v>-0.06</v>
      </c>
      <c r="E927">
        <v>13</v>
      </c>
      <c r="F927">
        <v>24.01</v>
      </c>
      <c r="G927">
        <v>22.91</v>
      </c>
      <c r="H927" s="8">
        <v>0.30559999999999998</v>
      </c>
      <c r="I927" t="s">
        <v>615</v>
      </c>
    </row>
    <row r="928" spans="1:9" x14ac:dyDescent="0.3">
      <c r="A928">
        <v>1</v>
      </c>
      <c r="B928" t="s">
        <v>1601</v>
      </c>
      <c r="C928">
        <v>1</v>
      </c>
      <c r="D928">
        <v>-0.73</v>
      </c>
      <c r="E928">
        <v>10</v>
      </c>
      <c r="F928">
        <v>21.25</v>
      </c>
      <c r="G928">
        <v>18.91</v>
      </c>
      <c r="H928" s="8">
        <v>0.44169999999999998</v>
      </c>
      <c r="I928" t="s">
        <v>615</v>
      </c>
    </row>
    <row r="929" spans="1:9" x14ac:dyDescent="0.3">
      <c r="A929">
        <v>1</v>
      </c>
      <c r="B929" t="s">
        <v>1602</v>
      </c>
      <c r="C929">
        <v>1</v>
      </c>
      <c r="D929">
        <v>0.28000000000000003</v>
      </c>
      <c r="E929">
        <v>11</v>
      </c>
      <c r="F929">
        <v>23.74</v>
      </c>
      <c r="G929">
        <v>13.46</v>
      </c>
      <c r="H929" s="8">
        <v>0.37459999999999999</v>
      </c>
      <c r="I929" t="s">
        <v>615</v>
      </c>
    </row>
    <row r="930" spans="1:9" x14ac:dyDescent="0.3">
      <c r="A930">
        <v>1</v>
      </c>
      <c r="B930" t="s">
        <v>1603</v>
      </c>
      <c r="C930">
        <v>1</v>
      </c>
      <c r="D930">
        <v>-0.99</v>
      </c>
      <c r="E930">
        <v>13</v>
      </c>
      <c r="F930">
        <v>32.880000000000003</v>
      </c>
      <c r="G930">
        <v>27.87</v>
      </c>
      <c r="H930" s="8">
        <v>0.27189999999999998</v>
      </c>
      <c r="I930" t="s">
        <v>615</v>
      </c>
    </row>
    <row r="931" spans="1:9" x14ac:dyDescent="0.3">
      <c r="A931">
        <v>1</v>
      </c>
      <c r="B931" t="s">
        <v>1604</v>
      </c>
      <c r="C931">
        <v>1</v>
      </c>
      <c r="D931">
        <v>-0.23</v>
      </c>
      <c r="E931">
        <v>9</v>
      </c>
      <c r="F931">
        <v>20.23</v>
      </c>
      <c r="G931">
        <v>18</v>
      </c>
      <c r="H931" s="8">
        <v>0.31859999999999999</v>
      </c>
      <c r="I931" t="s">
        <v>615</v>
      </c>
    </row>
    <row r="932" spans="1:9" x14ac:dyDescent="0.3">
      <c r="A932">
        <v>1</v>
      </c>
      <c r="B932" t="s">
        <v>1605</v>
      </c>
      <c r="C932">
        <v>1</v>
      </c>
      <c r="D932">
        <v>0.45</v>
      </c>
      <c r="E932">
        <v>12</v>
      </c>
      <c r="F932">
        <v>19.47</v>
      </c>
      <c r="G932">
        <v>17.03</v>
      </c>
      <c r="H932" s="8">
        <v>0.32769999999999999</v>
      </c>
      <c r="I932" t="s">
        <v>615</v>
      </c>
    </row>
    <row r="933" spans="1:9" x14ac:dyDescent="0.3">
      <c r="A933">
        <v>1</v>
      </c>
      <c r="B933" t="s">
        <v>1606</v>
      </c>
      <c r="C933">
        <v>1</v>
      </c>
      <c r="D933">
        <v>0.03</v>
      </c>
      <c r="E933">
        <v>10</v>
      </c>
      <c r="F933">
        <v>23.5</v>
      </c>
      <c r="G933">
        <v>19.579999999999998</v>
      </c>
      <c r="H933" s="8">
        <v>0.25240000000000001</v>
      </c>
      <c r="I933" t="s">
        <v>615</v>
      </c>
    </row>
    <row r="934" spans="1:9" x14ac:dyDescent="0.3">
      <c r="A934">
        <v>1</v>
      </c>
      <c r="B934" t="s">
        <v>1607</v>
      </c>
      <c r="C934">
        <v>1</v>
      </c>
      <c r="D934">
        <v>-0.74</v>
      </c>
      <c r="E934">
        <v>10</v>
      </c>
      <c r="F934">
        <v>19.170000000000002</v>
      </c>
      <c r="G934">
        <v>16.850000000000001</v>
      </c>
      <c r="H934" s="8">
        <v>0.46429999999999999</v>
      </c>
      <c r="I934" t="s">
        <v>615</v>
      </c>
    </row>
    <row r="935" spans="1:9" x14ac:dyDescent="0.3">
      <c r="A935">
        <v>1</v>
      </c>
      <c r="B935" t="s">
        <v>1608</v>
      </c>
      <c r="C935">
        <v>1</v>
      </c>
      <c r="D935">
        <v>-0.11</v>
      </c>
      <c r="E935">
        <v>10</v>
      </c>
      <c r="F935">
        <v>15.71</v>
      </c>
      <c r="G935">
        <v>9.02</v>
      </c>
      <c r="H935" s="8">
        <v>0.3992</v>
      </c>
      <c r="I935" t="s">
        <v>615</v>
      </c>
    </row>
    <row r="936" spans="1:9" x14ac:dyDescent="0.3">
      <c r="A936">
        <v>1</v>
      </c>
      <c r="B936" t="s">
        <v>1609</v>
      </c>
      <c r="C936">
        <v>1</v>
      </c>
      <c r="D936">
        <v>-1.06</v>
      </c>
      <c r="E936">
        <v>15</v>
      </c>
      <c r="F936">
        <v>28.43</v>
      </c>
      <c r="G936">
        <v>26.93</v>
      </c>
      <c r="H936" s="8">
        <v>0.31359999999999999</v>
      </c>
      <c r="I936" t="s">
        <v>615</v>
      </c>
    </row>
    <row r="937" spans="1:9" x14ac:dyDescent="0.3">
      <c r="A937">
        <v>1</v>
      </c>
      <c r="B937" t="s">
        <v>1610</v>
      </c>
      <c r="C937">
        <v>1</v>
      </c>
      <c r="D937">
        <v>-0.36</v>
      </c>
      <c r="E937">
        <v>9</v>
      </c>
      <c r="F937">
        <v>22.76</v>
      </c>
      <c r="G937">
        <v>18.77</v>
      </c>
      <c r="H937" s="8">
        <v>0.53280000000000005</v>
      </c>
      <c r="I937" t="s">
        <v>615</v>
      </c>
    </row>
    <row r="938" spans="1:9" x14ac:dyDescent="0.3">
      <c r="A938">
        <v>1</v>
      </c>
      <c r="B938" t="s">
        <v>1611</v>
      </c>
      <c r="C938">
        <v>1</v>
      </c>
      <c r="D938">
        <v>0.28000000000000003</v>
      </c>
      <c r="E938">
        <v>10</v>
      </c>
      <c r="F938">
        <v>17.2</v>
      </c>
      <c r="G938">
        <v>14.7</v>
      </c>
      <c r="H938" s="8">
        <v>0.39389999999999997</v>
      </c>
      <c r="I938" t="s">
        <v>615</v>
      </c>
    </row>
    <row r="939" spans="1:9" x14ac:dyDescent="0.3">
      <c r="A939">
        <v>1</v>
      </c>
      <c r="B939" t="s">
        <v>1612</v>
      </c>
      <c r="C939">
        <v>1</v>
      </c>
      <c r="D939">
        <v>-1.02</v>
      </c>
      <c r="E939">
        <v>10</v>
      </c>
      <c r="F939">
        <v>16.34</v>
      </c>
      <c r="G939">
        <v>13.34</v>
      </c>
      <c r="H939" s="8">
        <v>0.49740000000000001</v>
      </c>
      <c r="I939" t="s">
        <v>615</v>
      </c>
    </row>
    <row r="940" spans="1:9" x14ac:dyDescent="0.3">
      <c r="A940">
        <v>1</v>
      </c>
      <c r="B940" t="s">
        <v>1613</v>
      </c>
      <c r="C940">
        <v>1</v>
      </c>
      <c r="D940">
        <v>0.05</v>
      </c>
      <c r="E940">
        <v>10</v>
      </c>
      <c r="F940">
        <v>20.62</v>
      </c>
      <c r="G940">
        <v>15.56</v>
      </c>
      <c r="H940" s="8">
        <v>0.39879999999999999</v>
      </c>
      <c r="I940" t="s">
        <v>615</v>
      </c>
    </row>
    <row r="941" spans="1:9" x14ac:dyDescent="0.3">
      <c r="A941">
        <v>1</v>
      </c>
      <c r="B941" t="s">
        <v>1614</v>
      </c>
      <c r="C941">
        <v>1</v>
      </c>
      <c r="D941">
        <v>0.52</v>
      </c>
      <c r="E941">
        <v>10</v>
      </c>
      <c r="F941">
        <v>14.67</v>
      </c>
      <c r="G941">
        <v>13.93</v>
      </c>
      <c r="H941" s="8">
        <v>0.40489999999999998</v>
      </c>
      <c r="I941" t="s">
        <v>615</v>
      </c>
    </row>
    <row r="942" spans="1:9" x14ac:dyDescent="0.3">
      <c r="A942">
        <v>1</v>
      </c>
      <c r="B942" t="s">
        <v>1615</v>
      </c>
      <c r="C942">
        <v>1</v>
      </c>
      <c r="D942">
        <v>-0.12</v>
      </c>
      <c r="E942">
        <v>12</v>
      </c>
      <c r="F942">
        <v>22.4</v>
      </c>
      <c r="G942">
        <v>20.73</v>
      </c>
      <c r="H942" s="8">
        <v>0.42749999999999999</v>
      </c>
      <c r="I942" t="s">
        <v>615</v>
      </c>
    </row>
    <row r="943" spans="1:9" x14ac:dyDescent="0.3">
      <c r="A943">
        <v>1</v>
      </c>
      <c r="B943" t="s">
        <v>1616</v>
      </c>
      <c r="C943">
        <v>1</v>
      </c>
      <c r="D943">
        <v>-0.16</v>
      </c>
      <c r="E943">
        <v>12</v>
      </c>
      <c r="F943">
        <v>24.74</v>
      </c>
      <c r="G943">
        <v>20.079999999999998</v>
      </c>
      <c r="H943" s="8">
        <v>0.30559999999999998</v>
      </c>
      <c r="I943" t="s">
        <v>615</v>
      </c>
    </row>
    <row r="944" spans="1:9" x14ac:dyDescent="0.3">
      <c r="A944">
        <v>1</v>
      </c>
      <c r="B944" t="s">
        <v>1617</v>
      </c>
      <c r="C944">
        <v>1</v>
      </c>
      <c r="D944">
        <v>-0.41</v>
      </c>
      <c r="E944">
        <v>12</v>
      </c>
      <c r="F944">
        <v>19.97</v>
      </c>
      <c r="G944">
        <v>19.52</v>
      </c>
      <c r="H944" s="8">
        <v>0.35349999999999998</v>
      </c>
      <c r="I944" t="s">
        <v>615</v>
      </c>
    </row>
    <row r="945" spans="1:9" x14ac:dyDescent="0.3">
      <c r="A945">
        <v>1</v>
      </c>
      <c r="B945" t="s">
        <v>1618</v>
      </c>
      <c r="C945">
        <v>1</v>
      </c>
      <c r="D945">
        <v>0.08</v>
      </c>
      <c r="E945">
        <v>10</v>
      </c>
      <c r="F945">
        <v>16.47</v>
      </c>
      <c r="G945">
        <v>15.76</v>
      </c>
      <c r="H945" s="8">
        <v>0.47839999999999999</v>
      </c>
      <c r="I945" t="s">
        <v>615</v>
      </c>
    </row>
    <row r="946" spans="1:9" x14ac:dyDescent="0.3">
      <c r="A946">
        <v>1</v>
      </c>
      <c r="B946" t="s">
        <v>1619</v>
      </c>
      <c r="C946">
        <v>1</v>
      </c>
      <c r="D946">
        <v>-0.68</v>
      </c>
      <c r="E946">
        <v>11</v>
      </c>
      <c r="F946">
        <v>19.12</v>
      </c>
      <c r="G946">
        <v>17.14</v>
      </c>
      <c r="H946" s="8">
        <v>0.44319999999999998</v>
      </c>
      <c r="I946" t="s">
        <v>615</v>
      </c>
    </row>
    <row r="947" spans="1:9" x14ac:dyDescent="0.3">
      <c r="A947">
        <v>1</v>
      </c>
      <c r="B947" t="s">
        <v>1620</v>
      </c>
      <c r="C947">
        <v>1</v>
      </c>
      <c r="D947">
        <v>-0.01</v>
      </c>
      <c r="E947">
        <v>13</v>
      </c>
      <c r="F947">
        <v>29.98</v>
      </c>
      <c r="G947">
        <v>25.38</v>
      </c>
      <c r="H947" s="8">
        <v>0.46610000000000001</v>
      </c>
      <c r="I947" t="s">
        <v>615</v>
      </c>
    </row>
    <row r="948" spans="1:9" x14ac:dyDescent="0.3">
      <c r="A948">
        <v>1</v>
      </c>
      <c r="B948" t="s">
        <v>1621</v>
      </c>
      <c r="C948">
        <v>1</v>
      </c>
      <c r="D948">
        <v>0.4</v>
      </c>
      <c r="E948">
        <v>7</v>
      </c>
      <c r="F948">
        <v>13.72</v>
      </c>
      <c r="G948">
        <v>9.23</v>
      </c>
      <c r="H948" s="8">
        <v>0.59950000000000003</v>
      </c>
      <c r="I948" t="s">
        <v>615</v>
      </c>
    </row>
    <row r="949" spans="1:9" x14ac:dyDescent="0.3">
      <c r="A949">
        <v>1</v>
      </c>
      <c r="B949" t="s">
        <v>1622</v>
      </c>
      <c r="C949">
        <v>1</v>
      </c>
      <c r="D949">
        <v>-0.17</v>
      </c>
      <c r="E949">
        <v>12</v>
      </c>
      <c r="F949">
        <v>24.81</v>
      </c>
      <c r="G949">
        <v>17.489999999999998</v>
      </c>
      <c r="H949" s="8">
        <v>0.35410000000000003</v>
      </c>
      <c r="I949" t="s">
        <v>615</v>
      </c>
    </row>
    <row r="950" spans="1:9" x14ac:dyDescent="0.3">
      <c r="A950">
        <v>1</v>
      </c>
      <c r="B950" t="s">
        <v>1623</v>
      </c>
      <c r="C950">
        <v>1</v>
      </c>
      <c r="D950">
        <v>0.13</v>
      </c>
      <c r="E950">
        <v>12</v>
      </c>
      <c r="F950">
        <v>22.45</v>
      </c>
      <c r="G950">
        <v>17.989999999999998</v>
      </c>
      <c r="H950" s="8">
        <v>0.38069999999999998</v>
      </c>
      <c r="I950" t="s">
        <v>615</v>
      </c>
    </row>
    <row r="951" spans="1:9" x14ac:dyDescent="0.3">
      <c r="A951">
        <v>1</v>
      </c>
      <c r="B951" t="s">
        <v>1624</v>
      </c>
      <c r="C951">
        <v>1</v>
      </c>
      <c r="D951">
        <v>-0.09</v>
      </c>
      <c r="E951">
        <v>11</v>
      </c>
      <c r="F951">
        <v>18.73</v>
      </c>
      <c r="G951">
        <v>16.73</v>
      </c>
      <c r="H951" s="8">
        <v>0.43169999999999997</v>
      </c>
      <c r="I951" t="s">
        <v>615</v>
      </c>
    </row>
    <row r="952" spans="1:9" x14ac:dyDescent="0.3">
      <c r="A952">
        <v>1</v>
      </c>
      <c r="B952" t="s">
        <v>1625</v>
      </c>
      <c r="C952">
        <v>1</v>
      </c>
      <c r="D952">
        <v>-0.37</v>
      </c>
      <c r="E952">
        <v>13</v>
      </c>
      <c r="F952">
        <v>28.35</v>
      </c>
      <c r="G952">
        <v>22.16</v>
      </c>
      <c r="H952" s="8">
        <v>0.41239999999999999</v>
      </c>
      <c r="I952" t="s">
        <v>615</v>
      </c>
    </row>
    <row r="953" spans="1:9" x14ac:dyDescent="0.3">
      <c r="A953">
        <v>1</v>
      </c>
      <c r="B953" t="s">
        <v>1626</v>
      </c>
      <c r="C953">
        <v>1</v>
      </c>
      <c r="D953">
        <v>-0.49</v>
      </c>
      <c r="E953">
        <v>8</v>
      </c>
      <c r="F953">
        <v>12.97</v>
      </c>
      <c r="G953">
        <v>12.43</v>
      </c>
      <c r="H953" s="8">
        <v>0.51839999999999997</v>
      </c>
      <c r="I953" t="s">
        <v>615</v>
      </c>
    </row>
    <row r="954" spans="1:9" x14ac:dyDescent="0.3">
      <c r="A954">
        <v>1</v>
      </c>
      <c r="B954" t="s">
        <v>1627</v>
      </c>
      <c r="C954">
        <v>1</v>
      </c>
      <c r="D954">
        <v>-0.67</v>
      </c>
      <c r="E954">
        <v>11</v>
      </c>
      <c r="F954">
        <v>23.05</v>
      </c>
      <c r="G954">
        <v>17.55</v>
      </c>
      <c r="H954" s="8">
        <v>0.41489999999999999</v>
      </c>
      <c r="I954" t="s">
        <v>615</v>
      </c>
    </row>
    <row r="955" spans="1:9" x14ac:dyDescent="0.3">
      <c r="A955">
        <v>1</v>
      </c>
      <c r="B955" t="s">
        <v>1628</v>
      </c>
      <c r="C955">
        <v>1</v>
      </c>
      <c r="D955">
        <v>0.22</v>
      </c>
      <c r="E955">
        <v>12</v>
      </c>
      <c r="F955">
        <v>26.54</v>
      </c>
      <c r="G955">
        <v>20.84</v>
      </c>
      <c r="H955" s="8">
        <v>0.36080000000000001</v>
      </c>
      <c r="I955" t="s">
        <v>615</v>
      </c>
    </row>
    <row r="956" spans="1:9" x14ac:dyDescent="0.3">
      <c r="A956">
        <v>1</v>
      </c>
      <c r="B956" t="s">
        <v>1629</v>
      </c>
      <c r="C956">
        <v>1</v>
      </c>
      <c r="D956">
        <v>-1.88</v>
      </c>
      <c r="E956">
        <v>11</v>
      </c>
      <c r="F956">
        <v>29.44</v>
      </c>
      <c r="G956">
        <v>20.96</v>
      </c>
      <c r="H956" s="8">
        <v>0.37819999999999998</v>
      </c>
      <c r="I956" t="s">
        <v>615</v>
      </c>
    </row>
    <row r="957" spans="1:9" x14ac:dyDescent="0.3">
      <c r="A957">
        <v>1</v>
      </c>
      <c r="B957" t="s">
        <v>1630</v>
      </c>
      <c r="C957">
        <v>1</v>
      </c>
      <c r="D957">
        <v>-0.37</v>
      </c>
      <c r="E957">
        <v>11</v>
      </c>
      <c r="F957">
        <v>20.350000000000001</v>
      </c>
      <c r="G957">
        <v>9.56</v>
      </c>
      <c r="H957" s="8">
        <v>0.29060000000000002</v>
      </c>
      <c r="I957" t="s">
        <v>615</v>
      </c>
    </row>
    <row r="958" spans="1:9" x14ac:dyDescent="0.3">
      <c r="A958">
        <v>1</v>
      </c>
      <c r="B958" t="s">
        <v>1631</v>
      </c>
      <c r="C958">
        <v>1</v>
      </c>
      <c r="D958">
        <v>0.94</v>
      </c>
      <c r="E958">
        <v>9</v>
      </c>
      <c r="F958">
        <v>14.75</v>
      </c>
      <c r="G958">
        <v>14.07</v>
      </c>
      <c r="H958" s="8">
        <v>0.45319999999999999</v>
      </c>
      <c r="I958" t="s">
        <v>615</v>
      </c>
    </row>
    <row r="959" spans="1:9" x14ac:dyDescent="0.3">
      <c r="A959">
        <v>1</v>
      </c>
      <c r="B959" t="s">
        <v>1632</v>
      </c>
      <c r="C959">
        <v>1</v>
      </c>
      <c r="D959">
        <v>-0.08</v>
      </c>
      <c r="E959">
        <v>11</v>
      </c>
      <c r="F959">
        <v>20.440000000000001</v>
      </c>
      <c r="G959">
        <v>16.899999999999999</v>
      </c>
      <c r="H959" s="8">
        <v>0.34889999999999999</v>
      </c>
      <c r="I959" t="s">
        <v>615</v>
      </c>
    </row>
    <row r="960" spans="1:9" x14ac:dyDescent="0.3">
      <c r="A960">
        <v>1</v>
      </c>
      <c r="B960" t="s">
        <v>1633</v>
      </c>
      <c r="C960">
        <v>1</v>
      </c>
      <c r="D960">
        <v>-0.97</v>
      </c>
      <c r="E960">
        <v>9</v>
      </c>
      <c r="F960">
        <v>21.24</v>
      </c>
      <c r="G960">
        <v>20</v>
      </c>
      <c r="H960" s="8">
        <v>0.39329999999999998</v>
      </c>
      <c r="I960" t="s">
        <v>615</v>
      </c>
    </row>
    <row r="961" spans="1:9" x14ac:dyDescent="0.3">
      <c r="A961">
        <v>1</v>
      </c>
      <c r="B961" t="s">
        <v>1634</v>
      </c>
      <c r="C961">
        <v>1</v>
      </c>
      <c r="D961">
        <v>0.39</v>
      </c>
      <c r="E961">
        <v>12</v>
      </c>
      <c r="F961">
        <v>26.24</v>
      </c>
      <c r="G961">
        <v>21.86</v>
      </c>
      <c r="H961" s="8">
        <v>0.28999999999999998</v>
      </c>
      <c r="I961" t="s">
        <v>615</v>
      </c>
    </row>
    <row r="962" spans="1:9" x14ac:dyDescent="0.3">
      <c r="A962">
        <v>1</v>
      </c>
      <c r="B962" t="s">
        <v>1635</v>
      </c>
      <c r="C962">
        <v>1</v>
      </c>
      <c r="D962">
        <v>-0.08</v>
      </c>
      <c r="E962">
        <v>12</v>
      </c>
      <c r="F962">
        <v>24.85</v>
      </c>
      <c r="G962">
        <v>21.31</v>
      </c>
      <c r="H962" s="8">
        <v>0.3407</v>
      </c>
      <c r="I962" t="s">
        <v>615</v>
      </c>
    </row>
    <row r="963" spans="1:9" x14ac:dyDescent="0.3">
      <c r="A963">
        <v>1</v>
      </c>
      <c r="B963" t="s">
        <v>1636</v>
      </c>
      <c r="C963">
        <v>1</v>
      </c>
      <c r="D963">
        <v>-0.79</v>
      </c>
      <c r="E963">
        <v>9</v>
      </c>
      <c r="F963">
        <v>19.579999999999998</v>
      </c>
      <c r="G963">
        <v>17.420000000000002</v>
      </c>
      <c r="H963" s="8">
        <v>0.55879999999999996</v>
      </c>
      <c r="I963" t="s">
        <v>615</v>
      </c>
    </row>
    <row r="964" spans="1:9" x14ac:dyDescent="0.3">
      <c r="A964">
        <v>1</v>
      </c>
      <c r="B964" t="s">
        <v>1637</v>
      </c>
      <c r="C964">
        <v>1</v>
      </c>
      <c r="D964">
        <v>0.76</v>
      </c>
      <c r="E964">
        <v>10</v>
      </c>
      <c r="F964">
        <v>20.260000000000002</v>
      </c>
      <c r="G964">
        <v>7.58</v>
      </c>
      <c r="H964" s="8">
        <v>0.41920000000000002</v>
      </c>
      <c r="I964" t="s">
        <v>615</v>
      </c>
    </row>
    <row r="965" spans="1:9" x14ac:dyDescent="0.3">
      <c r="A965">
        <v>1</v>
      </c>
      <c r="B965" t="s">
        <v>1638</v>
      </c>
      <c r="C965">
        <v>1</v>
      </c>
      <c r="D965">
        <v>-0.69</v>
      </c>
      <c r="E965">
        <v>8</v>
      </c>
      <c r="F965">
        <v>18.98</v>
      </c>
      <c r="G965">
        <v>15.48</v>
      </c>
      <c r="H965" s="8">
        <v>0.55759999999999998</v>
      </c>
      <c r="I965" t="s">
        <v>615</v>
      </c>
    </row>
    <row r="966" spans="1:9" x14ac:dyDescent="0.3">
      <c r="A966">
        <v>1</v>
      </c>
      <c r="B966" t="s">
        <v>1639</v>
      </c>
      <c r="C966">
        <v>1</v>
      </c>
      <c r="D966">
        <v>0.4</v>
      </c>
      <c r="E966">
        <v>10</v>
      </c>
      <c r="F966">
        <v>15.89</v>
      </c>
      <c r="G966">
        <v>12.72</v>
      </c>
      <c r="H966" s="8">
        <v>0.39900000000000002</v>
      </c>
      <c r="I966" t="s">
        <v>615</v>
      </c>
    </row>
    <row r="967" spans="1:9" x14ac:dyDescent="0.3">
      <c r="A967">
        <v>1</v>
      </c>
      <c r="B967" t="s">
        <v>1640</v>
      </c>
      <c r="C967">
        <v>1</v>
      </c>
      <c r="D967">
        <v>0.04</v>
      </c>
      <c r="E967">
        <v>9</v>
      </c>
      <c r="F967">
        <v>14.58</v>
      </c>
      <c r="G967">
        <v>13.21</v>
      </c>
      <c r="H967" s="8">
        <v>0.40310000000000001</v>
      </c>
      <c r="I967" t="s">
        <v>615</v>
      </c>
    </row>
    <row r="968" spans="1:9" x14ac:dyDescent="0.3">
      <c r="A968">
        <v>1</v>
      </c>
      <c r="B968" t="s">
        <v>1641</v>
      </c>
      <c r="C968">
        <v>1</v>
      </c>
      <c r="D968">
        <v>-1.03</v>
      </c>
      <c r="E968">
        <v>9</v>
      </c>
      <c r="F968">
        <v>19.16</v>
      </c>
      <c r="G968">
        <v>16.88</v>
      </c>
      <c r="H968" s="8">
        <v>0.38819999999999999</v>
      </c>
      <c r="I968" t="s">
        <v>615</v>
      </c>
    </row>
    <row r="969" spans="1:9" x14ac:dyDescent="0.3">
      <c r="A969">
        <v>1</v>
      </c>
      <c r="B969" t="s">
        <v>1642</v>
      </c>
      <c r="C969">
        <v>1</v>
      </c>
      <c r="D969">
        <v>-0.71</v>
      </c>
      <c r="E969">
        <v>14</v>
      </c>
      <c r="F969">
        <v>35.89</v>
      </c>
      <c r="G969">
        <v>32.19</v>
      </c>
      <c r="H969" s="8">
        <v>0.35720000000000002</v>
      </c>
      <c r="I969" t="s">
        <v>615</v>
      </c>
    </row>
    <row r="970" spans="1:9" x14ac:dyDescent="0.3">
      <c r="A970">
        <v>1</v>
      </c>
      <c r="B970" t="s">
        <v>1643</v>
      </c>
      <c r="C970">
        <v>1</v>
      </c>
      <c r="D970">
        <v>1.33</v>
      </c>
      <c r="E970">
        <v>9</v>
      </c>
      <c r="F970">
        <v>14.87</v>
      </c>
      <c r="G970">
        <v>13.15</v>
      </c>
      <c r="H970" s="8">
        <v>0.3533</v>
      </c>
      <c r="I970" t="s">
        <v>615</v>
      </c>
    </row>
    <row r="971" spans="1:9" x14ac:dyDescent="0.3">
      <c r="A971">
        <v>1</v>
      </c>
      <c r="B971" t="s">
        <v>1644</v>
      </c>
      <c r="C971">
        <v>1</v>
      </c>
      <c r="D971">
        <v>-0.33</v>
      </c>
      <c r="E971">
        <v>13</v>
      </c>
      <c r="F971">
        <v>22.31</v>
      </c>
      <c r="G971">
        <v>20.100000000000001</v>
      </c>
      <c r="H971" s="8">
        <v>0.41789999999999999</v>
      </c>
      <c r="I971" t="s">
        <v>615</v>
      </c>
    </row>
    <row r="972" spans="1:9" x14ac:dyDescent="0.3">
      <c r="A972">
        <v>1</v>
      </c>
      <c r="B972" t="s">
        <v>1645</v>
      </c>
      <c r="C972">
        <v>1</v>
      </c>
      <c r="D972">
        <v>-1.45</v>
      </c>
      <c r="E972">
        <v>9</v>
      </c>
      <c r="F972">
        <v>26.41</v>
      </c>
      <c r="G972">
        <v>23.02</v>
      </c>
      <c r="H972" s="8">
        <v>0.47720000000000001</v>
      </c>
      <c r="I972" t="s">
        <v>615</v>
      </c>
    </row>
    <row r="973" spans="1:9" x14ac:dyDescent="0.3">
      <c r="A973">
        <v>1</v>
      </c>
      <c r="B973" t="s">
        <v>1646</v>
      </c>
      <c r="C973">
        <v>1</v>
      </c>
      <c r="D973">
        <v>0.19</v>
      </c>
      <c r="E973">
        <v>10</v>
      </c>
      <c r="F973">
        <v>16.84</v>
      </c>
      <c r="G973">
        <v>16.38</v>
      </c>
      <c r="H973" s="8">
        <v>0.31030000000000002</v>
      </c>
      <c r="I973" t="s">
        <v>615</v>
      </c>
    </row>
    <row r="974" spans="1:9" x14ac:dyDescent="0.3">
      <c r="A974">
        <v>1</v>
      </c>
      <c r="B974" t="s">
        <v>1647</v>
      </c>
      <c r="C974">
        <v>1</v>
      </c>
      <c r="D974">
        <v>-0.57999999999999996</v>
      </c>
      <c r="E974">
        <v>10</v>
      </c>
      <c r="F974">
        <v>21.24</v>
      </c>
      <c r="G974">
        <v>18.18</v>
      </c>
      <c r="H974" s="8">
        <v>0.38690000000000002</v>
      </c>
      <c r="I974" t="s">
        <v>615</v>
      </c>
    </row>
    <row r="975" spans="1:9" x14ac:dyDescent="0.3">
      <c r="A975">
        <v>1</v>
      </c>
      <c r="B975" t="s">
        <v>1648</v>
      </c>
      <c r="C975">
        <v>1</v>
      </c>
      <c r="D975">
        <v>-0.15</v>
      </c>
      <c r="E975">
        <v>8</v>
      </c>
      <c r="F975">
        <v>14.16</v>
      </c>
      <c r="G975">
        <v>13.1</v>
      </c>
      <c r="H975" s="8">
        <v>0.35249999999999998</v>
      </c>
      <c r="I975" t="s">
        <v>615</v>
      </c>
    </row>
    <row r="976" spans="1:9" x14ac:dyDescent="0.3">
      <c r="A976">
        <v>1</v>
      </c>
      <c r="B976" t="s">
        <v>1649</v>
      </c>
      <c r="C976">
        <v>1</v>
      </c>
      <c r="D976">
        <v>0.15</v>
      </c>
      <c r="E976">
        <v>10</v>
      </c>
      <c r="F976">
        <v>22.39</v>
      </c>
      <c r="G976">
        <v>17.649999999999999</v>
      </c>
      <c r="H976" s="8">
        <v>0.36909999999999998</v>
      </c>
      <c r="I976" t="s">
        <v>615</v>
      </c>
    </row>
    <row r="977" spans="1:9" x14ac:dyDescent="0.3">
      <c r="A977">
        <v>1</v>
      </c>
      <c r="B977" t="s">
        <v>1650</v>
      </c>
      <c r="C977">
        <v>1</v>
      </c>
      <c r="D977">
        <v>-0.13</v>
      </c>
      <c r="E977">
        <v>17</v>
      </c>
      <c r="F977">
        <v>41.74</v>
      </c>
      <c r="G977">
        <v>37.979999999999997</v>
      </c>
      <c r="H977" s="8">
        <v>0.24440000000000001</v>
      </c>
      <c r="I977" t="s">
        <v>615</v>
      </c>
    </row>
    <row r="978" spans="1:9" x14ac:dyDescent="0.3">
      <c r="A978">
        <v>1</v>
      </c>
      <c r="B978" t="s">
        <v>1651</v>
      </c>
      <c r="C978">
        <v>1</v>
      </c>
      <c r="D978">
        <v>-2.08</v>
      </c>
      <c r="E978">
        <v>9</v>
      </c>
      <c r="F978">
        <v>23.32</v>
      </c>
      <c r="G978">
        <v>15.98</v>
      </c>
      <c r="H978" s="8">
        <v>0.48459999999999998</v>
      </c>
      <c r="I978" t="s">
        <v>615</v>
      </c>
    </row>
    <row r="979" spans="1:9" x14ac:dyDescent="0.3">
      <c r="A979">
        <v>1</v>
      </c>
      <c r="B979" t="s">
        <v>1652</v>
      </c>
      <c r="C979">
        <v>1</v>
      </c>
      <c r="D979">
        <v>-0.77</v>
      </c>
      <c r="E979">
        <v>13</v>
      </c>
      <c r="F979">
        <v>23.97</v>
      </c>
      <c r="G979">
        <v>23.57</v>
      </c>
      <c r="H979" s="8">
        <v>0.35780000000000001</v>
      </c>
      <c r="I979" t="s">
        <v>615</v>
      </c>
    </row>
    <row r="980" spans="1:9" x14ac:dyDescent="0.3">
      <c r="A980">
        <v>1</v>
      </c>
      <c r="B980" t="s">
        <v>1653</v>
      </c>
      <c r="C980">
        <v>1</v>
      </c>
      <c r="D980">
        <v>0.06</v>
      </c>
      <c r="E980">
        <v>8</v>
      </c>
      <c r="F980">
        <v>26.79</v>
      </c>
      <c r="G980">
        <v>23.09</v>
      </c>
      <c r="H980" s="8">
        <v>0.53069999999999995</v>
      </c>
      <c r="I980" t="s">
        <v>615</v>
      </c>
    </row>
    <row r="981" spans="1:9" x14ac:dyDescent="0.3">
      <c r="A981">
        <v>1</v>
      </c>
      <c r="B981" t="s">
        <v>1654</v>
      </c>
      <c r="C981">
        <v>1</v>
      </c>
      <c r="D981">
        <v>-1.1299999999999999</v>
      </c>
      <c r="E981">
        <v>13</v>
      </c>
      <c r="F981">
        <v>37.630000000000003</v>
      </c>
      <c r="G981">
        <v>35.619999999999997</v>
      </c>
      <c r="H981" s="8">
        <v>0.20610000000000001</v>
      </c>
      <c r="I981" t="s">
        <v>615</v>
      </c>
    </row>
    <row r="982" spans="1:9" x14ac:dyDescent="0.3">
      <c r="A982">
        <v>1</v>
      </c>
      <c r="B982" t="s">
        <v>1655</v>
      </c>
      <c r="C982">
        <v>1</v>
      </c>
      <c r="D982">
        <v>-1.05</v>
      </c>
      <c r="E982">
        <v>10</v>
      </c>
      <c r="F982">
        <v>19.559999999999999</v>
      </c>
      <c r="G982">
        <v>14.69</v>
      </c>
      <c r="H982" s="8">
        <v>0.46789999999999998</v>
      </c>
      <c r="I982" t="s">
        <v>615</v>
      </c>
    </row>
    <row r="983" spans="1:9" x14ac:dyDescent="0.3">
      <c r="A983">
        <v>1</v>
      </c>
      <c r="B983" t="s">
        <v>1656</v>
      </c>
      <c r="C983">
        <v>1</v>
      </c>
      <c r="D983">
        <v>-0.74</v>
      </c>
      <c r="E983">
        <v>13</v>
      </c>
      <c r="F983">
        <v>24.06</v>
      </c>
      <c r="G983">
        <v>20.010000000000002</v>
      </c>
      <c r="H983" s="8">
        <v>0.39360000000000001</v>
      </c>
      <c r="I983" t="s">
        <v>615</v>
      </c>
    </row>
    <row r="984" spans="1:9" x14ac:dyDescent="0.3">
      <c r="A984">
        <v>1</v>
      </c>
      <c r="B984" t="s">
        <v>1657</v>
      </c>
      <c r="C984">
        <v>1</v>
      </c>
      <c r="D984">
        <v>0.03</v>
      </c>
      <c r="E984">
        <v>11</v>
      </c>
      <c r="F984">
        <v>24.38</v>
      </c>
      <c r="G984">
        <v>23.46</v>
      </c>
      <c r="H984" s="8">
        <v>0.4521</v>
      </c>
      <c r="I984" t="s">
        <v>615</v>
      </c>
    </row>
    <row r="985" spans="1:9" x14ac:dyDescent="0.3">
      <c r="A985">
        <v>1</v>
      </c>
      <c r="B985" t="s">
        <v>1658</v>
      </c>
      <c r="C985">
        <v>1</v>
      </c>
      <c r="D985">
        <v>0.1</v>
      </c>
      <c r="E985">
        <v>8</v>
      </c>
      <c r="F985">
        <v>17.510000000000002</v>
      </c>
      <c r="G985">
        <v>14.14</v>
      </c>
      <c r="H985" s="8">
        <v>0.25840000000000002</v>
      </c>
      <c r="I985" t="s">
        <v>615</v>
      </c>
    </row>
    <row r="986" spans="1:9" x14ac:dyDescent="0.3">
      <c r="A986">
        <v>1</v>
      </c>
      <c r="B986" t="s">
        <v>1659</v>
      </c>
      <c r="C986">
        <v>1</v>
      </c>
      <c r="D986">
        <v>-0.06</v>
      </c>
      <c r="E986">
        <v>15</v>
      </c>
      <c r="F986">
        <v>28.3</v>
      </c>
      <c r="G986">
        <v>27.31</v>
      </c>
      <c r="H986" s="8">
        <v>0.30080000000000001</v>
      </c>
      <c r="I986" t="s">
        <v>615</v>
      </c>
    </row>
    <row r="987" spans="1:9" x14ac:dyDescent="0.3">
      <c r="A987">
        <v>1</v>
      </c>
      <c r="B987" t="s">
        <v>1660</v>
      </c>
      <c r="C987">
        <v>1</v>
      </c>
      <c r="D987">
        <v>-0.08</v>
      </c>
      <c r="E987">
        <v>11</v>
      </c>
      <c r="F987">
        <v>26.41</v>
      </c>
      <c r="G987">
        <v>23.85</v>
      </c>
      <c r="H987" s="8">
        <v>0.40770000000000001</v>
      </c>
      <c r="I987" t="s">
        <v>615</v>
      </c>
    </row>
    <row r="988" spans="1:9" x14ac:dyDescent="0.3">
      <c r="A988">
        <v>1</v>
      </c>
      <c r="B988" t="s">
        <v>1661</v>
      </c>
      <c r="C988">
        <v>1</v>
      </c>
      <c r="D988">
        <v>-0.78</v>
      </c>
      <c r="E988">
        <v>15</v>
      </c>
      <c r="F988">
        <v>35.24</v>
      </c>
      <c r="G988">
        <v>33.57</v>
      </c>
      <c r="H988" s="8">
        <v>0.25719999999999998</v>
      </c>
      <c r="I988" t="s">
        <v>615</v>
      </c>
    </row>
    <row r="989" spans="1:9" x14ac:dyDescent="0.3">
      <c r="A989">
        <v>1</v>
      </c>
      <c r="B989" t="s">
        <v>1662</v>
      </c>
      <c r="C989">
        <v>1</v>
      </c>
      <c r="D989">
        <v>-0.22</v>
      </c>
      <c r="E989">
        <v>9</v>
      </c>
      <c r="F989">
        <v>15.93</v>
      </c>
      <c r="G989">
        <v>12.77</v>
      </c>
      <c r="H989" s="8">
        <v>0.39760000000000001</v>
      </c>
      <c r="I989" t="s">
        <v>615</v>
      </c>
    </row>
    <row r="990" spans="1:9" x14ac:dyDescent="0.3">
      <c r="A990">
        <v>1</v>
      </c>
      <c r="B990" t="s">
        <v>1663</v>
      </c>
      <c r="C990">
        <v>1</v>
      </c>
      <c r="D990">
        <v>-0.01</v>
      </c>
      <c r="E990">
        <v>16</v>
      </c>
      <c r="F990">
        <v>35.9</v>
      </c>
      <c r="G990">
        <v>28.44</v>
      </c>
      <c r="H990" s="8">
        <v>0.2918</v>
      </c>
      <c r="I990" t="s">
        <v>615</v>
      </c>
    </row>
    <row r="991" spans="1:9" x14ac:dyDescent="0.3">
      <c r="A991">
        <v>1</v>
      </c>
      <c r="B991" t="s">
        <v>1664</v>
      </c>
      <c r="C991">
        <v>1</v>
      </c>
      <c r="D991">
        <v>-1.44</v>
      </c>
      <c r="E991">
        <v>12</v>
      </c>
      <c r="F991">
        <v>29.37</v>
      </c>
      <c r="G991">
        <v>23.96</v>
      </c>
      <c r="H991" s="8">
        <v>0.28349999999999997</v>
      </c>
      <c r="I991" t="s">
        <v>615</v>
      </c>
    </row>
    <row r="992" spans="1:9" x14ac:dyDescent="0.3">
      <c r="A992">
        <v>1</v>
      </c>
      <c r="B992" t="s">
        <v>1665</v>
      </c>
      <c r="C992">
        <v>1</v>
      </c>
      <c r="D992">
        <v>-0.05</v>
      </c>
      <c r="E992">
        <v>12</v>
      </c>
      <c r="F992">
        <v>26.88</v>
      </c>
      <c r="G992">
        <v>20.98</v>
      </c>
      <c r="H992" s="8">
        <v>0.26379999999999998</v>
      </c>
      <c r="I992" t="s">
        <v>615</v>
      </c>
    </row>
    <row r="993" spans="1:9" x14ac:dyDescent="0.3">
      <c r="A993">
        <v>1</v>
      </c>
      <c r="B993" t="s">
        <v>1666</v>
      </c>
      <c r="C993">
        <v>1</v>
      </c>
      <c r="D993">
        <v>0.2</v>
      </c>
      <c r="E993">
        <v>12</v>
      </c>
      <c r="F993">
        <v>22.44</v>
      </c>
      <c r="G993">
        <v>20.57</v>
      </c>
      <c r="H993" s="8">
        <v>0.3659</v>
      </c>
      <c r="I993" t="s">
        <v>615</v>
      </c>
    </row>
    <row r="994" spans="1:9" x14ac:dyDescent="0.3">
      <c r="A994">
        <v>1</v>
      </c>
      <c r="B994" t="s">
        <v>1667</v>
      </c>
      <c r="C994">
        <v>1</v>
      </c>
      <c r="D994">
        <v>-1.1299999999999999</v>
      </c>
      <c r="E994">
        <v>11</v>
      </c>
      <c r="F994">
        <v>18.84</v>
      </c>
      <c r="G994">
        <v>16.88</v>
      </c>
      <c r="H994" s="8">
        <v>0.48809999999999998</v>
      </c>
      <c r="I994" t="s">
        <v>615</v>
      </c>
    </row>
    <row r="995" spans="1:9" x14ac:dyDescent="0.3">
      <c r="A995">
        <v>1</v>
      </c>
      <c r="B995" t="s">
        <v>1668</v>
      </c>
      <c r="C995">
        <v>1</v>
      </c>
      <c r="D995">
        <v>7.0000000000000007E-2</v>
      </c>
      <c r="E995">
        <v>8</v>
      </c>
      <c r="F995">
        <v>10.24</v>
      </c>
      <c r="G995">
        <v>9.24</v>
      </c>
      <c r="H995" s="8">
        <v>0.47510000000000002</v>
      </c>
      <c r="I995" t="s">
        <v>615</v>
      </c>
    </row>
    <row r="996" spans="1:9" x14ac:dyDescent="0.3">
      <c r="A996">
        <v>1</v>
      </c>
      <c r="B996" t="s">
        <v>1669</v>
      </c>
      <c r="C996">
        <v>1</v>
      </c>
      <c r="D996">
        <v>0.17</v>
      </c>
      <c r="E996">
        <v>12</v>
      </c>
      <c r="F996">
        <v>23.09</v>
      </c>
      <c r="G996">
        <v>20.56</v>
      </c>
      <c r="H996" s="8">
        <v>0.33960000000000001</v>
      </c>
      <c r="I996" t="s">
        <v>615</v>
      </c>
    </row>
    <row r="997" spans="1:9" x14ac:dyDescent="0.3">
      <c r="A997">
        <v>1</v>
      </c>
      <c r="B997" t="s">
        <v>1670</v>
      </c>
      <c r="C997">
        <v>1</v>
      </c>
      <c r="D997">
        <v>-0.17</v>
      </c>
      <c r="E997">
        <v>12</v>
      </c>
      <c r="F997">
        <v>25.47</v>
      </c>
      <c r="G997">
        <v>20.71</v>
      </c>
      <c r="H997" s="8">
        <v>0.3342</v>
      </c>
      <c r="I997" t="s">
        <v>615</v>
      </c>
    </row>
    <row r="998" spans="1:9" x14ac:dyDescent="0.3">
      <c r="A998">
        <v>1</v>
      </c>
      <c r="B998" t="s">
        <v>1671</v>
      </c>
      <c r="C998">
        <v>1</v>
      </c>
      <c r="D998">
        <v>0.24</v>
      </c>
      <c r="E998">
        <v>11</v>
      </c>
      <c r="F998">
        <v>21.22</v>
      </c>
      <c r="G998">
        <v>15.32</v>
      </c>
      <c r="H998" s="8">
        <v>0.37519999999999998</v>
      </c>
      <c r="I998" t="s">
        <v>615</v>
      </c>
    </row>
    <row r="999" spans="1:9" x14ac:dyDescent="0.3">
      <c r="A999">
        <v>1</v>
      </c>
      <c r="B999" t="s">
        <v>1672</v>
      </c>
      <c r="C999">
        <v>1</v>
      </c>
      <c r="D999">
        <v>-0.17</v>
      </c>
      <c r="E999">
        <v>10</v>
      </c>
      <c r="F999">
        <v>17.34</v>
      </c>
      <c r="G999">
        <v>13.89</v>
      </c>
      <c r="H999" s="8">
        <v>0.38030000000000003</v>
      </c>
      <c r="I999" t="s">
        <v>615</v>
      </c>
    </row>
    <row r="1000" spans="1:9" x14ac:dyDescent="0.3">
      <c r="A1000">
        <v>1</v>
      </c>
      <c r="B1000" t="s">
        <v>1673</v>
      </c>
      <c r="C1000">
        <v>1</v>
      </c>
      <c r="D1000">
        <v>-0.8</v>
      </c>
      <c r="E1000">
        <v>10</v>
      </c>
      <c r="F1000">
        <v>21.49</v>
      </c>
      <c r="G1000">
        <v>20.329999999999998</v>
      </c>
      <c r="H1000" s="8">
        <v>0.47060000000000002</v>
      </c>
      <c r="I1000" t="s">
        <v>615</v>
      </c>
    </row>
    <row r="1001" spans="1:9" x14ac:dyDescent="0.3">
      <c r="A1001">
        <v>1</v>
      </c>
      <c r="B1001" t="s">
        <v>1674</v>
      </c>
      <c r="C1001">
        <v>1</v>
      </c>
      <c r="D1001">
        <v>-1</v>
      </c>
      <c r="E1001">
        <v>8</v>
      </c>
      <c r="F1001">
        <v>23.61</v>
      </c>
      <c r="G1001">
        <v>22.26</v>
      </c>
      <c r="H1001" s="8">
        <v>0.44379999999999997</v>
      </c>
      <c r="I1001" t="s">
        <v>615</v>
      </c>
    </row>
    <row r="1002" spans="1:9" x14ac:dyDescent="0.3">
      <c r="A1002">
        <v>1</v>
      </c>
      <c r="B1002" t="s">
        <v>1675</v>
      </c>
      <c r="C1002">
        <v>1</v>
      </c>
      <c r="D1002">
        <v>-0.08</v>
      </c>
      <c r="E1002">
        <v>11</v>
      </c>
      <c r="F1002">
        <v>22.39</v>
      </c>
      <c r="G1002">
        <v>19.850000000000001</v>
      </c>
      <c r="H1002" s="8">
        <v>0.28129999999999999</v>
      </c>
      <c r="I1002" t="s">
        <v>615</v>
      </c>
    </row>
    <row r="1003" spans="1:9" x14ac:dyDescent="0.3">
      <c r="A1003">
        <v>1</v>
      </c>
      <c r="B1003" t="s">
        <v>1676</v>
      </c>
      <c r="C1003">
        <v>1</v>
      </c>
      <c r="D1003">
        <v>-0.37</v>
      </c>
      <c r="E1003">
        <v>10</v>
      </c>
      <c r="F1003">
        <v>21.71</v>
      </c>
      <c r="G1003">
        <v>17.940000000000001</v>
      </c>
      <c r="H1003" s="8">
        <v>0.41830000000000001</v>
      </c>
      <c r="I1003" t="s">
        <v>615</v>
      </c>
    </row>
    <row r="1004" spans="1:9" x14ac:dyDescent="0.3">
      <c r="A1004">
        <v>1</v>
      </c>
      <c r="B1004" t="s">
        <v>1677</v>
      </c>
      <c r="C1004">
        <v>1</v>
      </c>
      <c r="D1004">
        <v>0.65</v>
      </c>
      <c r="E1004">
        <v>10</v>
      </c>
      <c r="F1004">
        <v>16.87</v>
      </c>
      <c r="G1004">
        <v>12.88</v>
      </c>
      <c r="H1004" s="8">
        <v>0.39360000000000001</v>
      </c>
      <c r="I1004" t="s">
        <v>615</v>
      </c>
    </row>
    <row r="1005" spans="1:9" x14ac:dyDescent="0.3">
      <c r="A1005">
        <v>1</v>
      </c>
      <c r="B1005" t="s">
        <v>1678</v>
      </c>
      <c r="C1005">
        <v>1</v>
      </c>
      <c r="D1005">
        <v>-0.21</v>
      </c>
      <c r="E1005">
        <v>9</v>
      </c>
      <c r="F1005">
        <v>19.12</v>
      </c>
      <c r="G1005">
        <v>17.78</v>
      </c>
      <c r="H1005" s="8">
        <v>0.45800000000000002</v>
      </c>
      <c r="I1005" t="s">
        <v>615</v>
      </c>
    </row>
    <row r="1006" spans="1:9" x14ac:dyDescent="0.3">
      <c r="A1006">
        <v>1</v>
      </c>
      <c r="B1006" t="s">
        <v>1679</v>
      </c>
      <c r="C1006">
        <v>1</v>
      </c>
      <c r="D1006">
        <v>-0.22</v>
      </c>
      <c r="E1006">
        <v>11</v>
      </c>
      <c r="F1006">
        <v>25.53</v>
      </c>
      <c r="G1006">
        <v>23.25</v>
      </c>
      <c r="H1006" s="8">
        <v>0.27729999999999999</v>
      </c>
      <c r="I1006" t="s">
        <v>615</v>
      </c>
    </row>
    <row r="1007" spans="1:9" x14ac:dyDescent="0.3">
      <c r="A1007">
        <v>1</v>
      </c>
      <c r="B1007" t="s">
        <v>1680</v>
      </c>
      <c r="C1007">
        <v>1</v>
      </c>
      <c r="D1007">
        <v>-0.31</v>
      </c>
      <c r="E1007">
        <v>11</v>
      </c>
      <c r="F1007">
        <v>22.24</v>
      </c>
      <c r="G1007">
        <v>17.239999999999998</v>
      </c>
      <c r="H1007" s="8">
        <v>0.33119999999999999</v>
      </c>
      <c r="I1007" t="s">
        <v>615</v>
      </c>
    </row>
    <row r="1008" spans="1:9" x14ac:dyDescent="0.3">
      <c r="A1008">
        <v>1</v>
      </c>
      <c r="B1008" t="s">
        <v>1681</v>
      </c>
      <c r="C1008">
        <v>1</v>
      </c>
      <c r="D1008">
        <v>-0.23</v>
      </c>
      <c r="E1008">
        <v>11</v>
      </c>
      <c r="F1008">
        <v>22</v>
      </c>
      <c r="G1008">
        <v>21.31</v>
      </c>
      <c r="H1008" s="8">
        <v>0.4703</v>
      </c>
      <c r="I1008" t="s">
        <v>615</v>
      </c>
    </row>
    <row r="1009" spans="1:9" x14ac:dyDescent="0.3">
      <c r="A1009">
        <v>1</v>
      </c>
      <c r="B1009" t="s">
        <v>1682</v>
      </c>
      <c r="C1009">
        <v>1</v>
      </c>
      <c r="D1009">
        <v>-0.34</v>
      </c>
      <c r="E1009">
        <v>12</v>
      </c>
      <c r="F1009">
        <v>23.53</v>
      </c>
      <c r="G1009">
        <v>22.55</v>
      </c>
      <c r="H1009" s="8">
        <v>0.47889999999999999</v>
      </c>
      <c r="I1009" t="s">
        <v>615</v>
      </c>
    </row>
    <row r="1010" spans="1:9" x14ac:dyDescent="0.3">
      <c r="A1010">
        <v>1</v>
      </c>
      <c r="B1010" t="s">
        <v>1683</v>
      </c>
      <c r="C1010">
        <v>1</v>
      </c>
      <c r="D1010">
        <v>-0.48</v>
      </c>
      <c r="E1010">
        <v>6</v>
      </c>
      <c r="F1010">
        <v>16.61</v>
      </c>
      <c r="G1010">
        <v>12.88</v>
      </c>
      <c r="H1010" s="8">
        <v>0.48480000000000001</v>
      </c>
      <c r="I1010" t="s">
        <v>615</v>
      </c>
    </row>
    <row r="1011" spans="1:9" x14ac:dyDescent="0.3">
      <c r="A1011">
        <v>1</v>
      </c>
      <c r="B1011" t="s">
        <v>1684</v>
      </c>
      <c r="C1011">
        <v>1</v>
      </c>
      <c r="D1011">
        <v>-0.17</v>
      </c>
      <c r="E1011">
        <v>11</v>
      </c>
      <c r="F1011">
        <v>18.36</v>
      </c>
      <c r="G1011">
        <v>17.45</v>
      </c>
      <c r="H1011" s="8">
        <v>0.38750000000000001</v>
      </c>
      <c r="I1011" t="s">
        <v>615</v>
      </c>
    </row>
    <row r="1012" spans="1:9" x14ac:dyDescent="0.3">
      <c r="A1012">
        <v>1</v>
      </c>
      <c r="B1012" t="s">
        <v>1685</v>
      </c>
      <c r="C1012">
        <v>1</v>
      </c>
      <c r="D1012">
        <v>0.38</v>
      </c>
      <c r="E1012">
        <v>9</v>
      </c>
      <c r="F1012">
        <v>15.2</v>
      </c>
      <c r="G1012">
        <v>13.07</v>
      </c>
      <c r="H1012" s="8">
        <v>0.35720000000000002</v>
      </c>
      <c r="I1012" t="s">
        <v>615</v>
      </c>
    </row>
    <row r="1013" spans="1:9" x14ac:dyDescent="0.3">
      <c r="A1013">
        <v>1</v>
      </c>
      <c r="B1013" t="s">
        <v>1686</v>
      </c>
      <c r="C1013">
        <v>1</v>
      </c>
      <c r="D1013">
        <v>0.28999999999999998</v>
      </c>
      <c r="E1013">
        <v>12</v>
      </c>
      <c r="F1013">
        <v>24.26</v>
      </c>
      <c r="G1013">
        <v>19.66</v>
      </c>
      <c r="H1013" s="8">
        <v>0.36409999999999998</v>
      </c>
      <c r="I1013" t="s">
        <v>615</v>
      </c>
    </row>
    <row r="1014" spans="1:9" x14ac:dyDescent="0.3">
      <c r="A1014">
        <v>1</v>
      </c>
      <c r="B1014" t="s">
        <v>1687</v>
      </c>
      <c r="C1014">
        <v>1</v>
      </c>
      <c r="D1014">
        <v>0.7</v>
      </c>
      <c r="E1014">
        <v>13</v>
      </c>
      <c r="F1014">
        <v>28.26</v>
      </c>
      <c r="G1014">
        <v>17.61</v>
      </c>
      <c r="H1014" s="8">
        <v>0.29220000000000002</v>
      </c>
      <c r="I1014" t="s">
        <v>615</v>
      </c>
    </row>
    <row r="1015" spans="1:9" x14ac:dyDescent="0.3">
      <c r="A1015">
        <v>1</v>
      </c>
      <c r="B1015" t="s">
        <v>1688</v>
      </c>
      <c r="C1015">
        <v>1</v>
      </c>
      <c r="D1015">
        <v>0.08</v>
      </c>
      <c r="E1015">
        <v>11</v>
      </c>
      <c r="F1015">
        <v>22.83</v>
      </c>
      <c r="G1015">
        <v>18.75</v>
      </c>
      <c r="H1015" s="8">
        <v>0.37709999999999999</v>
      </c>
      <c r="I1015" t="s">
        <v>615</v>
      </c>
    </row>
    <row r="1016" spans="1:9" x14ac:dyDescent="0.3">
      <c r="A1016">
        <v>1</v>
      </c>
      <c r="B1016" t="s">
        <v>1689</v>
      </c>
      <c r="C1016">
        <v>1</v>
      </c>
      <c r="D1016">
        <v>-1.34</v>
      </c>
      <c r="E1016">
        <v>12</v>
      </c>
      <c r="F1016">
        <v>33.340000000000003</v>
      </c>
      <c r="G1016">
        <v>28.94</v>
      </c>
      <c r="H1016" s="8">
        <v>0.46110000000000001</v>
      </c>
      <c r="I1016" t="s">
        <v>615</v>
      </c>
    </row>
    <row r="1017" spans="1:9" x14ac:dyDescent="0.3">
      <c r="A1017">
        <v>1</v>
      </c>
      <c r="B1017" t="s">
        <v>1690</v>
      </c>
      <c r="C1017">
        <v>1</v>
      </c>
      <c r="D1017">
        <v>-0.35</v>
      </c>
      <c r="E1017">
        <v>13</v>
      </c>
      <c r="F1017">
        <v>17.98</v>
      </c>
      <c r="G1017">
        <v>16.41</v>
      </c>
      <c r="H1017" s="8">
        <v>0.34460000000000002</v>
      </c>
      <c r="I1017" t="s">
        <v>615</v>
      </c>
    </row>
    <row r="1018" spans="1:9" x14ac:dyDescent="0.3">
      <c r="A1018">
        <v>1</v>
      </c>
      <c r="B1018" t="s">
        <v>1691</v>
      </c>
      <c r="C1018">
        <v>1</v>
      </c>
      <c r="D1018">
        <v>0.46</v>
      </c>
      <c r="E1018">
        <v>9</v>
      </c>
      <c r="F1018">
        <v>17.03</v>
      </c>
      <c r="G1018">
        <v>6.51</v>
      </c>
      <c r="H1018" s="8">
        <v>0.41060000000000002</v>
      </c>
      <c r="I1018" t="s">
        <v>615</v>
      </c>
    </row>
    <row r="1019" spans="1:9" x14ac:dyDescent="0.3">
      <c r="A1019">
        <v>1</v>
      </c>
      <c r="B1019" t="s">
        <v>1692</v>
      </c>
      <c r="C1019">
        <v>1</v>
      </c>
      <c r="D1019">
        <v>-0.5</v>
      </c>
      <c r="E1019">
        <v>10</v>
      </c>
      <c r="F1019">
        <v>20.329999999999998</v>
      </c>
      <c r="G1019">
        <v>19.7</v>
      </c>
      <c r="H1019" s="8">
        <v>0.46949999999999997</v>
      </c>
      <c r="I1019" t="s">
        <v>615</v>
      </c>
    </row>
    <row r="1020" spans="1:9" x14ac:dyDescent="0.3">
      <c r="A1020">
        <v>1</v>
      </c>
      <c r="B1020" t="s">
        <v>1693</v>
      </c>
      <c r="C1020">
        <v>1</v>
      </c>
      <c r="D1020">
        <v>0.21</v>
      </c>
      <c r="E1020">
        <v>14</v>
      </c>
      <c r="F1020">
        <v>23.9</v>
      </c>
      <c r="G1020">
        <v>20.63</v>
      </c>
      <c r="H1020" s="8">
        <v>0.36270000000000002</v>
      </c>
      <c r="I1020" t="s">
        <v>615</v>
      </c>
    </row>
    <row r="1021" spans="1:9" x14ac:dyDescent="0.3">
      <c r="A1021">
        <v>1</v>
      </c>
      <c r="B1021" t="s">
        <v>1694</v>
      </c>
      <c r="C1021">
        <v>1</v>
      </c>
      <c r="D1021">
        <v>-0.82</v>
      </c>
      <c r="E1021">
        <v>10</v>
      </c>
      <c r="F1021">
        <v>22.87</v>
      </c>
      <c r="G1021">
        <v>16.27</v>
      </c>
      <c r="H1021" s="8">
        <v>0.38640000000000002</v>
      </c>
      <c r="I1021" t="s">
        <v>615</v>
      </c>
    </row>
    <row r="1022" spans="1:9" x14ac:dyDescent="0.3">
      <c r="A1022">
        <v>1</v>
      </c>
      <c r="B1022" t="s">
        <v>1695</v>
      </c>
      <c r="C1022">
        <v>1</v>
      </c>
      <c r="D1022">
        <v>0.09</v>
      </c>
      <c r="E1022">
        <v>10</v>
      </c>
      <c r="F1022">
        <v>20.309999999999999</v>
      </c>
      <c r="G1022">
        <v>14.21</v>
      </c>
      <c r="H1022" s="8">
        <v>0.32440000000000002</v>
      </c>
      <c r="I1022" t="s">
        <v>615</v>
      </c>
    </row>
    <row r="1023" spans="1:9" x14ac:dyDescent="0.3">
      <c r="A1023">
        <v>1</v>
      </c>
      <c r="B1023" t="s">
        <v>1696</v>
      </c>
      <c r="C1023">
        <v>1</v>
      </c>
      <c r="D1023">
        <v>-0.06</v>
      </c>
      <c r="E1023">
        <v>9</v>
      </c>
      <c r="F1023">
        <v>14.96</v>
      </c>
      <c r="G1023">
        <v>11.67</v>
      </c>
      <c r="H1023" s="8">
        <v>0.47810000000000002</v>
      </c>
      <c r="I1023" t="s">
        <v>615</v>
      </c>
    </row>
    <row r="1024" spans="1:9" x14ac:dyDescent="0.3">
      <c r="A1024">
        <v>1</v>
      </c>
      <c r="B1024" t="s">
        <v>1697</v>
      </c>
      <c r="C1024">
        <v>1</v>
      </c>
      <c r="D1024">
        <v>-0.05</v>
      </c>
      <c r="E1024">
        <v>10</v>
      </c>
      <c r="F1024">
        <v>19.600000000000001</v>
      </c>
      <c r="G1024">
        <v>6.43</v>
      </c>
      <c r="H1024" s="8">
        <v>0.32490000000000002</v>
      </c>
      <c r="I1024" t="s">
        <v>615</v>
      </c>
    </row>
    <row r="1025" spans="1:9" x14ac:dyDescent="0.3">
      <c r="A1025">
        <v>1</v>
      </c>
      <c r="B1025" t="s">
        <v>1698</v>
      </c>
      <c r="C1025">
        <v>1</v>
      </c>
      <c r="D1025">
        <v>0.01</v>
      </c>
      <c r="E1025">
        <v>10</v>
      </c>
      <c r="F1025">
        <v>15.93</v>
      </c>
      <c r="G1025">
        <v>14.04</v>
      </c>
      <c r="H1025" s="8">
        <v>0.42980000000000002</v>
      </c>
      <c r="I1025" t="s">
        <v>615</v>
      </c>
    </row>
    <row r="1026" spans="1:9" x14ac:dyDescent="0.3">
      <c r="A1026">
        <v>1</v>
      </c>
      <c r="B1026" t="s">
        <v>1699</v>
      </c>
      <c r="C1026">
        <v>1</v>
      </c>
      <c r="D1026">
        <v>0.17</v>
      </c>
      <c r="E1026">
        <v>9</v>
      </c>
      <c r="F1026">
        <v>18.170000000000002</v>
      </c>
      <c r="G1026">
        <v>17.8</v>
      </c>
      <c r="H1026" s="8">
        <v>0.37540000000000001</v>
      </c>
      <c r="I1026" t="s">
        <v>615</v>
      </c>
    </row>
    <row r="1027" spans="1:9" x14ac:dyDescent="0.3">
      <c r="A1027">
        <v>1</v>
      </c>
      <c r="B1027" t="s">
        <v>1700</v>
      </c>
      <c r="C1027">
        <v>1</v>
      </c>
      <c r="D1027">
        <v>-0.26</v>
      </c>
      <c r="E1027">
        <v>13</v>
      </c>
      <c r="F1027">
        <v>29.51</v>
      </c>
      <c r="G1027">
        <v>27.8</v>
      </c>
      <c r="H1027" s="8">
        <v>0.34860000000000002</v>
      </c>
      <c r="I1027" t="s">
        <v>615</v>
      </c>
    </row>
    <row r="1028" spans="1:9" x14ac:dyDescent="0.3">
      <c r="A1028">
        <v>1</v>
      </c>
      <c r="B1028" t="s">
        <v>1701</v>
      </c>
      <c r="C1028">
        <v>1</v>
      </c>
      <c r="D1028">
        <v>0.21</v>
      </c>
      <c r="E1028">
        <v>8</v>
      </c>
      <c r="F1028">
        <v>12.87</v>
      </c>
      <c r="G1028">
        <v>12.22</v>
      </c>
      <c r="H1028" s="8">
        <v>0.35759999999999997</v>
      </c>
      <c r="I1028" t="s">
        <v>615</v>
      </c>
    </row>
    <row r="1029" spans="1:9" x14ac:dyDescent="0.3">
      <c r="A1029">
        <v>1</v>
      </c>
      <c r="B1029" t="s">
        <v>1702</v>
      </c>
      <c r="C1029">
        <v>1</v>
      </c>
      <c r="D1029">
        <v>0.2</v>
      </c>
      <c r="E1029">
        <v>11</v>
      </c>
      <c r="F1029">
        <v>18.48</v>
      </c>
      <c r="G1029">
        <v>18.260000000000002</v>
      </c>
      <c r="H1029" s="8">
        <v>0.4657</v>
      </c>
      <c r="I1029" t="s">
        <v>615</v>
      </c>
    </row>
    <row r="1030" spans="1:9" x14ac:dyDescent="0.3">
      <c r="A1030">
        <v>1</v>
      </c>
      <c r="B1030" t="s">
        <v>1703</v>
      </c>
      <c r="C1030">
        <v>1</v>
      </c>
      <c r="D1030">
        <v>-0.28999999999999998</v>
      </c>
      <c r="E1030">
        <v>10</v>
      </c>
      <c r="F1030">
        <v>16</v>
      </c>
      <c r="G1030">
        <v>15.06</v>
      </c>
      <c r="H1030" s="8">
        <v>0.34549999999999997</v>
      </c>
      <c r="I1030" t="s">
        <v>615</v>
      </c>
    </row>
    <row r="1031" spans="1:9" x14ac:dyDescent="0.3">
      <c r="A1031">
        <v>1</v>
      </c>
      <c r="B1031" t="s">
        <v>1704</v>
      </c>
      <c r="C1031">
        <v>1</v>
      </c>
      <c r="D1031">
        <v>0.27</v>
      </c>
      <c r="E1031">
        <v>9</v>
      </c>
      <c r="F1031">
        <v>14.22</v>
      </c>
      <c r="G1031">
        <v>12.36</v>
      </c>
      <c r="H1031" s="8">
        <v>0.42880000000000001</v>
      </c>
      <c r="I1031" t="s">
        <v>615</v>
      </c>
    </row>
    <row r="1032" spans="1:9" x14ac:dyDescent="0.3">
      <c r="A1032">
        <v>1</v>
      </c>
      <c r="B1032" t="s">
        <v>1705</v>
      </c>
      <c r="C1032">
        <v>1</v>
      </c>
      <c r="D1032">
        <v>0.17</v>
      </c>
      <c r="E1032">
        <v>12</v>
      </c>
      <c r="F1032">
        <v>20.09</v>
      </c>
      <c r="G1032">
        <v>17.7</v>
      </c>
      <c r="H1032" s="8">
        <v>0.44209999999999999</v>
      </c>
      <c r="I1032" t="s">
        <v>615</v>
      </c>
    </row>
    <row r="1033" spans="1:9" x14ac:dyDescent="0.3">
      <c r="A1033">
        <v>1</v>
      </c>
      <c r="B1033" t="s">
        <v>1706</v>
      </c>
      <c r="C1033">
        <v>1</v>
      </c>
      <c r="D1033">
        <v>-1.0900000000000001</v>
      </c>
      <c r="E1033">
        <v>12</v>
      </c>
      <c r="F1033">
        <v>25.48</v>
      </c>
      <c r="G1033">
        <v>21.05</v>
      </c>
      <c r="H1033" s="8">
        <v>0.41949999999999998</v>
      </c>
      <c r="I1033" t="s">
        <v>615</v>
      </c>
    </row>
    <row r="1034" spans="1:9" x14ac:dyDescent="0.3">
      <c r="A1034">
        <v>1</v>
      </c>
      <c r="B1034" t="s">
        <v>1707</v>
      </c>
      <c r="C1034">
        <v>1</v>
      </c>
      <c r="D1034">
        <v>0.05</v>
      </c>
      <c r="E1034">
        <v>10</v>
      </c>
      <c r="F1034">
        <v>20</v>
      </c>
      <c r="G1034">
        <v>17.53</v>
      </c>
      <c r="H1034" s="8">
        <v>0.35489999999999999</v>
      </c>
      <c r="I1034" t="s">
        <v>615</v>
      </c>
    </row>
    <row r="1035" spans="1:9" x14ac:dyDescent="0.3">
      <c r="A1035">
        <v>1</v>
      </c>
      <c r="B1035" t="s">
        <v>1708</v>
      </c>
      <c r="C1035">
        <v>1</v>
      </c>
      <c r="D1035">
        <v>-0.24</v>
      </c>
      <c r="E1035">
        <v>11</v>
      </c>
      <c r="F1035">
        <v>21.71</v>
      </c>
      <c r="G1035">
        <v>20.74</v>
      </c>
      <c r="H1035" s="8">
        <v>0.3352</v>
      </c>
      <c r="I1035" t="s">
        <v>615</v>
      </c>
    </row>
    <row r="1036" spans="1:9" x14ac:dyDescent="0.3">
      <c r="A1036">
        <v>1</v>
      </c>
      <c r="B1036" t="s">
        <v>1709</v>
      </c>
      <c r="C1036">
        <v>1</v>
      </c>
      <c r="D1036">
        <v>-0.11</v>
      </c>
      <c r="E1036">
        <v>12</v>
      </c>
      <c r="F1036">
        <v>30.05</v>
      </c>
      <c r="G1036">
        <v>28.11</v>
      </c>
      <c r="H1036" s="8">
        <v>0.41189999999999999</v>
      </c>
      <c r="I1036" t="s">
        <v>615</v>
      </c>
    </row>
    <row r="1037" spans="1:9" x14ac:dyDescent="0.3">
      <c r="A1037">
        <v>1</v>
      </c>
      <c r="B1037" t="s">
        <v>1710</v>
      </c>
      <c r="C1037">
        <v>1</v>
      </c>
      <c r="D1037">
        <v>-0.35</v>
      </c>
      <c r="E1037">
        <v>11</v>
      </c>
      <c r="F1037">
        <v>27.15</v>
      </c>
      <c r="G1037">
        <v>21.55</v>
      </c>
      <c r="H1037" s="8">
        <v>0.34570000000000001</v>
      </c>
      <c r="I1037" t="s">
        <v>615</v>
      </c>
    </row>
    <row r="1038" spans="1:9" x14ac:dyDescent="0.3">
      <c r="A1038">
        <v>1</v>
      </c>
      <c r="B1038" t="s">
        <v>1711</v>
      </c>
      <c r="C1038">
        <v>1</v>
      </c>
      <c r="D1038">
        <v>-0.64</v>
      </c>
      <c r="E1038">
        <v>11</v>
      </c>
      <c r="F1038">
        <v>23.97</v>
      </c>
      <c r="G1038">
        <v>17.37</v>
      </c>
      <c r="H1038" s="8">
        <v>0.48280000000000001</v>
      </c>
      <c r="I1038" t="s">
        <v>615</v>
      </c>
    </row>
    <row r="1039" spans="1:9" x14ac:dyDescent="0.3">
      <c r="A1039">
        <v>1</v>
      </c>
      <c r="B1039" t="s">
        <v>1712</v>
      </c>
      <c r="C1039">
        <v>1</v>
      </c>
      <c r="D1039">
        <v>-0.62</v>
      </c>
      <c r="E1039">
        <v>10</v>
      </c>
      <c r="F1039">
        <v>18.61</v>
      </c>
      <c r="G1039">
        <v>14.32</v>
      </c>
      <c r="H1039" s="8">
        <v>0.39639999999999997</v>
      </c>
      <c r="I1039" t="s">
        <v>615</v>
      </c>
    </row>
    <row r="1040" spans="1:9" x14ac:dyDescent="0.3">
      <c r="A1040">
        <v>1</v>
      </c>
      <c r="B1040" t="s">
        <v>1713</v>
      </c>
      <c r="C1040">
        <v>1</v>
      </c>
      <c r="D1040">
        <v>-0.09</v>
      </c>
      <c r="E1040">
        <v>10</v>
      </c>
      <c r="F1040">
        <v>23.16</v>
      </c>
      <c r="G1040">
        <v>21.16</v>
      </c>
      <c r="H1040" s="8">
        <v>0.45960000000000001</v>
      </c>
      <c r="I1040" t="s">
        <v>615</v>
      </c>
    </row>
    <row r="1041" spans="1:9" x14ac:dyDescent="0.3">
      <c r="A1041">
        <v>1</v>
      </c>
      <c r="B1041" t="s">
        <v>1714</v>
      </c>
      <c r="C1041">
        <v>1</v>
      </c>
      <c r="D1041">
        <v>-0.31</v>
      </c>
      <c r="E1041">
        <v>16</v>
      </c>
      <c r="F1041">
        <v>37.79</v>
      </c>
      <c r="G1041">
        <v>37.06</v>
      </c>
      <c r="H1041" s="8">
        <v>0.23200000000000001</v>
      </c>
      <c r="I1041" t="s">
        <v>615</v>
      </c>
    </row>
    <row r="1042" spans="1:9" x14ac:dyDescent="0.3">
      <c r="A1042">
        <v>1</v>
      </c>
      <c r="B1042" t="s">
        <v>1715</v>
      </c>
      <c r="C1042">
        <v>1</v>
      </c>
      <c r="D1042">
        <v>-1.59</v>
      </c>
      <c r="E1042">
        <v>9</v>
      </c>
      <c r="F1042">
        <v>22.69</v>
      </c>
      <c r="G1042">
        <v>19.14</v>
      </c>
      <c r="H1042" s="8">
        <v>0.40550000000000003</v>
      </c>
      <c r="I1042" t="s">
        <v>615</v>
      </c>
    </row>
    <row r="1043" spans="1:9" x14ac:dyDescent="0.3">
      <c r="A1043">
        <v>1</v>
      </c>
      <c r="B1043" t="s">
        <v>1716</v>
      </c>
      <c r="C1043">
        <v>1</v>
      </c>
      <c r="D1043">
        <v>0.06</v>
      </c>
      <c r="E1043">
        <v>11</v>
      </c>
      <c r="F1043">
        <v>23.37</v>
      </c>
      <c r="G1043">
        <v>21.56</v>
      </c>
      <c r="H1043" s="8">
        <v>0.39329999999999998</v>
      </c>
      <c r="I1043" t="s">
        <v>615</v>
      </c>
    </row>
    <row r="1044" spans="1:9" x14ac:dyDescent="0.3">
      <c r="A1044">
        <v>1</v>
      </c>
      <c r="B1044" t="s">
        <v>1717</v>
      </c>
      <c r="C1044">
        <v>1</v>
      </c>
      <c r="D1044">
        <v>-0.36</v>
      </c>
      <c r="E1044">
        <v>9</v>
      </c>
      <c r="F1044">
        <v>17.29</v>
      </c>
      <c r="G1044">
        <v>14.37</v>
      </c>
      <c r="H1044" s="8">
        <v>0.35709999999999997</v>
      </c>
      <c r="I1044" t="s">
        <v>615</v>
      </c>
    </row>
    <row r="1045" spans="1:9" x14ac:dyDescent="0.3">
      <c r="A1045">
        <v>1</v>
      </c>
      <c r="B1045" t="s">
        <v>1718</v>
      </c>
      <c r="C1045">
        <v>1</v>
      </c>
      <c r="D1045">
        <v>-0.77</v>
      </c>
      <c r="E1045">
        <v>14</v>
      </c>
      <c r="F1045">
        <v>31.09</v>
      </c>
      <c r="G1045">
        <v>25.44</v>
      </c>
      <c r="H1045" s="8">
        <v>0.22500000000000001</v>
      </c>
      <c r="I1045" t="s">
        <v>615</v>
      </c>
    </row>
    <row r="1046" spans="1:9" x14ac:dyDescent="0.3">
      <c r="A1046">
        <v>1</v>
      </c>
      <c r="B1046" t="s">
        <v>1719</v>
      </c>
      <c r="C1046">
        <v>1</v>
      </c>
      <c r="D1046">
        <v>-0.61</v>
      </c>
      <c r="E1046">
        <v>11</v>
      </c>
      <c r="F1046">
        <v>23.8</v>
      </c>
      <c r="G1046">
        <v>22.52</v>
      </c>
      <c r="H1046" s="8">
        <v>0.44919999999999999</v>
      </c>
      <c r="I1046" t="s">
        <v>615</v>
      </c>
    </row>
    <row r="1047" spans="1:9" x14ac:dyDescent="0.3">
      <c r="A1047">
        <v>1</v>
      </c>
      <c r="B1047" t="s">
        <v>1720</v>
      </c>
      <c r="C1047">
        <v>1</v>
      </c>
      <c r="D1047">
        <v>-1.07</v>
      </c>
      <c r="E1047">
        <v>11</v>
      </c>
      <c r="F1047">
        <v>24.96</v>
      </c>
      <c r="G1047">
        <v>21.71</v>
      </c>
      <c r="H1047" s="8">
        <v>0.40760000000000002</v>
      </c>
      <c r="I1047" t="s">
        <v>615</v>
      </c>
    </row>
    <row r="1048" spans="1:9" x14ac:dyDescent="0.3">
      <c r="A1048">
        <v>1</v>
      </c>
      <c r="B1048" t="s">
        <v>1721</v>
      </c>
      <c r="C1048">
        <v>1</v>
      </c>
      <c r="D1048">
        <v>0.14000000000000001</v>
      </c>
      <c r="E1048">
        <v>11</v>
      </c>
      <c r="F1048">
        <v>23.59</v>
      </c>
      <c r="G1048">
        <v>21.05</v>
      </c>
      <c r="H1048" s="8">
        <v>0.3296</v>
      </c>
      <c r="I1048" t="s">
        <v>615</v>
      </c>
    </row>
    <row r="1049" spans="1:9" x14ac:dyDescent="0.3">
      <c r="A1049">
        <v>1</v>
      </c>
      <c r="B1049" t="s">
        <v>1722</v>
      </c>
      <c r="C1049">
        <v>1</v>
      </c>
      <c r="D1049">
        <v>-0.3</v>
      </c>
      <c r="E1049">
        <v>10</v>
      </c>
      <c r="F1049">
        <v>19.61</v>
      </c>
      <c r="G1049">
        <v>17.989999999999998</v>
      </c>
      <c r="H1049" s="8">
        <v>0.38800000000000001</v>
      </c>
      <c r="I1049" t="s">
        <v>615</v>
      </c>
    </row>
    <row r="1050" spans="1:9" x14ac:dyDescent="0.3">
      <c r="A1050">
        <v>1</v>
      </c>
      <c r="B1050" t="s">
        <v>1723</v>
      </c>
      <c r="C1050">
        <v>1</v>
      </c>
      <c r="D1050">
        <v>-0.03</v>
      </c>
      <c r="E1050">
        <v>14</v>
      </c>
      <c r="F1050">
        <v>34.07</v>
      </c>
      <c r="G1050">
        <v>27.74</v>
      </c>
      <c r="H1050" s="8">
        <v>0.27750000000000002</v>
      </c>
      <c r="I1050" t="s">
        <v>615</v>
      </c>
    </row>
    <row r="1051" spans="1:9" x14ac:dyDescent="0.3">
      <c r="A1051">
        <v>1</v>
      </c>
      <c r="B1051" t="s">
        <v>1724</v>
      </c>
      <c r="C1051">
        <v>1</v>
      </c>
      <c r="D1051">
        <v>-0.86</v>
      </c>
      <c r="E1051">
        <v>9</v>
      </c>
      <c r="F1051">
        <v>18.600000000000001</v>
      </c>
      <c r="G1051">
        <v>17.489999999999998</v>
      </c>
      <c r="H1051" s="8">
        <v>0.40510000000000002</v>
      </c>
      <c r="I1051" t="s">
        <v>615</v>
      </c>
    </row>
    <row r="1052" spans="1:9" x14ac:dyDescent="0.3">
      <c r="A1052">
        <v>1</v>
      </c>
      <c r="B1052" t="s">
        <v>1725</v>
      </c>
      <c r="C1052">
        <v>1</v>
      </c>
      <c r="D1052">
        <v>0.04</v>
      </c>
      <c r="E1052">
        <v>11</v>
      </c>
      <c r="F1052">
        <v>18.47</v>
      </c>
      <c r="G1052">
        <v>7.48</v>
      </c>
      <c r="H1052" s="8">
        <v>0.33660000000000001</v>
      </c>
      <c r="I1052" t="s">
        <v>615</v>
      </c>
    </row>
    <row r="1053" spans="1:9" x14ac:dyDescent="0.3">
      <c r="A1053">
        <v>1</v>
      </c>
      <c r="B1053" t="s">
        <v>1726</v>
      </c>
      <c r="C1053">
        <v>1</v>
      </c>
      <c r="D1053">
        <v>-0.53</v>
      </c>
      <c r="E1053">
        <v>8</v>
      </c>
      <c r="F1053">
        <v>14.01</v>
      </c>
      <c r="G1053">
        <v>13.14</v>
      </c>
      <c r="H1053" s="8">
        <v>0.39229999999999998</v>
      </c>
      <c r="I1053" t="s">
        <v>615</v>
      </c>
    </row>
    <row r="1054" spans="1:9" x14ac:dyDescent="0.3">
      <c r="A1054">
        <v>1</v>
      </c>
      <c r="B1054" t="s">
        <v>1727</v>
      </c>
      <c r="C1054">
        <v>1</v>
      </c>
      <c r="D1054">
        <v>-0.69</v>
      </c>
      <c r="E1054">
        <v>10</v>
      </c>
      <c r="F1054">
        <v>17.25</v>
      </c>
      <c r="G1054">
        <v>14.77</v>
      </c>
      <c r="H1054" s="8">
        <v>0.55169999999999997</v>
      </c>
      <c r="I1054" t="s">
        <v>615</v>
      </c>
    </row>
    <row r="1055" spans="1:9" x14ac:dyDescent="0.3">
      <c r="A1055">
        <v>1</v>
      </c>
      <c r="B1055" t="s">
        <v>1728</v>
      </c>
      <c r="C1055">
        <v>1</v>
      </c>
      <c r="D1055">
        <v>0.41</v>
      </c>
      <c r="E1055">
        <v>10</v>
      </c>
      <c r="F1055">
        <v>23.59</v>
      </c>
      <c r="G1055">
        <v>22.55</v>
      </c>
      <c r="H1055" s="8">
        <v>0.32950000000000002</v>
      </c>
      <c r="I1055" t="s">
        <v>615</v>
      </c>
    </row>
    <row r="1056" spans="1:9" x14ac:dyDescent="0.3">
      <c r="A1056">
        <v>1</v>
      </c>
      <c r="B1056" t="s">
        <v>1729</v>
      </c>
      <c r="C1056">
        <v>1</v>
      </c>
      <c r="D1056">
        <v>0.09</v>
      </c>
      <c r="E1056">
        <v>12</v>
      </c>
      <c r="F1056">
        <v>18.489999999999998</v>
      </c>
      <c r="G1056">
        <v>17.13</v>
      </c>
      <c r="H1056" s="8">
        <v>0.44169999999999998</v>
      </c>
      <c r="I1056" t="s">
        <v>615</v>
      </c>
    </row>
    <row r="1057" spans="1:9" x14ac:dyDescent="0.3">
      <c r="A1057">
        <v>1</v>
      </c>
      <c r="B1057" t="s">
        <v>1730</v>
      </c>
      <c r="C1057">
        <v>1</v>
      </c>
      <c r="D1057">
        <v>-0.37</v>
      </c>
      <c r="E1057">
        <v>11</v>
      </c>
      <c r="F1057">
        <v>31.63</v>
      </c>
      <c r="G1057">
        <v>28.01</v>
      </c>
      <c r="H1057" s="8">
        <v>0.47660000000000002</v>
      </c>
      <c r="I1057" t="s">
        <v>615</v>
      </c>
    </row>
    <row r="1058" spans="1:9" x14ac:dyDescent="0.3">
      <c r="A1058">
        <v>1</v>
      </c>
      <c r="B1058" t="s">
        <v>1731</v>
      </c>
      <c r="C1058">
        <v>1</v>
      </c>
      <c r="D1058">
        <v>0.61</v>
      </c>
      <c r="E1058">
        <v>11</v>
      </c>
      <c r="F1058">
        <v>24.69</v>
      </c>
      <c r="G1058">
        <v>21.45</v>
      </c>
      <c r="H1058" s="8">
        <v>0.2616</v>
      </c>
      <c r="I1058" t="s">
        <v>615</v>
      </c>
    </row>
    <row r="1059" spans="1:9" x14ac:dyDescent="0.3">
      <c r="A1059">
        <v>1</v>
      </c>
      <c r="B1059" t="s">
        <v>1732</v>
      </c>
      <c r="C1059">
        <v>1</v>
      </c>
      <c r="D1059">
        <v>0.3</v>
      </c>
      <c r="E1059">
        <v>10</v>
      </c>
      <c r="F1059">
        <v>24.39</v>
      </c>
      <c r="G1059">
        <v>14.2</v>
      </c>
      <c r="H1059" s="8">
        <v>0.4158</v>
      </c>
      <c r="I1059" t="s">
        <v>615</v>
      </c>
    </row>
    <row r="1060" spans="1:9" x14ac:dyDescent="0.3">
      <c r="A1060">
        <v>1</v>
      </c>
      <c r="B1060" t="s">
        <v>1733</v>
      </c>
      <c r="C1060">
        <v>1</v>
      </c>
      <c r="D1060">
        <v>-0.84</v>
      </c>
      <c r="E1060">
        <v>13</v>
      </c>
      <c r="F1060">
        <v>23.72</v>
      </c>
      <c r="G1060">
        <v>21.32</v>
      </c>
      <c r="H1060" s="8">
        <v>0.35160000000000002</v>
      </c>
      <c r="I1060" t="s">
        <v>615</v>
      </c>
    </row>
    <row r="1061" spans="1:9" x14ac:dyDescent="0.3">
      <c r="A1061">
        <v>1</v>
      </c>
      <c r="B1061" t="s">
        <v>1734</v>
      </c>
      <c r="C1061">
        <v>1</v>
      </c>
      <c r="D1061">
        <v>-0.14000000000000001</v>
      </c>
      <c r="E1061">
        <v>9</v>
      </c>
      <c r="F1061">
        <v>20.58</v>
      </c>
      <c r="G1061">
        <v>15.97</v>
      </c>
      <c r="H1061" s="8">
        <v>0.3916</v>
      </c>
      <c r="I1061" t="s">
        <v>615</v>
      </c>
    </row>
    <row r="1062" spans="1:9" x14ac:dyDescent="0.3">
      <c r="A1062">
        <v>1</v>
      </c>
      <c r="B1062" t="s">
        <v>1735</v>
      </c>
      <c r="C1062">
        <v>1</v>
      </c>
      <c r="D1062">
        <v>-0.13</v>
      </c>
      <c r="E1062">
        <v>8</v>
      </c>
      <c r="F1062">
        <v>9.49</v>
      </c>
      <c r="G1062">
        <v>9.3699999999999992</v>
      </c>
      <c r="H1062" s="8">
        <v>0.48749999999999999</v>
      </c>
      <c r="I1062" t="s">
        <v>615</v>
      </c>
    </row>
    <row r="1063" spans="1:9" x14ac:dyDescent="0.3">
      <c r="A1063">
        <v>1</v>
      </c>
      <c r="B1063" t="s">
        <v>1736</v>
      </c>
      <c r="C1063">
        <v>1</v>
      </c>
      <c r="D1063">
        <v>-0.78</v>
      </c>
      <c r="E1063">
        <v>10</v>
      </c>
      <c r="F1063">
        <v>19.510000000000002</v>
      </c>
      <c r="G1063">
        <v>15.73</v>
      </c>
      <c r="H1063" s="8">
        <v>0.52459999999999996</v>
      </c>
      <c r="I1063" t="s">
        <v>615</v>
      </c>
    </row>
    <row r="1064" spans="1:9" x14ac:dyDescent="0.3">
      <c r="A1064">
        <v>1</v>
      </c>
      <c r="B1064" t="s">
        <v>1737</v>
      </c>
      <c r="C1064">
        <v>1</v>
      </c>
      <c r="D1064">
        <v>0.42</v>
      </c>
      <c r="E1064">
        <v>11</v>
      </c>
      <c r="F1064">
        <v>25.48</v>
      </c>
      <c r="G1064">
        <v>19.55</v>
      </c>
      <c r="H1064" s="8">
        <v>0.38319999999999999</v>
      </c>
      <c r="I1064" t="s">
        <v>615</v>
      </c>
    </row>
    <row r="1065" spans="1:9" x14ac:dyDescent="0.3">
      <c r="A1065">
        <v>1</v>
      </c>
      <c r="B1065" t="s">
        <v>1738</v>
      </c>
      <c r="C1065">
        <v>1</v>
      </c>
      <c r="D1065">
        <v>-0.46</v>
      </c>
      <c r="E1065">
        <v>14</v>
      </c>
      <c r="F1065">
        <v>34.68</v>
      </c>
      <c r="G1065">
        <v>28.48</v>
      </c>
      <c r="H1065" s="8">
        <v>0.31009999999999999</v>
      </c>
      <c r="I1065" t="s">
        <v>615</v>
      </c>
    </row>
    <row r="1066" spans="1:9" x14ac:dyDescent="0.3">
      <c r="A1066">
        <v>1</v>
      </c>
      <c r="B1066" t="s">
        <v>1739</v>
      </c>
      <c r="C1066">
        <v>1</v>
      </c>
      <c r="D1066">
        <v>-0.79</v>
      </c>
      <c r="E1066">
        <v>10</v>
      </c>
      <c r="F1066">
        <v>24.03</v>
      </c>
      <c r="G1066">
        <v>18.68</v>
      </c>
      <c r="H1066" s="8">
        <v>0.29770000000000002</v>
      </c>
      <c r="I1066" t="s">
        <v>615</v>
      </c>
    </row>
    <row r="1067" spans="1:9" x14ac:dyDescent="0.3">
      <c r="A1067">
        <v>1</v>
      </c>
      <c r="B1067" t="s">
        <v>1740</v>
      </c>
      <c r="C1067">
        <v>1</v>
      </c>
      <c r="D1067">
        <v>-0.12</v>
      </c>
      <c r="E1067">
        <v>11</v>
      </c>
      <c r="F1067">
        <v>21.6</v>
      </c>
      <c r="G1067">
        <v>20.149999999999999</v>
      </c>
      <c r="H1067" s="8">
        <v>0.37369999999999998</v>
      </c>
      <c r="I1067" t="s">
        <v>615</v>
      </c>
    </row>
    <row r="1068" spans="1:9" x14ac:dyDescent="0.3">
      <c r="A1068">
        <v>1</v>
      </c>
      <c r="B1068" t="s">
        <v>1741</v>
      </c>
      <c r="C1068">
        <v>1</v>
      </c>
      <c r="D1068">
        <v>0.49</v>
      </c>
      <c r="E1068">
        <v>14</v>
      </c>
      <c r="F1068">
        <v>21.68</v>
      </c>
      <c r="G1068">
        <v>20.88</v>
      </c>
      <c r="H1068" s="8">
        <v>0.32850000000000001</v>
      </c>
      <c r="I1068" t="s">
        <v>615</v>
      </c>
    </row>
    <row r="1069" spans="1:9" x14ac:dyDescent="0.3">
      <c r="A1069">
        <v>1</v>
      </c>
      <c r="B1069" t="s">
        <v>1742</v>
      </c>
      <c r="C1069">
        <v>1</v>
      </c>
      <c r="D1069">
        <v>0.35</v>
      </c>
      <c r="E1069">
        <v>11</v>
      </c>
      <c r="F1069">
        <v>26.21</v>
      </c>
      <c r="G1069">
        <v>23.32</v>
      </c>
      <c r="H1069" s="8">
        <v>0.36199999999999999</v>
      </c>
      <c r="I1069" t="s">
        <v>615</v>
      </c>
    </row>
    <row r="1070" spans="1:9" x14ac:dyDescent="0.3">
      <c r="A1070">
        <v>1</v>
      </c>
      <c r="B1070" t="s">
        <v>1743</v>
      </c>
      <c r="C1070">
        <v>1</v>
      </c>
      <c r="D1070">
        <v>0.15</v>
      </c>
      <c r="E1070">
        <v>12</v>
      </c>
      <c r="F1070">
        <v>21.72</v>
      </c>
      <c r="G1070">
        <v>17.07</v>
      </c>
      <c r="H1070" s="8">
        <v>0.38080000000000003</v>
      </c>
      <c r="I1070" t="s">
        <v>615</v>
      </c>
    </row>
    <row r="1071" spans="1:9" x14ac:dyDescent="0.3">
      <c r="A1071">
        <v>1</v>
      </c>
      <c r="B1071" t="s">
        <v>1744</v>
      </c>
      <c r="C1071">
        <v>1</v>
      </c>
      <c r="D1071">
        <v>0.35</v>
      </c>
      <c r="E1071">
        <v>15</v>
      </c>
      <c r="F1071">
        <v>38.880000000000003</v>
      </c>
      <c r="G1071">
        <v>38.19</v>
      </c>
      <c r="H1071" s="8">
        <v>0.21679999999999999</v>
      </c>
      <c r="I1071" t="s">
        <v>615</v>
      </c>
    </row>
    <row r="1072" spans="1:9" x14ac:dyDescent="0.3">
      <c r="A1072">
        <v>1</v>
      </c>
      <c r="B1072" t="s">
        <v>1745</v>
      </c>
      <c r="C1072">
        <v>1</v>
      </c>
      <c r="D1072">
        <v>-1.94</v>
      </c>
      <c r="E1072">
        <v>10</v>
      </c>
      <c r="F1072">
        <v>23.24</v>
      </c>
      <c r="G1072">
        <v>19.11</v>
      </c>
      <c r="H1072" s="8">
        <v>0.37109999999999999</v>
      </c>
      <c r="I1072" t="s">
        <v>615</v>
      </c>
    </row>
    <row r="1073" spans="1:9" x14ac:dyDescent="0.3">
      <c r="A1073">
        <v>1</v>
      </c>
      <c r="B1073" t="s">
        <v>1746</v>
      </c>
      <c r="C1073">
        <v>1</v>
      </c>
      <c r="D1073">
        <v>-1.17</v>
      </c>
      <c r="E1073">
        <v>10</v>
      </c>
      <c r="F1073">
        <v>20.98</v>
      </c>
      <c r="G1073">
        <v>20.62</v>
      </c>
      <c r="H1073" s="8">
        <v>0.48270000000000002</v>
      </c>
      <c r="I1073" t="s">
        <v>615</v>
      </c>
    </row>
    <row r="1074" spans="1:9" x14ac:dyDescent="0.3">
      <c r="A1074">
        <v>1</v>
      </c>
      <c r="B1074" t="s">
        <v>1747</v>
      </c>
      <c r="C1074">
        <v>1</v>
      </c>
      <c r="D1074">
        <v>-0.47</v>
      </c>
      <c r="E1074">
        <v>13</v>
      </c>
      <c r="F1074">
        <v>30.44</v>
      </c>
      <c r="G1074">
        <v>28.25</v>
      </c>
      <c r="H1074" s="8">
        <v>0.30790000000000001</v>
      </c>
      <c r="I1074" t="s">
        <v>615</v>
      </c>
    </row>
    <row r="1075" spans="1:9" x14ac:dyDescent="0.3">
      <c r="A1075">
        <v>1</v>
      </c>
      <c r="B1075" t="s">
        <v>1748</v>
      </c>
      <c r="C1075">
        <v>1</v>
      </c>
      <c r="D1075">
        <v>1.18</v>
      </c>
      <c r="E1075">
        <v>8</v>
      </c>
      <c r="F1075">
        <v>17.55</v>
      </c>
      <c r="G1075">
        <v>10.44</v>
      </c>
      <c r="H1075" s="8">
        <v>0.37990000000000002</v>
      </c>
      <c r="I1075" t="s">
        <v>615</v>
      </c>
    </row>
    <row r="1076" spans="1:9" x14ac:dyDescent="0.3">
      <c r="A1076">
        <v>1</v>
      </c>
      <c r="B1076" t="s">
        <v>1749</v>
      </c>
      <c r="C1076">
        <v>1</v>
      </c>
      <c r="D1076">
        <v>-0.81</v>
      </c>
      <c r="E1076">
        <v>11</v>
      </c>
      <c r="F1076">
        <v>21.58</v>
      </c>
      <c r="G1076">
        <v>19.59</v>
      </c>
      <c r="H1076" s="8">
        <v>0.38469999999999999</v>
      </c>
      <c r="I1076" t="s">
        <v>615</v>
      </c>
    </row>
    <row r="1077" spans="1:9" x14ac:dyDescent="0.3">
      <c r="A1077">
        <v>1</v>
      </c>
      <c r="B1077" t="s">
        <v>1750</v>
      </c>
      <c r="C1077">
        <v>1</v>
      </c>
      <c r="D1077">
        <v>-0.6</v>
      </c>
      <c r="E1077">
        <v>9</v>
      </c>
      <c r="F1077">
        <v>15.62</v>
      </c>
      <c r="G1077">
        <v>13.14</v>
      </c>
      <c r="H1077" s="8">
        <v>0.39679999999999999</v>
      </c>
      <c r="I1077" t="s">
        <v>615</v>
      </c>
    </row>
    <row r="1078" spans="1:9" x14ac:dyDescent="0.3">
      <c r="A1078">
        <v>1</v>
      </c>
      <c r="B1078" t="s">
        <v>1751</v>
      </c>
      <c r="C1078">
        <v>1</v>
      </c>
      <c r="D1078">
        <v>0.11</v>
      </c>
      <c r="E1078">
        <v>9</v>
      </c>
      <c r="F1078">
        <v>16.96</v>
      </c>
      <c r="G1078">
        <v>14.55</v>
      </c>
      <c r="H1078" s="8">
        <v>0.35499999999999998</v>
      </c>
      <c r="I1078" t="s">
        <v>615</v>
      </c>
    </row>
    <row r="1079" spans="1:9" x14ac:dyDescent="0.3">
      <c r="A1079">
        <v>1</v>
      </c>
      <c r="B1079" t="s">
        <v>1752</v>
      </c>
      <c r="C1079">
        <v>1</v>
      </c>
      <c r="D1079">
        <v>-0.03</v>
      </c>
      <c r="E1079">
        <v>12</v>
      </c>
      <c r="F1079">
        <v>18.920000000000002</v>
      </c>
      <c r="G1079">
        <v>14.77</v>
      </c>
      <c r="H1079" s="8">
        <v>0.46589999999999998</v>
      </c>
      <c r="I1079" t="s">
        <v>615</v>
      </c>
    </row>
    <row r="1080" spans="1:9" x14ac:dyDescent="0.3">
      <c r="A1080">
        <v>1</v>
      </c>
      <c r="B1080" t="s">
        <v>1753</v>
      </c>
      <c r="C1080">
        <v>1</v>
      </c>
      <c r="D1080">
        <v>0.31</v>
      </c>
      <c r="E1080">
        <v>9</v>
      </c>
      <c r="F1080">
        <v>15.89</v>
      </c>
      <c r="G1080">
        <v>10.25</v>
      </c>
      <c r="H1080" s="8">
        <v>0.443</v>
      </c>
      <c r="I1080" t="s">
        <v>615</v>
      </c>
    </row>
    <row r="1081" spans="1:9" x14ac:dyDescent="0.3">
      <c r="A1081">
        <v>1</v>
      </c>
      <c r="B1081" t="s">
        <v>1754</v>
      </c>
      <c r="C1081">
        <v>1</v>
      </c>
      <c r="D1081">
        <v>0.52</v>
      </c>
      <c r="E1081">
        <v>10</v>
      </c>
      <c r="F1081">
        <v>19.37</v>
      </c>
      <c r="G1081">
        <v>17.3</v>
      </c>
      <c r="H1081" s="8">
        <v>0.42949999999999999</v>
      </c>
      <c r="I1081" t="s">
        <v>615</v>
      </c>
    </row>
    <row r="1082" spans="1:9" x14ac:dyDescent="0.3">
      <c r="A1082">
        <v>1</v>
      </c>
      <c r="B1082" t="s">
        <v>1755</v>
      </c>
      <c r="C1082">
        <v>1</v>
      </c>
      <c r="D1082">
        <v>-0.68</v>
      </c>
      <c r="E1082">
        <v>13</v>
      </c>
      <c r="F1082">
        <v>31.71</v>
      </c>
      <c r="G1082">
        <v>23.23</v>
      </c>
      <c r="H1082" s="8">
        <v>0.29360000000000003</v>
      </c>
      <c r="I1082" t="s">
        <v>615</v>
      </c>
    </row>
    <row r="1083" spans="1:9" x14ac:dyDescent="0.3">
      <c r="A1083">
        <v>1</v>
      </c>
      <c r="B1083" t="s">
        <v>1756</v>
      </c>
      <c r="C1083">
        <v>1</v>
      </c>
      <c r="D1083">
        <v>0.18</v>
      </c>
      <c r="E1083">
        <v>11</v>
      </c>
      <c r="F1083">
        <v>25.07</v>
      </c>
      <c r="G1083">
        <v>17.989999999999998</v>
      </c>
      <c r="H1083" s="8">
        <v>0.26829999999999998</v>
      </c>
      <c r="I1083" t="s">
        <v>615</v>
      </c>
    </row>
    <row r="1084" spans="1:9" x14ac:dyDescent="0.3">
      <c r="A1084">
        <v>1</v>
      </c>
      <c r="B1084" t="s">
        <v>1757</v>
      </c>
      <c r="C1084">
        <v>1</v>
      </c>
      <c r="D1084">
        <v>-1.33</v>
      </c>
      <c r="E1084">
        <v>8</v>
      </c>
      <c r="F1084">
        <v>19.170000000000002</v>
      </c>
      <c r="G1084">
        <v>12.06</v>
      </c>
      <c r="H1084" s="8">
        <v>0.37259999999999999</v>
      </c>
      <c r="I1084" t="s">
        <v>615</v>
      </c>
    </row>
    <row r="1085" spans="1:9" x14ac:dyDescent="0.3">
      <c r="A1085">
        <v>1</v>
      </c>
      <c r="B1085" t="s">
        <v>1758</v>
      </c>
      <c r="C1085">
        <v>1</v>
      </c>
      <c r="D1085">
        <v>-0.95</v>
      </c>
      <c r="E1085">
        <v>12</v>
      </c>
      <c r="F1085">
        <v>22.96</v>
      </c>
      <c r="G1085">
        <v>18.04</v>
      </c>
      <c r="H1085" s="8">
        <v>0.30659999999999998</v>
      </c>
      <c r="I1085" t="s">
        <v>615</v>
      </c>
    </row>
    <row r="1086" spans="1:9" x14ac:dyDescent="0.3">
      <c r="A1086">
        <v>1</v>
      </c>
      <c r="B1086" t="s">
        <v>1759</v>
      </c>
      <c r="C1086">
        <v>1</v>
      </c>
      <c r="D1086">
        <v>-0.23</v>
      </c>
      <c r="E1086">
        <v>7</v>
      </c>
      <c r="F1086">
        <v>16.149999999999999</v>
      </c>
      <c r="G1086">
        <v>12.26</v>
      </c>
      <c r="H1086" s="8">
        <v>0.4269</v>
      </c>
      <c r="I1086" t="s">
        <v>615</v>
      </c>
    </row>
    <row r="1087" spans="1:9" x14ac:dyDescent="0.3">
      <c r="A1087">
        <v>1</v>
      </c>
      <c r="B1087" t="s">
        <v>1760</v>
      </c>
      <c r="C1087">
        <v>1</v>
      </c>
      <c r="D1087">
        <v>0.3</v>
      </c>
      <c r="E1087">
        <v>11</v>
      </c>
      <c r="F1087">
        <v>22.63</v>
      </c>
      <c r="G1087">
        <v>18.72</v>
      </c>
      <c r="H1087" s="8">
        <v>0.28560000000000002</v>
      </c>
      <c r="I1087" t="s">
        <v>615</v>
      </c>
    </row>
    <row r="1088" spans="1:9" x14ac:dyDescent="0.3">
      <c r="A1088">
        <v>1</v>
      </c>
      <c r="B1088" t="s">
        <v>1761</v>
      </c>
      <c r="C1088">
        <v>1</v>
      </c>
      <c r="D1088">
        <v>0.08</v>
      </c>
      <c r="E1088">
        <v>11</v>
      </c>
      <c r="F1088">
        <v>16.03</v>
      </c>
      <c r="G1088">
        <v>14.11</v>
      </c>
      <c r="H1088" s="8">
        <v>0.39639999999999997</v>
      </c>
      <c r="I1088" t="s">
        <v>615</v>
      </c>
    </row>
    <row r="1089" spans="1:9" x14ac:dyDescent="0.3">
      <c r="A1089">
        <v>1</v>
      </c>
      <c r="B1089" t="s">
        <v>1762</v>
      </c>
      <c r="C1089">
        <v>1</v>
      </c>
      <c r="D1089">
        <v>-0.13</v>
      </c>
      <c r="E1089">
        <v>12</v>
      </c>
      <c r="F1089">
        <v>23.98</v>
      </c>
      <c r="G1089">
        <v>13.13</v>
      </c>
      <c r="H1089" s="8">
        <v>0.27910000000000001</v>
      </c>
      <c r="I1089" t="s">
        <v>615</v>
      </c>
    </row>
    <row r="1090" spans="1:9" x14ac:dyDescent="0.3">
      <c r="A1090">
        <v>1</v>
      </c>
      <c r="B1090" t="s">
        <v>1763</v>
      </c>
      <c r="C1090">
        <v>1</v>
      </c>
      <c r="D1090">
        <v>0.01</v>
      </c>
      <c r="E1090">
        <v>10</v>
      </c>
      <c r="F1090">
        <v>17.09</v>
      </c>
      <c r="G1090">
        <v>15.77</v>
      </c>
      <c r="H1090" s="8">
        <v>0.4128</v>
      </c>
      <c r="I1090" t="s">
        <v>615</v>
      </c>
    </row>
    <row r="1091" spans="1:9" x14ac:dyDescent="0.3">
      <c r="A1091">
        <v>1</v>
      </c>
      <c r="B1091" t="s">
        <v>1764</v>
      </c>
      <c r="C1091">
        <v>1</v>
      </c>
      <c r="D1091">
        <v>-0.4</v>
      </c>
      <c r="E1091">
        <v>10</v>
      </c>
      <c r="F1091">
        <v>22.09</v>
      </c>
      <c r="G1091">
        <v>17.940000000000001</v>
      </c>
      <c r="H1091" s="8">
        <v>0.52410000000000001</v>
      </c>
      <c r="I1091" t="s">
        <v>615</v>
      </c>
    </row>
    <row r="1092" spans="1:9" x14ac:dyDescent="0.3">
      <c r="A1092">
        <v>1</v>
      </c>
      <c r="B1092" t="s">
        <v>1765</v>
      </c>
      <c r="C1092">
        <v>1</v>
      </c>
      <c r="D1092">
        <v>-2.38</v>
      </c>
      <c r="E1092">
        <v>7</v>
      </c>
      <c r="F1092">
        <v>17.5</v>
      </c>
      <c r="G1092">
        <v>14.16</v>
      </c>
      <c r="H1092" s="8">
        <v>0.47549999999999998</v>
      </c>
      <c r="I1092" t="s">
        <v>615</v>
      </c>
    </row>
    <row r="1093" spans="1:9" x14ac:dyDescent="0.3">
      <c r="A1093">
        <v>1</v>
      </c>
      <c r="B1093" t="s">
        <v>1766</v>
      </c>
      <c r="C1093">
        <v>1</v>
      </c>
      <c r="D1093">
        <v>-0.66</v>
      </c>
      <c r="E1093">
        <v>14</v>
      </c>
      <c r="F1093">
        <v>28.15</v>
      </c>
      <c r="G1093">
        <v>21.17</v>
      </c>
      <c r="H1093" s="8">
        <v>0.31319999999999998</v>
      </c>
      <c r="I1093" t="s">
        <v>615</v>
      </c>
    </row>
    <row r="1094" spans="1:9" x14ac:dyDescent="0.3">
      <c r="A1094">
        <v>1</v>
      </c>
      <c r="B1094" t="s">
        <v>1767</v>
      </c>
      <c r="C1094">
        <v>1</v>
      </c>
      <c r="D1094">
        <v>0.76</v>
      </c>
      <c r="E1094">
        <v>12</v>
      </c>
      <c r="F1094">
        <v>27.95</v>
      </c>
      <c r="G1094">
        <v>25.77</v>
      </c>
      <c r="H1094" s="8">
        <v>0.47160000000000002</v>
      </c>
      <c r="I1094" t="s">
        <v>615</v>
      </c>
    </row>
    <row r="1095" spans="1:9" x14ac:dyDescent="0.3">
      <c r="A1095">
        <v>1</v>
      </c>
      <c r="B1095" t="s">
        <v>1768</v>
      </c>
      <c r="C1095">
        <v>1</v>
      </c>
      <c r="D1095">
        <v>-0.71</v>
      </c>
      <c r="E1095">
        <v>10</v>
      </c>
      <c r="F1095">
        <v>24.56</v>
      </c>
      <c r="G1095">
        <v>19.27</v>
      </c>
      <c r="H1095" s="8">
        <v>0.41099999999999998</v>
      </c>
      <c r="I1095" t="s">
        <v>615</v>
      </c>
    </row>
    <row r="1096" spans="1:9" x14ac:dyDescent="0.3">
      <c r="A1096">
        <v>1</v>
      </c>
      <c r="B1096" t="s">
        <v>1769</v>
      </c>
      <c r="C1096">
        <v>1</v>
      </c>
      <c r="D1096">
        <v>-0.19</v>
      </c>
      <c r="E1096">
        <v>10</v>
      </c>
      <c r="F1096">
        <v>20.28</v>
      </c>
      <c r="G1096">
        <v>9.27</v>
      </c>
      <c r="H1096" s="8">
        <v>0.32490000000000002</v>
      </c>
      <c r="I1096" t="s">
        <v>615</v>
      </c>
    </row>
    <row r="1097" spans="1:9" x14ac:dyDescent="0.3">
      <c r="A1097">
        <v>1</v>
      </c>
      <c r="B1097" t="s">
        <v>1770</v>
      </c>
      <c r="C1097">
        <v>1</v>
      </c>
      <c r="D1097">
        <v>0.19</v>
      </c>
      <c r="E1097">
        <v>11</v>
      </c>
      <c r="F1097">
        <v>21.93</v>
      </c>
      <c r="G1097">
        <v>19.38</v>
      </c>
      <c r="H1097" s="8">
        <v>0.28470000000000001</v>
      </c>
      <c r="I1097" t="s">
        <v>615</v>
      </c>
    </row>
    <row r="1098" spans="1:9" x14ac:dyDescent="0.3">
      <c r="A1098">
        <v>1</v>
      </c>
      <c r="B1098" t="s">
        <v>1771</v>
      </c>
      <c r="C1098">
        <v>1</v>
      </c>
      <c r="D1098">
        <v>-0.35</v>
      </c>
      <c r="E1098">
        <v>11</v>
      </c>
      <c r="F1098">
        <v>27.87</v>
      </c>
      <c r="G1098">
        <v>22.58</v>
      </c>
      <c r="H1098" s="8">
        <v>0.41610000000000003</v>
      </c>
      <c r="I1098" t="s">
        <v>615</v>
      </c>
    </row>
    <row r="1099" spans="1:9" x14ac:dyDescent="0.3">
      <c r="A1099">
        <v>1</v>
      </c>
      <c r="B1099" t="s">
        <v>1772</v>
      </c>
      <c r="C1099">
        <v>1</v>
      </c>
      <c r="D1099">
        <v>-1</v>
      </c>
      <c r="E1099">
        <v>9</v>
      </c>
      <c r="F1099">
        <v>19.739999999999998</v>
      </c>
      <c r="G1099">
        <v>16.600000000000001</v>
      </c>
      <c r="H1099" s="8">
        <v>0.42570000000000002</v>
      </c>
      <c r="I1099" t="s">
        <v>615</v>
      </c>
    </row>
    <row r="1100" spans="1:9" x14ac:dyDescent="0.3">
      <c r="A1100">
        <v>1</v>
      </c>
      <c r="B1100" t="s">
        <v>1773</v>
      </c>
      <c r="C1100">
        <v>1</v>
      </c>
      <c r="D1100">
        <v>-0.46</v>
      </c>
      <c r="E1100">
        <v>11</v>
      </c>
      <c r="F1100">
        <v>24.35</v>
      </c>
      <c r="G1100">
        <v>22.26</v>
      </c>
      <c r="H1100" s="8">
        <v>0.41439999999999999</v>
      </c>
      <c r="I1100" t="s">
        <v>615</v>
      </c>
    </row>
    <row r="1101" spans="1:9" x14ac:dyDescent="0.3">
      <c r="A1101">
        <v>1</v>
      </c>
      <c r="B1101" t="s">
        <v>1774</v>
      </c>
      <c r="C1101">
        <v>1</v>
      </c>
      <c r="D1101">
        <v>0.03</v>
      </c>
      <c r="E1101">
        <v>11</v>
      </c>
      <c r="F1101">
        <v>25.75</v>
      </c>
      <c r="G1101">
        <v>21.16</v>
      </c>
      <c r="H1101" s="8">
        <v>0.2661</v>
      </c>
      <c r="I1101" t="s">
        <v>615</v>
      </c>
    </row>
    <row r="1102" spans="1:9" x14ac:dyDescent="0.3">
      <c r="A1102">
        <v>1</v>
      </c>
      <c r="B1102" t="s">
        <v>1775</v>
      </c>
      <c r="C1102">
        <v>1</v>
      </c>
      <c r="D1102">
        <v>-0.4</v>
      </c>
      <c r="E1102">
        <v>14</v>
      </c>
      <c r="F1102">
        <v>41.88</v>
      </c>
      <c r="G1102">
        <v>41.66</v>
      </c>
      <c r="H1102" s="8">
        <v>0.1908</v>
      </c>
      <c r="I1102" t="s">
        <v>615</v>
      </c>
    </row>
    <row r="1103" spans="1:9" x14ac:dyDescent="0.3">
      <c r="A1103">
        <v>1</v>
      </c>
      <c r="B1103" t="s">
        <v>1776</v>
      </c>
      <c r="C1103">
        <v>1</v>
      </c>
      <c r="D1103">
        <v>-0.83</v>
      </c>
      <c r="E1103">
        <v>12</v>
      </c>
      <c r="F1103">
        <v>31.4</v>
      </c>
      <c r="G1103">
        <v>29.14</v>
      </c>
      <c r="H1103" s="8">
        <v>0.22289999999999999</v>
      </c>
      <c r="I1103" t="s">
        <v>615</v>
      </c>
    </row>
    <row r="1104" spans="1:9" x14ac:dyDescent="0.3">
      <c r="A1104">
        <v>1</v>
      </c>
      <c r="B1104" t="s">
        <v>1777</v>
      </c>
      <c r="C1104">
        <v>1</v>
      </c>
      <c r="D1104">
        <v>0.04</v>
      </c>
      <c r="E1104">
        <v>11</v>
      </c>
      <c r="F1104">
        <v>20.2</v>
      </c>
      <c r="G1104">
        <v>19.05</v>
      </c>
      <c r="H1104" s="8">
        <v>0.31119999999999998</v>
      </c>
      <c r="I1104" t="s">
        <v>615</v>
      </c>
    </row>
    <row r="1105" spans="1:9" x14ac:dyDescent="0.3">
      <c r="A1105">
        <v>1</v>
      </c>
      <c r="B1105" t="s">
        <v>1778</v>
      </c>
      <c r="C1105">
        <v>1</v>
      </c>
      <c r="D1105">
        <v>-0.15</v>
      </c>
      <c r="E1105">
        <v>10</v>
      </c>
      <c r="F1105">
        <v>19.88</v>
      </c>
      <c r="G1105">
        <v>13.76</v>
      </c>
      <c r="H1105" s="8">
        <v>0.35570000000000002</v>
      </c>
      <c r="I1105" t="s">
        <v>615</v>
      </c>
    </row>
    <row r="1106" spans="1:9" x14ac:dyDescent="0.3">
      <c r="A1106">
        <v>1</v>
      </c>
      <c r="B1106" t="s">
        <v>1779</v>
      </c>
      <c r="C1106">
        <v>1</v>
      </c>
      <c r="D1106">
        <v>0.34</v>
      </c>
      <c r="E1106">
        <v>12</v>
      </c>
      <c r="F1106">
        <v>29.62</v>
      </c>
      <c r="G1106">
        <v>21.98</v>
      </c>
      <c r="H1106" s="8">
        <v>0.3664</v>
      </c>
      <c r="I1106" t="s">
        <v>615</v>
      </c>
    </row>
    <row r="1107" spans="1:9" x14ac:dyDescent="0.3">
      <c r="A1107">
        <v>1</v>
      </c>
      <c r="B1107" t="s">
        <v>1780</v>
      </c>
      <c r="C1107">
        <v>1</v>
      </c>
      <c r="D1107">
        <v>0.73</v>
      </c>
      <c r="E1107">
        <v>17</v>
      </c>
      <c r="F1107">
        <v>52.9</v>
      </c>
      <c r="G1107">
        <v>48.36</v>
      </c>
      <c r="H1107" s="8">
        <v>0.19869999999999999</v>
      </c>
      <c r="I1107" t="s">
        <v>615</v>
      </c>
    </row>
    <row r="1108" spans="1:9" x14ac:dyDescent="0.3">
      <c r="A1108">
        <v>1</v>
      </c>
      <c r="B1108" t="s">
        <v>1781</v>
      </c>
      <c r="C1108">
        <v>1</v>
      </c>
      <c r="D1108">
        <v>-0.68</v>
      </c>
      <c r="E1108">
        <v>11</v>
      </c>
      <c r="F1108">
        <v>29.2</v>
      </c>
      <c r="G1108">
        <v>17.45</v>
      </c>
      <c r="H1108" s="8">
        <v>0.38300000000000001</v>
      </c>
      <c r="I1108" t="s">
        <v>615</v>
      </c>
    </row>
    <row r="1109" spans="1:9" x14ac:dyDescent="0.3">
      <c r="A1109">
        <v>1</v>
      </c>
      <c r="B1109" t="s">
        <v>1782</v>
      </c>
      <c r="C1109">
        <v>1</v>
      </c>
      <c r="D1109">
        <v>1.04</v>
      </c>
      <c r="E1109">
        <v>11</v>
      </c>
      <c r="F1109">
        <v>23.53</v>
      </c>
      <c r="G1109">
        <v>15.66</v>
      </c>
      <c r="H1109" s="8">
        <v>0.35339999999999999</v>
      </c>
      <c r="I1109" t="s">
        <v>615</v>
      </c>
    </row>
    <row r="1110" spans="1:9" x14ac:dyDescent="0.3">
      <c r="A1110">
        <v>1</v>
      </c>
      <c r="B1110" t="s">
        <v>1783</v>
      </c>
      <c r="C1110">
        <v>1</v>
      </c>
      <c r="D1110">
        <v>-1.1299999999999999</v>
      </c>
      <c r="E1110">
        <v>13</v>
      </c>
      <c r="F1110">
        <v>29.91</v>
      </c>
      <c r="G1110">
        <v>26.62</v>
      </c>
      <c r="H1110" s="8">
        <v>0.27650000000000002</v>
      </c>
      <c r="I1110" t="s">
        <v>615</v>
      </c>
    </row>
    <row r="1111" spans="1:9" x14ac:dyDescent="0.3">
      <c r="A1111">
        <v>1</v>
      </c>
      <c r="B1111" t="s">
        <v>1784</v>
      </c>
      <c r="C1111">
        <v>1</v>
      </c>
      <c r="D1111">
        <v>-0.78</v>
      </c>
      <c r="E1111">
        <v>9</v>
      </c>
      <c r="F1111">
        <v>17.850000000000001</v>
      </c>
      <c r="G1111">
        <v>13.79</v>
      </c>
      <c r="H1111" s="8">
        <v>0.35260000000000002</v>
      </c>
      <c r="I1111" t="s">
        <v>615</v>
      </c>
    </row>
    <row r="1112" spans="1:9" x14ac:dyDescent="0.3">
      <c r="A1112">
        <v>1</v>
      </c>
      <c r="B1112" t="s">
        <v>1785</v>
      </c>
      <c r="C1112">
        <v>1</v>
      </c>
      <c r="D1112">
        <v>0.16</v>
      </c>
      <c r="E1112">
        <v>11</v>
      </c>
      <c r="F1112">
        <v>19.579999999999998</v>
      </c>
      <c r="G1112">
        <v>17.48</v>
      </c>
      <c r="H1112" s="8">
        <v>0.3281</v>
      </c>
      <c r="I1112" t="s">
        <v>615</v>
      </c>
    </row>
    <row r="1113" spans="1:9" x14ac:dyDescent="0.3">
      <c r="A1113">
        <v>1</v>
      </c>
      <c r="B1113" t="s">
        <v>1786</v>
      </c>
      <c r="C1113">
        <v>1</v>
      </c>
      <c r="D1113">
        <v>0.44</v>
      </c>
      <c r="E1113">
        <v>10</v>
      </c>
      <c r="F1113">
        <v>16.670000000000002</v>
      </c>
      <c r="G1113">
        <v>14.64</v>
      </c>
      <c r="H1113" s="8">
        <v>0.3765</v>
      </c>
      <c r="I1113" t="s">
        <v>615</v>
      </c>
    </row>
    <row r="1114" spans="1:9" x14ac:dyDescent="0.3">
      <c r="A1114">
        <v>1</v>
      </c>
      <c r="B1114" t="s">
        <v>1787</v>
      </c>
      <c r="C1114">
        <v>1</v>
      </c>
      <c r="D1114">
        <v>-1.37</v>
      </c>
      <c r="E1114">
        <v>14</v>
      </c>
      <c r="F1114">
        <v>36.97</v>
      </c>
      <c r="G1114">
        <v>34.89</v>
      </c>
      <c r="H1114" s="8">
        <v>0.2959</v>
      </c>
      <c r="I1114" t="s">
        <v>615</v>
      </c>
    </row>
    <row r="1115" spans="1:9" x14ac:dyDescent="0.3">
      <c r="A1115">
        <v>1</v>
      </c>
      <c r="B1115" t="s">
        <v>1788</v>
      </c>
      <c r="C1115">
        <v>1</v>
      </c>
      <c r="D1115">
        <v>0.49</v>
      </c>
      <c r="E1115">
        <v>10</v>
      </c>
      <c r="F1115">
        <v>20</v>
      </c>
      <c r="G1115">
        <v>18.21</v>
      </c>
      <c r="H1115" s="8">
        <v>0.36659999999999998</v>
      </c>
      <c r="I1115" t="s">
        <v>615</v>
      </c>
    </row>
    <row r="1116" spans="1:9" x14ac:dyDescent="0.3">
      <c r="A1116">
        <v>1</v>
      </c>
      <c r="B1116" t="s">
        <v>1789</v>
      </c>
      <c r="C1116">
        <v>1</v>
      </c>
      <c r="D1116">
        <v>0.08</v>
      </c>
      <c r="E1116">
        <v>11</v>
      </c>
      <c r="F1116">
        <v>21.56</v>
      </c>
      <c r="G1116">
        <v>20.149999999999999</v>
      </c>
      <c r="H1116" s="8">
        <v>0.29599999999999999</v>
      </c>
      <c r="I1116" t="s">
        <v>615</v>
      </c>
    </row>
    <row r="1117" spans="1:9" x14ac:dyDescent="0.3">
      <c r="A1117">
        <v>1</v>
      </c>
      <c r="B1117" t="s">
        <v>1790</v>
      </c>
      <c r="C1117">
        <v>1</v>
      </c>
      <c r="D1117">
        <v>0.6</v>
      </c>
      <c r="E1117">
        <v>8</v>
      </c>
      <c r="F1117">
        <v>14.25</v>
      </c>
      <c r="G1117">
        <v>8.81</v>
      </c>
      <c r="H1117" s="8">
        <v>0.3523</v>
      </c>
      <c r="I1117" t="s">
        <v>615</v>
      </c>
    </row>
    <row r="1118" spans="1:9" x14ac:dyDescent="0.3">
      <c r="A1118">
        <v>1</v>
      </c>
      <c r="B1118" t="s">
        <v>1791</v>
      </c>
      <c r="C1118">
        <v>1</v>
      </c>
      <c r="D1118">
        <v>0.05</v>
      </c>
      <c r="E1118">
        <v>13</v>
      </c>
      <c r="F1118">
        <v>24.58</v>
      </c>
      <c r="G1118">
        <v>20.399999999999999</v>
      </c>
      <c r="H1118" s="8">
        <v>0.36080000000000001</v>
      </c>
      <c r="I1118" t="s">
        <v>615</v>
      </c>
    </row>
    <row r="1119" spans="1:9" x14ac:dyDescent="0.3">
      <c r="A1119">
        <v>1</v>
      </c>
      <c r="B1119" t="s">
        <v>1792</v>
      </c>
      <c r="C1119">
        <v>1</v>
      </c>
      <c r="D1119">
        <v>-0.52</v>
      </c>
      <c r="E1119">
        <v>7</v>
      </c>
      <c r="F1119">
        <v>19.170000000000002</v>
      </c>
      <c r="G1119">
        <v>14.62</v>
      </c>
      <c r="H1119" s="8">
        <v>0.42880000000000001</v>
      </c>
      <c r="I1119" t="s">
        <v>615</v>
      </c>
    </row>
    <row r="1120" spans="1:9" x14ac:dyDescent="0.3">
      <c r="A1120">
        <v>1</v>
      </c>
      <c r="B1120" t="s">
        <v>1793</v>
      </c>
      <c r="C1120">
        <v>1</v>
      </c>
      <c r="D1120">
        <v>0.81</v>
      </c>
      <c r="E1120">
        <v>11</v>
      </c>
      <c r="F1120">
        <v>19.53</v>
      </c>
      <c r="G1120">
        <v>16.02</v>
      </c>
      <c r="H1120" s="8">
        <v>0.36249999999999999</v>
      </c>
      <c r="I1120" t="s">
        <v>615</v>
      </c>
    </row>
    <row r="1121" spans="1:9" x14ac:dyDescent="0.3">
      <c r="A1121">
        <v>1</v>
      </c>
      <c r="B1121" t="s">
        <v>1794</v>
      </c>
      <c r="C1121">
        <v>1</v>
      </c>
      <c r="D1121">
        <v>-1</v>
      </c>
      <c r="E1121">
        <v>18</v>
      </c>
      <c r="F1121">
        <v>50.15</v>
      </c>
      <c r="G1121">
        <v>45.78</v>
      </c>
      <c r="H1121" s="8">
        <v>0.26490000000000002</v>
      </c>
      <c r="I1121" t="s">
        <v>615</v>
      </c>
    </row>
    <row r="1122" spans="1:9" x14ac:dyDescent="0.3">
      <c r="A1122">
        <v>1</v>
      </c>
      <c r="B1122" t="s">
        <v>1795</v>
      </c>
      <c r="C1122">
        <v>1</v>
      </c>
      <c r="D1122">
        <v>-0.04</v>
      </c>
      <c r="E1122">
        <v>9</v>
      </c>
      <c r="F1122">
        <v>14.66</v>
      </c>
      <c r="G1122">
        <v>14.02</v>
      </c>
      <c r="H1122" s="8">
        <v>0.45019999999999999</v>
      </c>
      <c r="I1122" t="s">
        <v>615</v>
      </c>
    </row>
    <row r="1123" spans="1:9" x14ac:dyDescent="0.3">
      <c r="A1123">
        <v>1</v>
      </c>
      <c r="B1123" t="s">
        <v>1796</v>
      </c>
      <c r="C1123">
        <v>1</v>
      </c>
      <c r="D1123">
        <v>0.32</v>
      </c>
      <c r="E1123">
        <v>12</v>
      </c>
      <c r="F1123">
        <v>21.81</v>
      </c>
      <c r="G1123">
        <v>19.68</v>
      </c>
      <c r="H1123" s="8">
        <v>0.33900000000000002</v>
      </c>
      <c r="I1123" t="s">
        <v>615</v>
      </c>
    </row>
    <row r="1124" spans="1:9" x14ac:dyDescent="0.3">
      <c r="A1124">
        <v>1</v>
      </c>
      <c r="B1124" t="s">
        <v>1797</v>
      </c>
      <c r="C1124">
        <v>1</v>
      </c>
      <c r="D1124">
        <v>-0.71</v>
      </c>
      <c r="E1124">
        <v>12</v>
      </c>
      <c r="F1124">
        <v>21.2</v>
      </c>
      <c r="G1124">
        <v>17.239999999999998</v>
      </c>
      <c r="H1124" s="8">
        <v>0.3392</v>
      </c>
      <c r="I1124" t="s">
        <v>615</v>
      </c>
    </row>
    <row r="1125" spans="1:9" x14ac:dyDescent="0.3">
      <c r="A1125">
        <v>1</v>
      </c>
      <c r="B1125" t="s">
        <v>1798</v>
      </c>
      <c r="C1125">
        <v>1</v>
      </c>
      <c r="D1125">
        <v>0.27</v>
      </c>
      <c r="E1125">
        <v>12</v>
      </c>
      <c r="F1125">
        <v>25.88</v>
      </c>
      <c r="G1125">
        <v>22.05</v>
      </c>
      <c r="H1125" s="8">
        <v>0.37980000000000003</v>
      </c>
      <c r="I1125" t="s">
        <v>615</v>
      </c>
    </row>
    <row r="1126" spans="1:9" x14ac:dyDescent="0.3">
      <c r="A1126">
        <v>1</v>
      </c>
      <c r="B1126" t="s">
        <v>1799</v>
      </c>
      <c r="C1126">
        <v>1</v>
      </c>
      <c r="D1126">
        <v>-0.72</v>
      </c>
      <c r="E1126">
        <v>10</v>
      </c>
      <c r="F1126">
        <v>28.13</v>
      </c>
      <c r="G1126">
        <v>21.52</v>
      </c>
      <c r="H1126" s="8">
        <v>0.4521</v>
      </c>
      <c r="I1126" t="s">
        <v>615</v>
      </c>
    </row>
    <row r="1127" spans="1:9" x14ac:dyDescent="0.3">
      <c r="A1127">
        <v>1</v>
      </c>
      <c r="B1127" t="s">
        <v>1800</v>
      </c>
      <c r="C1127">
        <v>1</v>
      </c>
      <c r="D1127">
        <v>-7.0000000000000007E-2</v>
      </c>
      <c r="E1127">
        <v>10</v>
      </c>
      <c r="F1127">
        <v>19.53</v>
      </c>
      <c r="G1127">
        <v>15.32</v>
      </c>
      <c r="H1127" s="8">
        <v>0.37319999999999998</v>
      </c>
      <c r="I1127" t="s">
        <v>615</v>
      </c>
    </row>
    <row r="1128" spans="1:9" x14ac:dyDescent="0.3">
      <c r="A1128">
        <v>1</v>
      </c>
      <c r="B1128" t="s">
        <v>1801</v>
      </c>
      <c r="C1128">
        <v>1</v>
      </c>
      <c r="D1128">
        <v>0.24</v>
      </c>
      <c r="E1128">
        <v>9</v>
      </c>
      <c r="F1128">
        <v>17.46</v>
      </c>
      <c r="G1128">
        <v>9.01</v>
      </c>
      <c r="H1128" s="8">
        <v>0.33650000000000002</v>
      </c>
      <c r="I1128" t="s">
        <v>615</v>
      </c>
    </row>
    <row r="1129" spans="1:9" x14ac:dyDescent="0.3">
      <c r="A1129">
        <v>1</v>
      </c>
      <c r="B1129" t="s">
        <v>1802</v>
      </c>
      <c r="C1129">
        <v>1</v>
      </c>
      <c r="D1129">
        <v>-0.26</v>
      </c>
      <c r="E1129">
        <v>13</v>
      </c>
      <c r="F1129">
        <v>23.52</v>
      </c>
      <c r="G1129">
        <v>22.72</v>
      </c>
      <c r="H1129" s="8">
        <v>0.31369999999999998</v>
      </c>
      <c r="I1129" t="s">
        <v>615</v>
      </c>
    </row>
    <row r="1130" spans="1:9" x14ac:dyDescent="0.3">
      <c r="A1130">
        <v>1</v>
      </c>
      <c r="B1130" t="s">
        <v>1803</v>
      </c>
      <c r="C1130">
        <v>1</v>
      </c>
      <c r="D1130">
        <v>-0.32</v>
      </c>
      <c r="E1130">
        <v>10</v>
      </c>
      <c r="F1130">
        <v>19.100000000000001</v>
      </c>
      <c r="G1130">
        <v>15.67</v>
      </c>
      <c r="H1130" s="8">
        <v>0.43869999999999998</v>
      </c>
      <c r="I1130" t="s">
        <v>615</v>
      </c>
    </row>
    <row r="1131" spans="1:9" x14ac:dyDescent="0.3">
      <c r="A1131">
        <v>1</v>
      </c>
      <c r="B1131" t="s">
        <v>1804</v>
      </c>
      <c r="C1131">
        <v>1</v>
      </c>
      <c r="D1131">
        <v>0.5</v>
      </c>
      <c r="E1131">
        <v>17</v>
      </c>
      <c r="F1131">
        <v>45.55</v>
      </c>
      <c r="G1131">
        <v>43.93</v>
      </c>
      <c r="H1131" s="8">
        <v>0.20549999999999999</v>
      </c>
      <c r="I1131" t="s">
        <v>615</v>
      </c>
    </row>
    <row r="1132" spans="1:9" x14ac:dyDescent="0.3">
      <c r="A1132">
        <v>1</v>
      </c>
      <c r="B1132" t="s">
        <v>1805</v>
      </c>
      <c r="C1132">
        <v>1</v>
      </c>
      <c r="D1132">
        <v>-1.03</v>
      </c>
      <c r="E1132">
        <v>9</v>
      </c>
      <c r="F1132">
        <v>16.489999999999998</v>
      </c>
      <c r="G1132">
        <v>12.11</v>
      </c>
      <c r="H1132" s="8">
        <v>0.49780000000000002</v>
      </c>
      <c r="I1132" t="s">
        <v>615</v>
      </c>
    </row>
    <row r="1133" spans="1:9" x14ac:dyDescent="0.3">
      <c r="A1133">
        <v>1</v>
      </c>
      <c r="B1133" t="s">
        <v>1806</v>
      </c>
      <c r="C1133">
        <v>1</v>
      </c>
      <c r="D1133">
        <v>-0.59</v>
      </c>
      <c r="E1133">
        <v>13</v>
      </c>
      <c r="F1133">
        <v>28.21</v>
      </c>
      <c r="G1133">
        <v>25.83</v>
      </c>
      <c r="H1133" s="8">
        <v>0.2707</v>
      </c>
      <c r="I1133" t="s">
        <v>615</v>
      </c>
    </row>
    <row r="1134" spans="1:9" x14ac:dyDescent="0.3">
      <c r="A1134">
        <v>1</v>
      </c>
      <c r="B1134" t="s">
        <v>1807</v>
      </c>
      <c r="C1134">
        <v>1</v>
      </c>
      <c r="D1134">
        <v>0.17</v>
      </c>
      <c r="E1134">
        <v>8</v>
      </c>
      <c r="F1134">
        <v>16.2</v>
      </c>
      <c r="G1134">
        <v>14.79</v>
      </c>
      <c r="H1134" s="8">
        <v>0.28499999999999998</v>
      </c>
      <c r="I1134" t="s">
        <v>615</v>
      </c>
    </row>
    <row r="1135" spans="1:9" x14ac:dyDescent="0.3">
      <c r="A1135">
        <v>1</v>
      </c>
      <c r="B1135" t="s">
        <v>1808</v>
      </c>
      <c r="C1135">
        <v>1</v>
      </c>
      <c r="D1135">
        <v>-0.56000000000000005</v>
      </c>
      <c r="E1135">
        <v>10</v>
      </c>
      <c r="F1135">
        <v>20.93</v>
      </c>
      <c r="G1135">
        <v>19.600000000000001</v>
      </c>
      <c r="H1135" s="8">
        <v>0.41560000000000002</v>
      </c>
      <c r="I1135" t="s">
        <v>615</v>
      </c>
    </row>
    <row r="1136" spans="1:9" x14ac:dyDescent="0.3">
      <c r="A1136">
        <v>1</v>
      </c>
      <c r="B1136" t="s">
        <v>1809</v>
      </c>
      <c r="C1136">
        <v>1</v>
      </c>
      <c r="D1136">
        <v>0.17</v>
      </c>
      <c r="E1136">
        <v>11</v>
      </c>
      <c r="F1136">
        <v>25.32</v>
      </c>
      <c r="G1136">
        <v>18.23</v>
      </c>
      <c r="H1136" s="8">
        <v>0.311</v>
      </c>
      <c r="I1136" t="s">
        <v>615</v>
      </c>
    </row>
    <row r="1137" spans="1:9" x14ac:dyDescent="0.3">
      <c r="A1137">
        <v>1</v>
      </c>
      <c r="B1137" t="s">
        <v>1810</v>
      </c>
      <c r="C1137">
        <v>1</v>
      </c>
      <c r="D1137">
        <v>-0.59</v>
      </c>
      <c r="E1137">
        <v>13</v>
      </c>
      <c r="F1137">
        <v>36.11</v>
      </c>
      <c r="G1137">
        <v>35.4</v>
      </c>
      <c r="H1137" s="8">
        <v>0.20780000000000001</v>
      </c>
      <c r="I1137" t="s">
        <v>615</v>
      </c>
    </row>
    <row r="1138" spans="1:9" x14ac:dyDescent="0.3">
      <c r="A1138">
        <v>1</v>
      </c>
      <c r="B1138" t="s">
        <v>1811</v>
      </c>
      <c r="C1138">
        <v>1</v>
      </c>
      <c r="D1138">
        <v>0.06</v>
      </c>
      <c r="E1138">
        <v>13</v>
      </c>
      <c r="F1138">
        <v>30.74</v>
      </c>
      <c r="G1138">
        <v>25.36</v>
      </c>
      <c r="H1138" s="8">
        <v>0.3579</v>
      </c>
      <c r="I1138" t="s">
        <v>615</v>
      </c>
    </row>
    <row r="1139" spans="1:9" x14ac:dyDescent="0.3">
      <c r="A1139">
        <v>1</v>
      </c>
      <c r="B1139" t="s">
        <v>1812</v>
      </c>
      <c r="C1139">
        <v>1</v>
      </c>
      <c r="D1139">
        <v>-1.1499999999999999</v>
      </c>
      <c r="E1139">
        <v>13</v>
      </c>
      <c r="F1139">
        <v>24.93</v>
      </c>
      <c r="G1139">
        <v>23.35</v>
      </c>
      <c r="H1139" s="8">
        <v>0.31230000000000002</v>
      </c>
      <c r="I1139" t="s">
        <v>615</v>
      </c>
    </row>
    <row r="1140" spans="1:9" x14ac:dyDescent="0.3">
      <c r="A1140">
        <v>1</v>
      </c>
      <c r="B1140" t="s">
        <v>1813</v>
      </c>
      <c r="C1140">
        <v>1</v>
      </c>
      <c r="D1140">
        <v>0.16</v>
      </c>
      <c r="E1140">
        <v>10</v>
      </c>
      <c r="F1140">
        <v>20.65</v>
      </c>
      <c r="G1140">
        <v>5.18</v>
      </c>
      <c r="H1140" s="8">
        <v>0.37069999999999997</v>
      </c>
      <c r="I1140" t="s">
        <v>615</v>
      </c>
    </row>
    <row r="1141" spans="1:9" x14ac:dyDescent="0.3">
      <c r="A1141">
        <v>1</v>
      </c>
      <c r="B1141" t="s">
        <v>1814</v>
      </c>
      <c r="C1141">
        <v>1</v>
      </c>
      <c r="D1141">
        <v>0.76</v>
      </c>
      <c r="E1141">
        <v>14</v>
      </c>
      <c r="F1141">
        <v>37.270000000000003</v>
      </c>
      <c r="G1141">
        <v>30.45</v>
      </c>
      <c r="H1141" s="8">
        <v>0.222</v>
      </c>
      <c r="I1141" t="s">
        <v>615</v>
      </c>
    </row>
    <row r="1142" spans="1:9" x14ac:dyDescent="0.3">
      <c r="A1142">
        <v>1</v>
      </c>
      <c r="B1142" t="s">
        <v>1815</v>
      </c>
      <c r="C1142">
        <v>1</v>
      </c>
      <c r="D1142">
        <v>-1.0900000000000001</v>
      </c>
      <c r="E1142">
        <v>14</v>
      </c>
      <c r="F1142">
        <v>35.11</v>
      </c>
      <c r="G1142">
        <v>30.88</v>
      </c>
      <c r="H1142" s="8">
        <v>0.34320000000000001</v>
      </c>
      <c r="I1142" t="s">
        <v>615</v>
      </c>
    </row>
    <row r="1143" spans="1:9" x14ac:dyDescent="0.3">
      <c r="A1143">
        <v>1</v>
      </c>
      <c r="B1143" t="s">
        <v>1816</v>
      </c>
      <c r="C1143">
        <v>1</v>
      </c>
      <c r="D1143">
        <v>-1.0900000000000001</v>
      </c>
      <c r="E1143">
        <v>9</v>
      </c>
      <c r="F1143">
        <v>21.6</v>
      </c>
      <c r="G1143">
        <v>18.3</v>
      </c>
      <c r="H1143" s="8">
        <v>0.49230000000000002</v>
      </c>
      <c r="I1143" t="s">
        <v>615</v>
      </c>
    </row>
    <row r="1144" spans="1:9" x14ac:dyDescent="0.3">
      <c r="A1144">
        <v>1</v>
      </c>
      <c r="B1144" t="s">
        <v>1817</v>
      </c>
      <c r="C1144">
        <v>1</v>
      </c>
      <c r="D1144">
        <v>-0.41</v>
      </c>
      <c r="E1144">
        <v>10</v>
      </c>
      <c r="F1144">
        <v>22.76</v>
      </c>
      <c r="G1144">
        <v>21.4</v>
      </c>
      <c r="H1144" s="8">
        <v>0.49480000000000002</v>
      </c>
      <c r="I1144" t="s">
        <v>615</v>
      </c>
    </row>
    <row r="1145" spans="1:9" x14ac:dyDescent="0.3">
      <c r="A1145">
        <v>1</v>
      </c>
      <c r="B1145" t="s">
        <v>1818</v>
      </c>
      <c r="C1145">
        <v>1</v>
      </c>
      <c r="D1145">
        <v>-0.77</v>
      </c>
      <c r="E1145">
        <v>10</v>
      </c>
      <c r="F1145">
        <v>20.89</v>
      </c>
      <c r="G1145">
        <v>17.05</v>
      </c>
      <c r="H1145" s="8">
        <v>0.40589999999999998</v>
      </c>
      <c r="I1145" t="s">
        <v>615</v>
      </c>
    </row>
    <row r="1146" spans="1:9" x14ac:dyDescent="0.3">
      <c r="A1146">
        <v>1</v>
      </c>
      <c r="B1146" t="s">
        <v>1819</v>
      </c>
      <c r="C1146">
        <v>1</v>
      </c>
      <c r="D1146">
        <v>0.2</v>
      </c>
      <c r="E1146">
        <v>10</v>
      </c>
      <c r="F1146">
        <v>22.39</v>
      </c>
      <c r="G1146">
        <v>20.63</v>
      </c>
      <c r="H1146" s="8">
        <v>0.50539999999999996</v>
      </c>
      <c r="I1146" t="s">
        <v>615</v>
      </c>
    </row>
    <row r="1147" spans="1:9" x14ac:dyDescent="0.3">
      <c r="A1147">
        <v>1</v>
      </c>
      <c r="B1147" t="s">
        <v>1820</v>
      </c>
      <c r="C1147">
        <v>1</v>
      </c>
      <c r="D1147">
        <v>-0.82</v>
      </c>
      <c r="E1147">
        <v>11</v>
      </c>
      <c r="F1147">
        <v>20.11</v>
      </c>
      <c r="G1147">
        <v>14.98</v>
      </c>
      <c r="H1147" s="8">
        <v>0.44290000000000002</v>
      </c>
      <c r="I1147" t="s">
        <v>615</v>
      </c>
    </row>
    <row r="1148" spans="1:9" x14ac:dyDescent="0.3">
      <c r="A1148">
        <v>1</v>
      </c>
      <c r="B1148" t="s">
        <v>1821</v>
      </c>
      <c r="C1148">
        <v>1</v>
      </c>
      <c r="D1148">
        <v>0.64</v>
      </c>
      <c r="E1148">
        <v>10</v>
      </c>
      <c r="F1148">
        <v>17.309999999999999</v>
      </c>
      <c r="G1148">
        <v>14.63</v>
      </c>
      <c r="H1148" s="8">
        <v>0.31559999999999999</v>
      </c>
      <c r="I1148" t="s">
        <v>615</v>
      </c>
    </row>
    <row r="1149" spans="1:9" x14ac:dyDescent="0.3">
      <c r="A1149">
        <v>1</v>
      </c>
      <c r="B1149" t="s">
        <v>1822</v>
      </c>
      <c r="C1149">
        <v>1</v>
      </c>
      <c r="D1149">
        <v>0.17</v>
      </c>
      <c r="E1149">
        <v>14</v>
      </c>
      <c r="F1149">
        <v>36.450000000000003</v>
      </c>
      <c r="G1149">
        <v>30.95</v>
      </c>
      <c r="H1149" s="8">
        <v>0.32719999999999999</v>
      </c>
      <c r="I1149" t="s">
        <v>615</v>
      </c>
    </row>
    <row r="1150" spans="1:9" x14ac:dyDescent="0.3">
      <c r="A1150">
        <v>1</v>
      </c>
      <c r="B1150" t="s">
        <v>1823</v>
      </c>
      <c r="C1150">
        <v>1</v>
      </c>
      <c r="D1150">
        <v>0.14000000000000001</v>
      </c>
      <c r="E1150">
        <v>13</v>
      </c>
      <c r="F1150">
        <v>31.08</v>
      </c>
      <c r="G1150">
        <v>22.81</v>
      </c>
      <c r="H1150" s="8">
        <v>0.26500000000000001</v>
      </c>
      <c r="I1150" t="s">
        <v>615</v>
      </c>
    </row>
    <row r="1151" spans="1:9" x14ac:dyDescent="0.3">
      <c r="A1151">
        <v>1</v>
      </c>
      <c r="B1151" t="s">
        <v>1824</v>
      </c>
      <c r="C1151">
        <v>1</v>
      </c>
      <c r="D1151">
        <v>-1.05</v>
      </c>
      <c r="E1151">
        <v>12</v>
      </c>
      <c r="F1151">
        <v>25.38</v>
      </c>
      <c r="G1151">
        <v>21.67</v>
      </c>
      <c r="H1151" s="8">
        <v>0.30580000000000002</v>
      </c>
      <c r="I1151" t="s">
        <v>615</v>
      </c>
    </row>
    <row r="1152" spans="1:9" x14ac:dyDescent="0.3">
      <c r="A1152">
        <v>1</v>
      </c>
      <c r="B1152" t="s">
        <v>1825</v>
      </c>
      <c r="C1152">
        <v>1</v>
      </c>
      <c r="D1152">
        <v>-0.05</v>
      </c>
      <c r="E1152">
        <v>8</v>
      </c>
      <c r="F1152">
        <v>16.04</v>
      </c>
      <c r="G1152">
        <v>10.84</v>
      </c>
      <c r="H1152" s="8">
        <v>0.49020000000000002</v>
      </c>
      <c r="I1152" t="s">
        <v>615</v>
      </c>
    </row>
    <row r="1153" spans="1:9" x14ac:dyDescent="0.3">
      <c r="A1153">
        <v>1</v>
      </c>
      <c r="B1153" t="s">
        <v>1826</v>
      </c>
      <c r="C1153">
        <v>1</v>
      </c>
      <c r="D1153">
        <v>0.81</v>
      </c>
      <c r="E1153">
        <v>10</v>
      </c>
      <c r="F1153">
        <v>18.010000000000002</v>
      </c>
      <c r="G1153">
        <v>16.3</v>
      </c>
      <c r="H1153" s="8">
        <v>0.31840000000000002</v>
      </c>
      <c r="I1153" t="s">
        <v>615</v>
      </c>
    </row>
    <row r="1154" spans="1:9" x14ac:dyDescent="0.3">
      <c r="A1154">
        <v>1</v>
      </c>
      <c r="B1154" t="s">
        <v>1827</v>
      </c>
      <c r="C1154">
        <v>1</v>
      </c>
      <c r="D1154">
        <v>0.17</v>
      </c>
      <c r="E1154">
        <v>17</v>
      </c>
      <c r="F1154">
        <v>36.97</v>
      </c>
      <c r="G1154">
        <v>31.35</v>
      </c>
      <c r="H1154" s="8">
        <v>0.2908</v>
      </c>
      <c r="I1154" t="s">
        <v>615</v>
      </c>
    </row>
    <row r="1155" spans="1:9" x14ac:dyDescent="0.3">
      <c r="A1155">
        <v>1</v>
      </c>
      <c r="B1155" t="s">
        <v>1828</v>
      </c>
      <c r="C1155">
        <v>1</v>
      </c>
      <c r="D1155">
        <v>0.52</v>
      </c>
      <c r="E1155">
        <v>14</v>
      </c>
      <c r="F1155">
        <v>36.28</v>
      </c>
      <c r="G1155">
        <v>32.07</v>
      </c>
      <c r="H1155" s="8">
        <v>0.3387</v>
      </c>
      <c r="I1155" t="s">
        <v>615</v>
      </c>
    </row>
    <row r="1156" spans="1:9" x14ac:dyDescent="0.3">
      <c r="A1156">
        <v>1</v>
      </c>
      <c r="B1156" t="s">
        <v>1829</v>
      </c>
      <c r="C1156">
        <v>1</v>
      </c>
      <c r="D1156">
        <v>-0.12</v>
      </c>
      <c r="E1156">
        <v>12</v>
      </c>
      <c r="F1156">
        <v>28.86</v>
      </c>
      <c r="G1156">
        <v>25.72</v>
      </c>
      <c r="H1156" s="8">
        <v>0.38600000000000001</v>
      </c>
      <c r="I1156" t="s">
        <v>615</v>
      </c>
    </row>
    <row r="1157" spans="1:9" x14ac:dyDescent="0.3">
      <c r="A1157">
        <v>1</v>
      </c>
      <c r="B1157" t="s">
        <v>1830</v>
      </c>
      <c r="C1157">
        <v>1</v>
      </c>
      <c r="D1157">
        <v>-0.16</v>
      </c>
      <c r="E1157">
        <v>9</v>
      </c>
      <c r="F1157">
        <v>22.77</v>
      </c>
      <c r="G1157">
        <v>15.77</v>
      </c>
      <c r="H1157" s="8">
        <v>0.3407</v>
      </c>
      <c r="I1157" t="s">
        <v>615</v>
      </c>
    </row>
    <row r="1158" spans="1:9" x14ac:dyDescent="0.3">
      <c r="A1158">
        <v>1</v>
      </c>
      <c r="B1158" t="s">
        <v>1831</v>
      </c>
      <c r="C1158">
        <v>1</v>
      </c>
      <c r="D1158">
        <v>-0.63</v>
      </c>
      <c r="E1158">
        <v>10</v>
      </c>
      <c r="F1158">
        <v>26.65</v>
      </c>
      <c r="G1158">
        <v>7.29</v>
      </c>
      <c r="H1158" s="8">
        <v>0.27929999999999999</v>
      </c>
      <c r="I1158" t="s">
        <v>615</v>
      </c>
    </row>
    <row r="1159" spans="1:9" x14ac:dyDescent="0.3">
      <c r="A1159">
        <v>1</v>
      </c>
      <c r="B1159" t="s">
        <v>1832</v>
      </c>
      <c r="C1159">
        <v>1</v>
      </c>
      <c r="D1159">
        <v>-0.84</v>
      </c>
      <c r="E1159">
        <v>11</v>
      </c>
      <c r="F1159">
        <v>22.59</v>
      </c>
      <c r="G1159">
        <v>20.28</v>
      </c>
      <c r="H1159" s="8">
        <v>0.46200000000000002</v>
      </c>
      <c r="I1159" t="s">
        <v>615</v>
      </c>
    </row>
    <row r="1160" spans="1:9" x14ac:dyDescent="0.3">
      <c r="A1160">
        <v>1</v>
      </c>
      <c r="B1160" t="s">
        <v>1833</v>
      </c>
      <c r="C1160">
        <v>1</v>
      </c>
      <c r="D1160">
        <v>-0.51</v>
      </c>
      <c r="E1160">
        <v>9</v>
      </c>
      <c r="F1160">
        <v>14.73</v>
      </c>
      <c r="G1160">
        <v>13.04</v>
      </c>
      <c r="H1160" s="8">
        <v>0.35370000000000001</v>
      </c>
      <c r="I1160" t="s">
        <v>615</v>
      </c>
    </row>
    <row r="1161" spans="1:9" x14ac:dyDescent="0.3">
      <c r="A1161">
        <v>1</v>
      </c>
      <c r="B1161" t="s">
        <v>1834</v>
      </c>
      <c r="C1161">
        <v>1</v>
      </c>
      <c r="D1161">
        <v>-0.52</v>
      </c>
      <c r="E1161">
        <v>11</v>
      </c>
      <c r="F1161">
        <v>24.21</v>
      </c>
      <c r="G1161">
        <v>16.559999999999999</v>
      </c>
      <c r="H1161" s="8">
        <v>0.40479999999999999</v>
      </c>
      <c r="I1161" t="s">
        <v>615</v>
      </c>
    </row>
    <row r="1162" spans="1:9" x14ac:dyDescent="0.3">
      <c r="A1162">
        <v>1</v>
      </c>
      <c r="B1162" t="s">
        <v>1835</v>
      </c>
      <c r="C1162">
        <v>1</v>
      </c>
      <c r="D1162">
        <v>0.25</v>
      </c>
      <c r="E1162">
        <v>14</v>
      </c>
      <c r="F1162">
        <v>36.74</v>
      </c>
      <c r="G1162">
        <v>34.380000000000003</v>
      </c>
      <c r="H1162" s="8">
        <v>0.26900000000000002</v>
      </c>
      <c r="I1162" t="s">
        <v>615</v>
      </c>
    </row>
    <row r="1163" spans="1:9" x14ac:dyDescent="0.3">
      <c r="A1163">
        <v>1</v>
      </c>
      <c r="B1163" t="s">
        <v>1836</v>
      </c>
      <c r="C1163">
        <v>1</v>
      </c>
      <c r="D1163">
        <v>0.18</v>
      </c>
      <c r="E1163">
        <v>10</v>
      </c>
      <c r="F1163">
        <v>15.45</v>
      </c>
      <c r="G1163">
        <v>11.25</v>
      </c>
      <c r="H1163" s="8">
        <v>0.4874</v>
      </c>
      <c r="I1163" t="s">
        <v>615</v>
      </c>
    </row>
    <row r="1164" spans="1:9" x14ac:dyDescent="0.3">
      <c r="A1164">
        <v>1</v>
      </c>
      <c r="B1164" t="s">
        <v>1837</v>
      </c>
      <c r="C1164">
        <v>1</v>
      </c>
      <c r="D1164">
        <v>0.64</v>
      </c>
      <c r="E1164">
        <v>14</v>
      </c>
      <c r="F1164">
        <v>37.799999999999997</v>
      </c>
      <c r="G1164">
        <v>31.5</v>
      </c>
      <c r="H1164" s="8">
        <v>0.23080000000000001</v>
      </c>
      <c r="I1164" t="s">
        <v>615</v>
      </c>
    </row>
    <row r="1165" spans="1:9" x14ac:dyDescent="0.3">
      <c r="A1165">
        <v>1</v>
      </c>
      <c r="B1165" t="s">
        <v>1838</v>
      </c>
      <c r="C1165">
        <v>1</v>
      </c>
      <c r="D1165">
        <v>-1.99</v>
      </c>
      <c r="E1165">
        <v>14</v>
      </c>
      <c r="F1165">
        <v>34.96</v>
      </c>
      <c r="G1165">
        <v>32.020000000000003</v>
      </c>
      <c r="H1165" s="8">
        <v>0.2485</v>
      </c>
      <c r="I1165" t="s">
        <v>615</v>
      </c>
    </row>
    <row r="1166" spans="1:9" x14ac:dyDescent="0.3">
      <c r="A1166">
        <v>1</v>
      </c>
      <c r="B1166" t="s">
        <v>1839</v>
      </c>
      <c r="C1166">
        <v>1</v>
      </c>
      <c r="D1166">
        <v>-0.43</v>
      </c>
      <c r="E1166">
        <v>11</v>
      </c>
      <c r="F1166">
        <v>25.63</v>
      </c>
      <c r="G1166">
        <v>13.12</v>
      </c>
      <c r="H1166" s="8">
        <v>0.3246</v>
      </c>
      <c r="I1166" t="s">
        <v>615</v>
      </c>
    </row>
    <row r="1167" spans="1:9" x14ac:dyDescent="0.3">
      <c r="A1167">
        <v>1</v>
      </c>
      <c r="B1167" t="s">
        <v>1840</v>
      </c>
      <c r="C1167">
        <v>1</v>
      </c>
      <c r="D1167">
        <v>-1.54</v>
      </c>
      <c r="E1167">
        <v>13</v>
      </c>
      <c r="F1167">
        <v>27.31</v>
      </c>
      <c r="G1167">
        <v>23.04</v>
      </c>
      <c r="H1167" s="8">
        <v>0.32750000000000001</v>
      </c>
      <c r="I1167" t="s">
        <v>615</v>
      </c>
    </row>
    <row r="1168" spans="1:9" x14ac:dyDescent="0.3">
      <c r="A1168">
        <v>1</v>
      </c>
      <c r="B1168" t="s">
        <v>1841</v>
      </c>
      <c r="C1168">
        <v>1</v>
      </c>
      <c r="D1168">
        <v>0.55000000000000004</v>
      </c>
      <c r="E1168">
        <v>11</v>
      </c>
      <c r="F1168">
        <v>26.48</v>
      </c>
      <c r="G1168">
        <v>20.64</v>
      </c>
      <c r="H1168" s="8">
        <v>0.23830000000000001</v>
      </c>
      <c r="I1168" t="s">
        <v>615</v>
      </c>
    </row>
    <row r="1169" spans="1:9" x14ac:dyDescent="0.3">
      <c r="A1169">
        <v>1</v>
      </c>
      <c r="B1169" t="s">
        <v>1842</v>
      </c>
      <c r="C1169">
        <v>1</v>
      </c>
      <c r="D1169">
        <v>-0.33</v>
      </c>
      <c r="E1169">
        <v>10</v>
      </c>
      <c r="F1169">
        <v>19.66</v>
      </c>
      <c r="G1169">
        <v>17.3</v>
      </c>
      <c r="H1169" s="8">
        <v>0.34749999999999998</v>
      </c>
      <c r="I1169" t="s">
        <v>615</v>
      </c>
    </row>
    <row r="1170" spans="1:9" x14ac:dyDescent="0.3">
      <c r="A1170">
        <v>1</v>
      </c>
      <c r="B1170" t="s">
        <v>1843</v>
      </c>
      <c r="C1170">
        <v>1</v>
      </c>
      <c r="D1170">
        <v>0.25</v>
      </c>
      <c r="E1170">
        <v>14</v>
      </c>
      <c r="F1170">
        <v>24.92</v>
      </c>
      <c r="G1170">
        <v>19.489999999999998</v>
      </c>
      <c r="H1170" s="8">
        <v>0.3705</v>
      </c>
      <c r="I1170" t="s">
        <v>615</v>
      </c>
    </row>
    <row r="1171" spans="1:9" x14ac:dyDescent="0.3">
      <c r="A1171">
        <v>1</v>
      </c>
      <c r="B1171" t="s">
        <v>1844</v>
      </c>
      <c r="C1171">
        <v>1</v>
      </c>
      <c r="D1171">
        <v>-0.64</v>
      </c>
      <c r="E1171">
        <v>11</v>
      </c>
      <c r="F1171">
        <v>26.78</v>
      </c>
      <c r="G1171">
        <v>21.17</v>
      </c>
      <c r="H1171" s="8">
        <v>0.34689999999999999</v>
      </c>
      <c r="I1171" t="s">
        <v>615</v>
      </c>
    </row>
    <row r="1172" spans="1:9" x14ac:dyDescent="0.3">
      <c r="A1172">
        <v>1</v>
      </c>
      <c r="B1172" t="s">
        <v>1845</v>
      </c>
      <c r="C1172">
        <v>1</v>
      </c>
      <c r="D1172">
        <v>-0.26</v>
      </c>
      <c r="E1172">
        <v>9</v>
      </c>
      <c r="F1172">
        <v>18.05</v>
      </c>
      <c r="G1172">
        <v>15.93</v>
      </c>
      <c r="H1172" s="8">
        <v>0.36709999999999998</v>
      </c>
      <c r="I1172" t="s">
        <v>615</v>
      </c>
    </row>
    <row r="1173" spans="1:9" x14ac:dyDescent="0.3">
      <c r="A1173">
        <v>1</v>
      </c>
      <c r="B1173" t="s">
        <v>1846</v>
      </c>
      <c r="C1173">
        <v>1</v>
      </c>
      <c r="D1173">
        <v>-0.41</v>
      </c>
      <c r="E1173">
        <v>11</v>
      </c>
      <c r="F1173">
        <v>21.35</v>
      </c>
      <c r="G1173">
        <v>17.809999999999999</v>
      </c>
      <c r="H1173" s="8">
        <v>0.40660000000000002</v>
      </c>
      <c r="I1173" t="s">
        <v>615</v>
      </c>
    </row>
    <row r="1174" spans="1:9" x14ac:dyDescent="0.3">
      <c r="A1174">
        <v>1</v>
      </c>
      <c r="B1174" t="s">
        <v>1847</v>
      </c>
      <c r="C1174">
        <v>1</v>
      </c>
      <c r="D1174">
        <v>0.89</v>
      </c>
      <c r="E1174">
        <v>11</v>
      </c>
      <c r="F1174">
        <v>25.3</v>
      </c>
      <c r="G1174">
        <v>19.11</v>
      </c>
      <c r="H1174" s="8">
        <v>0.30130000000000001</v>
      </c>
      <c r="I1174" t="s">
        <v>615</v>
      </c>
    </row>
    <row r="1175" spans="1:9" x14ac:dyDescent="0.3">
      <c r="A1175">
        <v>1</v>
      </c>
      <c r="B1175" t="s">
        <v>1848</v>
      </c>
      <c r="C1175">
        <v>1</v>
      </c>
      <c r="D1175">
        <v>-0.96</v>
      </c>
      <c r="E1175">
        <v>14</v>
      </c>
      <c r="F1175">
        <v>35.26</v>
      </c>
      <c r="G1175">
        <v>35.01</v>
      </c>
      <c r="H1175" s="8">
        <v>0.22500000000000001</v>
      </c>
      <c r="I1175" t="s">
        <v>615</v>
      </c>
    </row>
    <row r="1176" spans="1:9" x14ac:dyDescent="0.3">
      <c r="A1176">
        <v>1</v>
      </c>
      <c r="B1176" t="s">
        <v>1849</v>
      </c>
      <c r="C1176">
        <v>1</v>
      </c>
      <c r="D1176">
        <v>-0.7</v>
      </c>
      <c r="E1176">
        <v>9</v>
      </c>
      <c r="F1176">
        <v>15.54</v>
      </c>
      <c r="G1176">
        <v>13</v>
      </c>
      <c r="H1176" s="8">
        <v>0.4269</v>
      </c>
      <c r="I1176" t="s">
        <v>615</v>
      </c>
    </row>
    <row r="1177" spans="1:9" x14ac:dyDescent="0.3">
      <c r="A1177">
        <v>1</v>
      </c>
      <c r="B1177" t="s">
        <v>1850</v>
      </c>
      <c r="C1177">
        <v>1</v>
      </c>
      <c r="D1177">
        <v>-0.21</v>
      </c>
      <c r="E1177">
        <v>11</v>
      </c>
      <c r="F1177">
        <v>22.67</v>
      </c>
      <c r="G1177">
        <v>22.06</v>
      </c>
      <c r="H1177" s="8">
        <v>0.45179999999999998</v>
      </c>
      <c r="I1177" t="s">
        <v>615</v>
      </c>
    </row>
    <row r="1178" spans="1:9" x14ac:dyDescent="0.3">
      <c r="A1178">
        <v>1</v>
      </c>
      <c r="B1178" t="s">
        <v>1851</v>
      </c>
      <c r="C1178">
        <v>1</v>
      </c>
      <c r="D1178">
        <v>-0.27</v>
      </c>
      <c r="E1178">
        <v>11</v>
      </c>
      <c r="F1178">
        <v>25.79</v>
      </c>
      <c r="G1178">
        <v>24.59</v>
      </c>
      <c r="H1178" s="8">
        <v>0.49209999999999998</v>
      </c>
      <c r="I1178" t="s">
        <v>615</v>
      </c>
    </row>
    <row r="1179" spans="1:9" x14ac:dyDescent="0.3">
      <c r="A1179">
        <v>1</v>
      </c>
      <c r="B1179" t="s">
        <v>1852</v>
      </c>
      <c r="C1179">
        <v>1</v>
      </c>
      <c r="D1179">
        <v>-1.36</v>
      </c>
      <c r="E1179">
        <v>10</v>
      </c>
      <c r="F1179">
        <v>29.07</v>
      </c>
      <c r="G1179">
        <v>25.11</v>
      </c>
      <c r="H1179" s="8">
        <v>0.49480000000000002</v>
      </c>
      <c r="I1179" t="s">
        <v>615</v>
      </c>
    </row>
    <row r="1180" spans="1:9" x14ac:dyDescent="0.3">
      <c r="A1180">
        <v>1</v>
      </c>
      <c r="B1180" t="s">
        <v>1853</v>
      </c>
      <c r="C1180">
        <v>1</v>
      </c>
      <c r="D1180">
        <v>-0.3</v>
      </c>
      <c r="E1180">
        <v>11</v>
      </c>
      <c r="F1180">
        <v>28.34</v>
      </c>
      <c r="G1180">
        <v>27</v>
      </c>
      <c r="H1180" s="8">
        <v>0.39910000000000001</v>
      </c>
      <c r="I1180" t="s">
        <v>615</v>
      </c>
    </row>
    <row r="1181" spans="1:9" x14ac:dyDescent="0.3">
      <c r="A1181">
        <v>1</v>
      </c>
      <c r="B1181" t="s">
        <v>1854</v>
      </c>
      <c r="C1181">
        <v>1</v>
      </c>
      <c r="D1181">
        <v>-0.83</v>
      </c>
      <c r="E1181">
        <v>14</v>
      </c>
      <c r="F1181">
        <v>38.479999999999997</v>
      </c>
      <c r="G1181">
        <v>36.67</v>
      </c>
      <c r="H1181" s="8">
        <v>0.2039</v>
      </c>
      <c r="I1181" t="s">
        <v>615</v>
      </c>
    </row>
    <row r="1182" spans="1:9" x14ac:dyDescent="0.3">
      <c r="A1182">
        <v>1</v>
      </c>
      <c r="B1182" t="s">
        <v>1855</v>
      </c>
      <c r="C1182">
        <v>1</v>
      </c>
      <c r="D1182">
        <v>-0.38</v>
      </c>
      <c r="E1182">
        <v>13</v>
      </c>
      <c r="F1182">
        <v>26.46</v>
      </c>
      <c r="G1182">
        <v>18.79</v>
      </c>
      <c r="H1182" s="8">
        <v>0.31619999999999998</v>
      </c>
      <c r="I1182" t="s">
        <v>615</v>
      </c>
    </row>
    <row r="1183" spans="1:9" x14ac:dyDescent="0.3">
      <c r="A1183">
        <v>1</v>
      </c>
      <c r="B1183" t="s">
        <v>1856</v>
      </c>
      <c r="C1183">
        <v>1</v>
      </c>
      <c r="D1183">
        <v>-1.19</v>
      </c>
      <c r="E1183">
        <v>10</v>
      </c>
      <c r="F1183">
        <v>20.329999999999998</v>
      </c>
      <c r="G1183">
        <v>17.47</v>
      </c>
      <c r="H1183" s="8">
        <v>0.41489999999999999</v>
      </c>
      <c r="I1183" t="s">
        <v>615</v>
      </c>
    </row>
    <row r="1184" spans="1:9" x14ac:dyDescent="0.3">
      <c r="A1184">
        <v>1</v>
      </c>
      <c r="B1184" t="s">
        <v>1857</v>
      </c>
      <c r="C1184">
        <v>1</v>
      </c>
      <c r="D1184">
        <v>0.19</v>
      </c>
      <c r="E1184">
        <v>15</v>
      </c>
      <c r="F1184">
        <v>25.62</v>
      </c>
      <c r="G1184">
        <v>21.86</v>
      </c>
      <c r="H1184" s="8">
        <v>0.35920000000000002</v>
      </c>
      <c r="I1184" t="s">
        <v>615</v>
      </c>
    </row>
    <row r="1185" spans="1:9" x14ac:dyDescent="0.3">
      <c r="A1185">
        <v>1</v>
      </c>
      <c r="B1185" t="s">
        <v>1858</v>
      </c>
      <c r="C1185">
        <v>1</v>
      </c>
      <c r="D1185">
        <v>-0.7</v>
      </c>
      <c r="E1185">
        <v>10</v>
      </c>
      <c r="F1185">
        <v>21.91</v>
      </c>
      <c r="G1185">
        <v>21.45</v>
      </c>
      <c r="H1185" s="8">
        <v>0.5111</v>
      </c>
      <c r="I1185" t="s">
        <v>615</v>
      </c>
    </row>
    <row r="1186" spans="1:9" x14ac:dyDescent="0.3">
      <c r="A1186">
        <v>1</v>
      </c>
      <c r="B1186" t="s">
        <v>1859</v>
      </c>
      <c r="C1186">
        <v>1</v>
      </c>
      <c r="D1186">
        <v>-0.24</v>
      </c>
      <c r="E1186">
        <v>10</v>
      </c>
      <c r="F1186">
        <v>20.41</v>
      </c>
      <c r="G1186">
        <v>19.690000000000001</v>
      </c>
      <c r="H1186" s="8">
        <v>0.41170000000000001</v>
      </c>
      <c r="I1186" t="s">
        <v>615</v>
      </c>
    </row>
    <row r="1187" spans="1:9" x14ac:dyDescent="0.3">
      <c r="A1187">
        <v>1</v>
      </c>
      <c r="B1187" t="s">
        <v>1860</v>
      </c>
      <c r="C1187">
        <v>1</v>
      </c>
      <c r="D1187">
        <v>0.21</v>
      </c>
      <c r="E1187">
        <v>11</v>
      </c>
      <c r="F1187">
        <v>19.34</v>
      </c>
      <c r="G1187">
        <v>17.68</v>
      </c>
      <c r="H1187" s="8">
        <v>0.3332</v>
      </c>
      <c r="I1187" t="s">
        <v>615</v>
      </c>
    </row>
    <row r="1188" spans="1:9" x14ac:dyDescent="0.3">
      <c r="A1188">
        <v>1</v>
      </c>
      <c r="B1188" t="s">
        <v>1861</v>
      </c>
      <c r="C1188">
        <v>1</v>
      </c>
      <c r="D1188">
        <v>-0.05</v>
      </c>
      <c r="E1188">
        <v>12</v>
      </c>
      <c r="F1188">
        <v>21.74</v>
      </c>
      <c r="G1188">
        <v>20.98</v>
      </c>
      <c r="H1188" s="8">
        <v>0.34960000000000002</v>
      </c>
      <c r="I1188" t="s">
        <v>615</v>
      </c>
    </row>
    <row r="1189" spans="1:9" x14ac:dyDescent="0.3">
      <c r="A1189">
        <v>1</v>
      </c>
      <c r="B1189" t="s">
        <v>1862</v>
      </c>
      <c r="C1189">
        <v>1</v>
      </c>
      <c r="D1189">
        <v>-0.06</v>
      </c>
      <c r="E1189">
        <v>15</v>
      </c>
      <c r="F1189">
        <v>39.729999999999997</v>
      </c>
      <c r="G1189">
        <v>38.049999999999997</v>
      </c>
      <c r="H1189" s="8">
        <v>0.21049999999999999</v>
      </c>
      <c r="I1189" t="s">
        <v>615</v>
      </c>
    </row>
    <row r="1190" spans="1:9" x14ac:dyDescent="0.3">
      <c r="A1190">
        <v>1</v>
      </c>
      <c r="B1190" t="s">
        <v>1863</v>
      </c>
      <c r="C1190">
        <v>1</v>
      </c>
      <c r="D1190">
        <v>-1.95</v>
      </c>
      <c r="E1190">
        <v>8</v>
      </c>
      <c r="F1190">
        <v>21.76</v>
      </c>
      <c r="G1190">
        <v>20.100000000000001</v>
      </c>
      <c r="H1190" s="8">
        <v>0.50270000000000004</v>
      </c>
      <c r="I1190" t="s">
        <v>615</v>
      </c>
    </row>
    <row r="1191" spans="1:9" x14ac:dyDescent="0.3">
      <c r="A1191">
        <v>1</v>
      </c>
      <c r="B1191" t="s">
        <v>1864</v>
      </c>
      <c r="C1191">
        <v>1</v>
      </c>
      <c r="D1191">
        <v>0.19</v>
      </c>
      <c r="E1191">
        <v>10</v>
      </c>
      <c r="F1191">
        <v>18.2</v>
      </c>
      <c r="G1191">
        <v>13.37</v>
      </c>
      <c r="H1191" s="8">
        <v>0.3135</v>
      </c>
      <c r="I1191" t="s">
        <v>615</v>
      </c>
    </row>
    <row r="1192" spans="1:9" x14ac:dyDescent="0.3">
      <c r="A1192">
        <v>1</v>
      </c>
      <c r="B1192" t="s">
        <v>1865</v>
      </c>
      <c r="C1192">
        <v>1</v>
      </c>
      <c r="D1192">
        <v>-0.76</v>
      </c>
      <c r="E1192">
        <v>11</v>
      </c>
      <c r="F1192">
        <v>24.41</v>
      </c>
      <c r="G1192">
        <v>23.17</v>
      </c>
      <c r="H1192" s="8">
        <v>0.29389999999999999</v>
      </c>
      <c r="I1192" t="s">
        <v>615</v>
      </c>
    </row>
    <row r="1193" spans="1:9" x14ac:dyDescent="0.3">
      <c r="A1193">
        <v>1</v>
      </c>
      <c r="B1193" t="s">
        <v>1866</v>
      </c>
      <c r="C1193">
        <v>1</v>
      </c>
      <c r="D1193">
        <v>-0.34</v>
      </c>
      <c r="E1193">
        <v>11</v>
      </c>
      <c r="F1193">
        <v>21.55</v>
      </c>
      <c r="G1193">
        <v>16.420000000000002</v>
      </c>
      <c r="H1193" s="8">
        <v>0.39069999999999999</v>
      </c>
      <c r="I1193" t="s">
        <v>615</v>
      </c>
    </row>
    <row r="1194" spans="1:9" x14ac:dyDescent="0.3">
      <c r="A1194">
        <v>1</v>
      </c>
      <c r="B1194" t="s">
        <v>1867</v>
      </c>
      <c r="C1194">
        <v>1</v>
      </c>
      <c r="D1194">
        <v>0.76</v>
      </c>
      <c r="E1194">
        <v>8</v>
      </c>
      <c r="F1194">
        <v>16.22</v>
      </c>
      <c r="G1194">
        <v>11.82</v>
      </c>
      <c r="H1194" s="8">
        <v>0.51239999999999997</v>
      </c>
      <c r="I1194" t="s">
        <v>615</v>
      </c>
    </row>
    <row r="1195" spans="1:9" x14ac:dyDescent="0.3">
      <c r="A1195">
        <v>1</v>
      </c>
      <c r="B1195" t="s">
        <v>1868</v>
      </c>
      <c r="C1195">
        <v>1</v>
      </c>
      <c r="D1195">
        <v>-0.31</v>
      </c>
      <c r="E1195">
        <v>12</v>
      </c>
      <c r="F1195">
        <v>22.06</v>
      </c>
      <c r="G1195">
        <v>10.87</v>
      </c>
      <c r="H1195" s="8">
        <v>0.36880000000000002</v>
      </c>
      <c r="I1195" t="s">
        <v>615</v>
      </c>
    </row>
    <row r="1196" spans="1:9" x14ac:dyDescent="0.3">
      <c r="A1196">
        <v>1</v>
      </c>
      <c r="B1196" t="s">
        <v>1869</v>
      </c>
      <c r="C1196">
        <v>1</v>
      </c>
      <c r="D1196">
        <v>-7.0000000000000007E-2</v>
      </c>
      <c r="E1196">
        <v>9</v>
      </c>
      <c r="F1196">
        <v>21.49</v>
      </c>
      <c r="G1196">
        <v>18.55</v>
      </c>
      <c r="H1196" s="8">
        <v>0.47660000000000002</v>
      </c>
      <c r="I1196" t="s">
        <v>615</v>
      </c>
    </row>
    <row r="1197" spans="1:9" x14ac:dyDescent="0.3">
      <c r="A1197">
        <v>1</v>
      </c>
      <c r="B1197" t="s">
        <v>1870</v>
      </c>
      <c r="C1197">
        <v>1</v>
      </c>
      <c r="D1197">
        <v>0.12</v>
      </c>
      <c r="E1197">
        <v>11</v>
      </c>
      <c r="F1197">
        <v>22.86</v>
      </c>
      <c r="G1197">
        <v>18.29</v>
      </c>
      <c r="H1197" s="8">
        <v>0.46</v>
      </c>
      <c r="I1197" t="s">
        <v>615</v>
      </c>
    </row>
    <row r="1198" spans="1:9" x14ac:dyDescent="0.3">
      <c r="A1198">
        <v>1</v>
      </c>
      <c r="B1198" t="s">
        <v>1871</v>
      </c>
      <c r="C1198">
        <v>1</v>
      </c>
      <c r="D1198">
        <v>0.55000000000000004</v>
      </c>
      <c r="E1198">
        <v>7</v>
      </c>
      <c r="F1198">
        <v>17.559999999999999</v>
      </c>
      <c r="G1198">
        <v>12.84</v>
      </c>
      <c r="H1198" s="8">
        <v>0.4531</v>
      </c>
      <c r="I1198" t="s">
        <v>615</v>
      </c>
    </row>
    <row r="1199" spans="1:9" x14ac:dyDescent="0.3">
      <c r="A1199">
        <v>1</v>
      </c>
      <c r="B1199" t="s">
        <v>1872</v>
      </c>
      <c r="C1199">
        <v>1</v>
      </c>
      <c r="D1199">
        <v>-1.28</v>
      </c>
      <c r="E1199">
        <v>11</v>
      </c>
      <c r="F1199">
        <v>21.33</v>
      </c>
      <c r="G1199">
        <v>20.92</v>
      </c>
      <c r="H1199" s="8">
        <v>0.44890000000000002</v>
      </c>
      <c r="I1199" t="s">
        <v>615</v>
      </c>
    </row>
    <row r="1200" spans="1:9" x14ac:dyDescent="0.3">
      <c r="A1200">
        <v>1</v>
      </c>
      <c r="B1200" t="s">
        <v>1873</v>
      </c>
      <c r="C1200">
        <v>1</v>
      </c>
      <c r="D1200">
        <v>0.25</v>
      </c>
      <c r="E1200">
        <v>11</v>
      </c>
      <c r="F1200">
        <v>22.79</v>
      </c>
      <c r="G1200">
        <v>15.66</v>
      </c>
      <c r="H1200" s="8">
        <v>0.38109999999999999</v>
      </c>
      <c r="I1200" t="s">
        <v>615</v>
      </c>
    </row>
    <row r="1201" spans="1:9" x14ac:dyDescent="0.3">
      <c r="A1201">
        <v>1</v>
      </c>
      <c r="B1201" t="s">
        <v>1874</v>
      </c>
      <c r="C1201">
        <v>1</v>
      </c>
      <c r="D1201">
        <v>0.4</v>
      </c>
      <c r="E1201">
        <v>8</v>
      </c>
      <c r="F1201">
        <v>21.19</v>
      </c>
      <c r="G1201">
        <v>16.39</v>
      </c>
      <c r="H1201" s="8">
        <v>0.36459999999999998</v>
      </c>
      <c r="I1201" t="s">
        <v>615</v>
      </c>
    </row>
    <row r="1202" spans="1:9" x14ac:dyDescent="0.3">
      <c r="A1202">
        <v>1</v>
      </c>
      <c r="B1202" t="s">
        <v>1875</v>
      </c>
      <c r="C1202">
        <v>1</v>
      </c>
      <c r="D1202">
        <v>-0.66</v>
      </c>
      <c r="E1202">
        <v>13</v>
      </c>
      <c r="F1202">
        <v>34.229999999999997</v>
      </c>
      <c r="G1202">
        <v>30.05</v>
      </c>
      <c r="H1202" s="8">
        <v>0.35</v>
      </c>
      <c r="I1202" t="s">
        <v>615</v>
      </c>
    </row>
  </sheetData>
  <conditionalFormatting sqref="F1:F1048576">
    <cfRule type="cellIs" dxfId="12" priority="1" operator="greaterThan">
      <formula>20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4C1E-DB64-41AB-A4D5-F4C6E32BD50D}">
  <dimension ref="A1:AL602"/>
  <sheetViews>
    <sheetView topLeftCell="A341" zoomScale="60" zoomScaleNormal="60" workbookViewId="0">
      <selection activeCell="X352" sqref="X352"/>
    </sheetView>
  </sheetViews>
  <sheetFormatPr defaultRowHeight="14" x14ac:dyDescent="0.3"/>
  <cols>
    <col min="6" max="6" width="21.25" bestFit="1" customWidth="1"/>
    <col min="7" max="7" width="21.1640625" bestFit="1" customWidth="1"/>
    <col min="24" max="24" width="17.1640625" customWidth="1"/>
    <col min="30" max="30" width="15.6640625" bestFit="1" customWidth="1"/>
  </cols>
  <sheetData>
    <row r="1" spans="1:14" x14ac:dyDescent="0.3">
      <c r="A1" t="s">
        <v>4</v>
      </c>
      <c r="H1" s="8"/>
    </row>
    <row r="2" spans="1:14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s="8" t="s">
        <v>12</v>
      </c>
      <c r="I2" t="s">
        <v>614</v>
      </c>
    </row>
    <row r="3" spans="1:14" x14ac:dyDescent="0.3">
      <c r="A3">
        <v>1</v>
      </c>
      <c r="B3" t="s">
        <v>13</v>
      </c>
      <c r="C3">
        <v>1</v>
      </c>
      <c r="D3">
        <v>-0.11</v>
      </c>
      <c r="E3">
        <v>22</v>
      </c>
      <c r="F3">
        <v>116.4</v>
      </c>
      <c r="G3">
        <v>115.55</v>
      </c>
      <c r="H3" s="8">
        <v>4.9500000000000002E-2</v>
      </c>
      <c r="I3" t="s">
        <v>615</v>
      </c>
    </row>
    <row r="4" spans="1:14" x14ac:dyDescent="0.3">
      <c r="A4">
        <v>1</v>
      </c>
      <c r="B4" t="s">
        <v>14</v>
      </c>
      <c r="C4">
        <v>1</v>
      </c>
      <c r="D4">
        <v>-0.51</v>
      </c>
      <c r="E4">
        <v>30</v>
      </c>
      <c r="F4">
        <v>99.32</v>
      </c>
      <c r="G4">
        <v>72.510000000000005</v>
      </c>
      <c r="H4" s="8">
        <v>0.11</v>
      </c>
      <c r="I4" t="s">
        <v>615</v>
      </c>
    </row>
    <row r="5" spans="1:14" x14ac:dyDescent="0.3">
      <c r="A5">
        <v>1</v>
      </c>
      <c r="B5" t="s">
        <v>15</v>
      </c>
      <c r="C5">
        <v>1</v>
      </c>
      <c r="D5">
        <v>0.76</v>
      </c>
      <c r="E5">
        <v>29</v>
      </c>
      <c r="F5">
        <v>50.75</v>
      </c>
      <c r="G5">
        <v>48.26</v>
      </c>
      <c r="H5" s="8">
        <v>0.15770000000000001</v>
      </c>
      <c r="I5" t="s">
        <v>615</v>
      </c>
    </row>
    <row r="6" spans="1:14" x14ac:dyDescent="0.3">
      <c r="A6">
        <v>1</v>
      </c>
      <c r="B6" t="s">
        <v>16</v>
      </c>
      <c r="C6">
        <v>1</v>
      </c>
      <c r="D6">
        <v>-0.11</v>
      </c>
      <c r="E6">
        <v>30</v>
      </c>
      <c r="F6">
        <v>52.89</v>
      </c>
      <c r="G6">
        <v>39.72</v>
      </c>
      <c r="H6" s="8">
        <v>0.20230000000000001</v>
      </c>
      <c r="I6" t="s">
        <v>615</v>
      </c>
    </row>
    <row r="7" spans="1:14" x14ac:dyDescent="0.3">
      <c r="A7">
        <v>1</v>
      </c>
      <c r="B7" t="s">
        <v>17</v>
      </c>
      <c r="C7">
        <v>1</v>
      </c>
      <c r="D7">
        <v>0.39</v>
      </c>
      <c r="E7">
        <v>34</v>
      </c>
      <c r="F7">
        <v>61.31</v>
      </c>
      <c r="G7">
        <v>58.19</v>
      </c>
      <c r="H7" s="8">
        <v>0.15479999999999999</v>
      </c>
      <c r="I7" t="s">
        <v>615</v>
      </c>
    </row>
    <row r="8" spans="1:14" x14ac:dyDescent="0.3">
      <c r="A8">
        <v>1</v>
      </c>
      <c r="B8" t="s">
        <v>18</v>
      </c>
      <c r="C8">
        <v>1</v>
      </c>
      <c r="D8">
        <v>0.94</v>
      </c>
      <c r="E8">
        <v>34</v>
      </c>
      <c r="F8">
        <v>58.43</v>
      </c>
      <c r="G8">
        <v>52.26</v>
      </c>
      <c r="H8" s="8">
        <v>0.17399999999999999</v>
      </c>
      <c r="I8" t="s">
        <v>615</v>
      </c>
    </row>
    <row r="9" spans="1:14" x14ac:dyDescent="0.3">
      <c r="A9">
        <v>1</v>
      </c>
      <c r="B9" t="s">
        <v>19</v>
      </c>
      <c r="C9">
        <v>1</v>
      </c>
      <c r="D9">
        <v>0.46</v>
      </c>
      <c r="E9">
        <v>30</v>
      </c>
      <c r="F9">
        <v>52.54</v>
      </c>
      <c r="G9">
        <v>46.73</v>
      </c>
      <c r="H9" s="8">
        <v>0.16880000000000001</v>
      </c>
      <c r="I9" t="s">
        <v>615</v>
      </c>
      <c r="N9">
        <f>TRIMMEAN(F5:F62,0.2)</f>
        <v>54.83854166666665</v>
      </c>
    </row>
    <row r="10" spans="1:14" x14ac:dyDescent="0.3">
      <c r="A10">
        <v>1</v>
      </c>
      <c r="B10" t="s">
        <v>20</v>
      </c>
      <c r="C10">
        <v>1</v>
      </c>
      <c r="D10">
        <v>0.89</v>
      </c>
      <c r="E10">
        <v>34</v>
      </c>
      <c r="F10">
        <v>53.07</v>
      </c>
      <c r="G10">
        <v>50.86</v>
      </c>
      <c r="H10" s="8">
        <v>0.17630000000000001</v>
      </c>
      <c r="I10" t="s">
        <v>615</v>
      </c>
    </row>
    <row r="11" spans="1:14" x14ac:dyDescent="0.3">
      <c r="A11">
        <v>1</v>
      </c>
      <c r="B11" t="s">
        <v>21</v>
      </c>
      <c r="C11">
        <v>1</v>
      </c>
      <c r="D11">
        <v>0.93</v>
      </c>
      <c r="E11">
        <v>33</v>
      </c>
      <c r="F11">
        <v>64.05</v>
      </c>
      <c r="G11">
        <v>55.59</v>
      </c>
      <c r="H11" s="8">
        <v>0.15959999999999999</v>
      </c>
      <c r="I11" t="s">
        <v>615</v>
      </c>
    </row>
    <row r="12" spans="1:14" x14ac:dyDescent="0.3">
      <c r="A12">
        <v>1</v>
      </c>
      <c r="B12" t="s">
        <v>22</v>
      </c>
      <c r="C12">
        <v>1</v>
      </c>
      <c r="D12">
        <v>0.46</v>
      </c>
      <c r="E12">
        <v>33</v>
      </c>
      <c r="F12">
        <v>57.84</v>
      </c>
      <c r="G12">
        <v>54.22</v>
      </c>
      <c r="H12" s="8">
        <v>0.16059999999999999</v>
      </c>
      <c r="I12" t="s">
        <v>615</v>
      </c>
    </row>
    <row r="13" spans="1:14" x14ac:dyDescent="0.3">
      <c r="A13">
        <v>1</v>
      </c>
      <c r="B13" t="s">
        <v>23</v>
      </c>
      <c r="C13">
        <v>1</v>
      </c>
      <c r="D13">
        <v>0.88</v>
      </c>
      <c r="E13">
        <v>29</v>
      </c>
      <c r="F13">
        <v>47.69</v>
      </c>
      <c r="G13">
        <v>38.81</v>
      </c>
      <c r="H13" s="8">
        <v>0.1991</v>
      </c>
      <c r="I13" t="s">
        <v>615</v>
      </c>
    </row>
    <row r="14" spans="1:14" x14ac:dyDescent="0.3">
      <c r="A14">
        <v>1</v>
      </c>
      <c r="B14" t="s">
        <v>24</v>
      </c>
      <c r="C14">
        <v>1</v>
      </c>
      <c r="D14">
        <v>0.23</v>
      </c>
      <c r="E14">
        <v>37</v>
      </c>
      <c r="F14">
        <v>67.489999999999995</v>
      </c>
      <c r="G14">
        <v>64.88</v>
      </c>
      <c r="H14" s="8">
        <v>0.14779999999999999</v>
      </c>
      <c r="I14" t="s">
        <v>615</v>
      </c>
    </row>
    <row r="15" spans="1:14" x14ac:dyDescent="0.3">
      <c r="A15">
        <v>1</v>
      </c>
      <c r="B15" t="s">
        <v>25</v>
      </c>
      <c r="C15">
        <v>1</v>
      </c>
      <c r="D15">
        <v>0.65</v>
      </c>
      <c r="E15">
        <v>35</v>
      </c>
      <c r="F15">
        <v>61.38</v>
      </c>
      <c r="G15">
        <v>57.4</v>
      </c>
      <c r="H15" s="8">
        <v>0.16309999999999999</v>
      </c>
      <c r="I15" t="s">
        <v>615</v>
      </c>
    </row>
    <row r="16" spans="1:14" x14ac:dyDescent="0.3">
      <c r="A16">
        <v>1</v>
      </c>
      <c r="B16" t="s">
        <v>26</v>
      </c>
      <c r="C16">
        <v>1</v>
      </c>
      <c r="D16">
        <v>0.26</v>
      </c>
      <c r="E16">
        <v>30</v>
      </c>
      <c r="F16">
        <v>49.81</v>
      </c>
      <c r="G16">
        <v>44.98</v>
      </c>
      <c r="H16" s="8">
        <v>0.18379999999999999</v>
      </c>
      <c r="I16" t="s">
        <v>615</v>
      </c>
    </row>
    <row r="17" spans="1:9" x14ac:dyDescent="0.3">
      <c r="A17">
        <v>1</v>
      </c>
      <c r="B17" t="s">
        <v>27</v>
      </c>
      <c r="C17">
        <v>1</v>
      </c>
      <c r="D17">
        <v>0.56999999999999995</v>
      </c>
      <c r="E17">
        <v>33</v>
      </c>
      <c r="F17">
        <v>63.17</v>
      </c>
      <c r="G17">
        <v>59.4</v>
      </c>
      <c r="H17" s="8">
        <v>0.1469</v>
      </c>
      <c r="I17" t="s">
        <v>615</v>
      </c>
    </row>
    <row r="18" spans="1:9" x14ac:dyDescent="0.3">
      <c r="A18">
        <v>1</v>
      </c>
      <c r="B18" t="s">
        <v>28</v>
      </c>
      <c r="C18">
        <v>1</v>
      </c>
      <c r="D18">
        <v>0.94</v>
      </c>
      <c r="E18">
        <v>33</v>
      </c>
      <c r="F18">
        <v>54.54</v>
      </c>
      <c r="G18">
        <v>51.01</v>
      </c>
      <c r="H18" s="8">
        <v>0.17349999999999999</v>
      </c>
      <c r="I18" t="s">
        <v>615</v>
      </c>
    </row>
    <row r="19" spans="1:9" x14ac:dyDescent="0.3">
      <c r="A19">
        <v>1</v>
      </c>
      <c r="B19" t="s">
        <v>29</v>
      </c>
      <c r="C19">
        <v>1</v>
      </c>
      <c r="D19">
        <v>0.67</v>
      </c>
      <c r="E19">
        <v>31</v>
      </c>
      <c r="F19">
        <v>50.17</v>
      </c>
      <c r="G19">
        <v>44</v>
      </c>
      <c r="H19" s="8">
        <v>0.18679999999999999</v>
      </c>
      <c r="I19" t="s">
        <v>615</v>
      </c>
    </row>
    <row r="20" spans="1:9" x14ac:dyDescent="0.3">
      <c r="A20">
        <v>1</v>
      </c>
      <c r="B20" t="s">
        <v>30</v>
      </c>
      <c r="C20">
        <v>1</v>
      </c>
      <c r="D20">
        <v>0.24</v>
      </c>
      <c r="E20">
        <v>29</v>
      </c>
      <c r="F20">
        <v>66.650000000000006</v>
      </c>
      <c r="G20">
        <v>53.96</v>
      </c>
      <c r="H20" s="8">
        <v>0.14219999999999999</v>
      </c>
      <c r="I20" t="s">
        <v>615</v>
      </c>
    </row>
    <row r="21" spans="1:9" x14ac:dyDescent="0.3">
      <c r="A21">
        <v>1</v>
      </c>
      <c r="B21" t="s">
        <v>31</v>
      </c>
      <c r="C21">
        <v>1</v>
      </c>
      <c r="D21">
        <v>1.04</v>
      </c>
      <c r="E21">
        <v>32</v>
      </c>
      <c r="F21">
        <v>59.38</v>
      </c>
      <c r="G21">
        <v>53.46</v>
      </c>
      <c r="H21" s="8">
        <v>0.15529999999999999</v>
      </c>
      <c r="I21" t="s">
        <v>615</v>
      </c>
    </row>
    <row r="22" spans="1:9" x14ac:dyDescent="0.3">
      <c r="A22">
        <v>1</v>
      </c>
      <c r="B22" t="s">
        <v>32</v>
      </c>
      <c r="C22">
        <v>1</v>
      </c>
      <c r="D22">
        <v>0.81</v>
      </c>
      <c r="E22">
        <v>31</v>
      </c>
      <c r="F22">
        <v>48.7</v>
      </c>
      <c r="G22">
        <v>39.94</v>
      </c>
      <c r="H22" s="8">
        <v>0.1993</v>
      </c>
      <c r="I22" t="s">
        <v>615</v>
      </c>
    </row>
    <row r="23" spans="1:9" x14ac:dyDescent="0.3">
      <c r="A23">
        <v>1</v>
      </c>
      <c r="B23" t="s">
        <v>33</v>
      </c>
      <c r="C23">
        <v>1</v>
      </c>
      <c r="D23">
        <v>1.1599999999999999</v>
      </c>
      <c r="E23">
        <v>30</v>
      </c>
      <c r="F23">
        <v>61.53</v>
      </c>
      <c r="G23">
        <v>58.31</v>
      </c>
      <c r="H23" s="8">
        <v>0.13550000000000001</v>
      </c>
      <c r="I23" t="s">
        <v>615</v>
      </c>
    </row>
    <row r="24" spans="1:9" x14ac:dyDescent="0.3">
      <c r="A24">
        <v>1</v>
      </c>
      <c r="B24" t="s">
        <v>34</v>
      </c>
      <c r="C24">
        <v>1</v>
      </c>
      <c r="D24">
        <v>0.99</v>
      </c>
      <c r="E24">
        <v>32</v>
      </c>
      <c r="F24">
        <v>49.33</v>
      </c>
      <c r="G24">
        <v>38.29</v>
      </c>
      <c r="H24" s="8">
        <v>0.216</v>
      </c>
      <c r="I24" t="s">
        <v>615</v>
      </c>
    </row>
    <row r="25" spans="1:9" x14ac:dyDescent="0.3">
      <c r="A25">
        <v>1</v>
      </c>
      <c r="B25" t="s">
        <v>35</v>
      </c>
      <c r="C25">
        <v>1</v>
      </c>
      <c r="D25">
        <v>1.05</v>
      </c>
      <c r="E25">
        <v>37</v>
      </c>
      <c r="F25">
        <v>70.17</v>
      </c>
      <c r="G25">
        <v>68.45</v>
      </c>
      <c r="H25" s="8">
        <v>0.1457</v>
      </c>
      <c r="I25" t="s">
        <v>615</v>
      </c>
    </row>
    <row r="26" spans="1:9" x14ac:dyDescent="0.3">
      <c r="A26">
        <v>1</v>
      </c>
      <c r="B26" t="s">
        <v>36</v>
      </c>
      <c r="C26">
        <v>1</v>
      </c>
      <c r="D26">
        <v>0.5</v>
      </c>
      <c r="E26">
        <v>31</v>
      </c>
      <c r="F26">
        <v>59.04</v>
      </c>
      <c r="G26">
        <v>49.83</v>
      </c>
      <c r="H26" s="8">
        <v>0.16350000000000001</v>
      </c>
      <c r="I26" t="s">
        <v>615</v>
      </c>
    </row>
    <row r="27" spans="1:9" x14ac:dyDescent="0.3">
      <c r="A27">
        <v>1</v>
      </c>
      <c r="B27" t="s">
        <v>37</v>
      </c>
      <c r="C27">
        <v>1</v>
      </c>
      <c r="D27">
        <v>0.57999999999999996</v>
      </c>
      <c r="E27">
        <v>27</v>
      </c>
      <c r="F27">
        <v>49.9</v>
      </c>
      <c r="G27">
        <v>38.04</v>
      </c>
      <c r="H27" s="8">
        <v>0.19089999999999999</v>
      </c>
      <c r="I27" t="s">
        <v>615</v>
      </c>
    </row>
    <row r="28" spans="1:9" x14ac:dyDescent="0.3">
      <c r="A28">
        <v>1</v>
      </c>
      <c r="B28" t="s">
        <v>38</v>
      </c>
      <c r="C28">
        <v>1</v>
      </c>
      <c r="D28">
        <v>0.67</v>
      </c>
      <c r="E28">
        <v>30</v>
      </c>
      <c r="F28">
        <v>49.96</v>
      </c>
      <c r="G28">
        <v>39.9</v>
      </c>
      <c r="H28" s="8">
        <v>0.19520000000000001</v>
      </c>
      <c r="I28" t="s">
        <v>615</v>
      </c>
    </row>
    <row r="29" spans="1:9" x14ac:dyDescent="0.3">
      <c r="A29">
        <v>1</v>
      </c>
      <c r="B29" t="s">
        <v>39</v>
      </c>
      <c r="C29">
        <v>1</v>
      </c>
      <c r="D29">
        <v>0.81</v>
      </c>
      <c r="E29">
        <v>26</v>
      </c>
      <c r="F29">
        <v>52.14</v>
      </c>
      <c r="G29">
        <v>34.369999999999997</v>
      </c>
      <c r="H29" s="8">
        <v>0.1774</v>
      </c>
      <c r="I29" t="s">
        <v>615</v>
      </c>
    </row>
    <row r="30" spans="1:9" x14ac:dyDescent="0.3">
      <c r="A30">
        <v>1</v>
      </c>
      <c r="B30" t="s">
        <v>40</v>
      </c>
      <c r="C30">
        <v>1</v>
      </c>
      <c r="D30">
        <v>1.02</v>
      </c>
      <c r="E30">
        <v>26</v>
      </c>
      <c r="F30">
        <v>52.78</v>
      </c>
      <c r="G30">
        <v>37.75</v>
      </c>
      <c r="H30" s="8">
        <v>0.15740000000000001</v>
      </c>
      <c r="I30" t="s">
        <v>615</v>
      </c>
    </row>
    <row r="31" spans="1:9" x14ac:dyDescent="0.3">
      <c r="A31">
        <v>1</v>
      </c>
      <c r="B31" t="s">
        <v>41</v>
      </c>
      <c r="C31">
        <v>1</v>
      </c>
      <c r="D31">
        <v>0.73</v>
      </c>
      <c r="E31">
        <v>27</v>
      </c>
      <c r="F31">
        <v>42.67</v>
      </c>
      <c r="G31">
        <v>40.409999999999997</v>
      </c>
      <c r="H31" s="8">
        <v>0.17860000000000001</v>
      </c>
      <c r="I31" t="s">
        <v>615</v>
      </c>
    </row>
    <row r="32" spans="1:9" x14ac:dyDescent="0.3">
      <c r="A32">
        <v>1</v>
      </c>
      <c r="B32" t="s">
        <v>42</v>
      </c>
      <c r="C32">
        <v>1</v>
      </c>
      <c r="D32">
        <v>0.36</v>
      </c>
      <c r="E32">
        <v>32</v>
      </c>
      <c r="F32">
        <v>73.2</v>
      </c>
      <c r="G32">
        <v>71.63</v>
      </c>
      <c r="H32" s="8">
        <v>0.1188</v>
      </c>
      <c r="I32" t="s">
        <v>615</v>
      </c>
    </row>
    <row r="33" spans="1:9" x14ac:dyDescent="0.3">
      <c r="A33">
        <v>1</v>
      </c>
      <c r="B33" t="s">
        <v>43</v>
      </c>
      <c r="C33">
        <v>1</v>
      </c>
      <c r="D33">
        <v>1.03</v>
      </c>
      <c r="E33">
        <v>26</v>
      </c>
      <c r="F33">
        <v>47.36</v>
      </c>
      <c r="G33">
        <v>12.17</v>
      </c>
      <c r="H33" s="8">
        <v>0.19739999999999999</v>
      </c>
      <c r="I33" t="s">
        <v>615</v>
      </c>
    </row>
    <row r="34" spans="1:9" x14ac:dyDescent="0.3">
      <c r="A34">
        <v>1</v>
      </c>
      <c r="B34" t="s">
        <v>44</v>
      </c>
      <c r="C34">
        <v>1</v>
      </c>
      <c r="D34">
        <v>1.3</v>
      </c>
      <c r="E34">
        <v>36</v>
      </c>
      <c r="F34">
        <v>63.2</v>
      </c>
      <c r="G34">
        <v>57.84</v>
      </c>
      <c r="H34" s="8">
        <v>0.16170000000000001</v>
      </c>
      <c r="I34" t="s">
        <v>615</v>
      </c>
    </row>
    <row r="35" spans="1:9" x14ac:dyDescent="0.3">
      <c r="A35">
        <v>1</v>
      </c>
      <c r="B35" t="s">
        <v>45</v>
      </c>
      <c r="C35">
        <v>1</v>
      </c>
      <c r="D35">
        <v>0.94</v>
      </c>
      <c r="E35">
        <v>35</v>
      </c>
      <c r="F35">
        <v>69.430000000000007</v>
      </c>
      <c r="G35">
        <v>63.83</v>
      </c>
      <c r="H35" s="8">
        <v>0.1474</v>
      </c>
      <c r="I35" t="s">
        <v>615</v>
      </c>
    </row>
    <row r="36" spans="1:9" x14ac:dyDescent="0.3">
      <c r="A36">
        <v>1</v>
      </c>
      <c r="B36" t="s">
        <v>46</v>
      </c>
      <c r="C36">
        <v>1</v>
      </c>
      <c r="D36">
        <v>0.47</v>
      </c>
      <c r="E36">
        <v>24</v>
      </c>
      <c r="F36">
        <v>33.03</v>
      </c>
      <c r="G36">
        <v>28.23</v>
      </c>
      <c r="H36" s="8">
        <v>0.22559999999999999</v>
      </c>
      <c r="I36" t="s">
        <v>615</v>
      </c>
    </row>
    <row r="37" spans="1:9" x14ac:dyDescent="0.3">
      <c r="A37">
        <v>1</v>
      </c>
      <c r="B37" t="s">
        <v>47</v>
      </c>
      <c r="C37">
        <v>1</v>
      </c>
      <c r="D37">
        <v>0.97</v>
      </c>
      <c r="E37">
        <v>28</v>
      </c>
      <c r="F37">
        <v>55.81</v>
      </c>
      <c r="G37">
        <v>47.35</v>
      </c>
      <c r="H37" s="8">
        <v>0.15989999999999999</v>
      </c>
      <c r="I37" t="s">
        <v>615</v>
      </c>
    </row>
    <row r="38" spans="1:9" x14ac:dyDescent="0.3">
      <c r="A38">
        <v>1</v>
      </c>
      <c r="B38" t="s">
        <v>48</v>
      </c>
      <c r="C38">
        <v>1</v>
      </c>
      <c r="D38">
        <v>0.75</v>
      </c>
      <c r="E38">
        <v>26</v>
      </c>
      <c r="F38">
        <v>43.03</v>
      </c>
      <c r="G38">
        <v>35.31</v>
      </c>
      <c r="H38" s="8">
        <v>0.19839999999999999</v>
      </c>
      <c r="I38" t="s">
        <v>615</v>
      </c>
    </row>
    <row r="39" spans="1:9" x14ac:dyDescent="0.3">
      <c r="A39">
        <v>1</v>
      </c>
      <c r="B39" t="s">
        <v>49</v>
      </c>
      <c r="C39">
        <v>1</v>
      </c>
      <c r="D39">
        <v>1.02</v>
      </c>
      <c r="E39">
        <v>37</v>
      </c>
      <c r="F39">
        <v>78.94</v>
      </c>
      <c r="G39">
        <v>77.209999999999994</v>
      </c>
      <c r="H39" s="8">
        <v>0.1288</v>
      </c>
      <c r="I39" t="s">
        <v>615</v>
      </c>
    </row>
    <row r="40" spans="1:9" x14ac:dyDescent="0.3">
      <c r="A40">
        <v>1</v>
      </c>
      <c r="B40" t="s">
        <v>50</v>
      </c>
      <c r="C40">
        <v>1</v>
      </c>
      <c r="D40">
        <v>1.1200000000000001</v>
      </c>
      <c r="E40">
        <v>32</v>
      </c>
      <c r="F40">
        <v>56.55</v>
      </c>
      <c r="G40">
        <v>48.76</v>
      </c>
      <c r="H40" s="8">
        <v>0.1701</v>
      </c>
      <c r="I40" t="s">
        <v>615</v>
      </c>
    </row>
    <row r="41" spans="1:9" x14ac:dyDescent="0.3">
      <c r="A41">
        <v>1</v>
      </c>
      <c r="B41" t="s">
        <v>51</v>
      </c>
      <c r="C41">
        <v>1</v>
      </c>
      <c r="D41">
        <v>0.98</v>
      </c>
      <c r="E41">
        <v>30</v>
      </c>
      <c r="F41">
        <v>55.65</v>
      </c>
      <c r="G41">
        <v>41.55</v>
      </c>
      <c r="H41" s="8">
        <v>0.182</v>
      </c>
      <c r="I41" t="s">
        <v>615</v>
      </c>
    </row>
    <row r="42" spans="1:9" x14ac:dyDescent="0.3">
      <c r="A42">
        <v>1</v>
      </c>
      <c r="B42" t="s">
        <v>52</v>
      </c>
      <c r="C42">
        <v>1</v>
      </c>
      <c r="D42">
        <v>-0.32</v>
      </c>
      <c r="E42">
        <v>33</v>
      </c>
      <c r="F42">
        <v>68.83</v>
      </c>
      <c r="G42">
        <v>64.34</v>
      </c>
      <c r="H42" s="8">
        <v>0.1429</v>
      </c>
      <c r="I42" t="s">
        <v>615</v>
      </c>
    </row>
    <row r="43" spans="1:9" x14ac:dyDescent="0.3">
      <c r="A43">
        <v>1</v>
      </c>
      <c r="B43" t="s">
        <v>53</v>
      </c>
      <c r="C43">
        <v>1</v>
      </c>
      <c r="D43">
        <v>0.21</v>
      </c>
      <c r="E43">
        <v>26</v>
      </c>
      <c r="F43">
        <v>48.83</v>
      </c>
      <c r="G43">
        <v>44.13</v>
      </c>
      <c r="H43" s="8">
        <v>0.1515</v>
      </c>
      <c r="I43" t="s">
        <v>615</v>
      </c>
    </row>
    <row r="44" spans="1:9" x14ac:dyDescent="0.3">
      <c r="A44">
        <v>1</v>
      </c>
      <c r="B44" t="s">
        <v>54</v>
      </c>
      <c r="C44">
        <v>1</v>
      </c>
      <c r="D44">
        <v>0.9</v>
      </c>
      <c r="E44">
        <v>33</v>
      </c>
      <c r="F44">
        <v>59.56</v>
      </c>
      <c r="G44">
        <v>56.63</v>
      </c>
      <c r="H44" s="8">
        <v>0.15720000000000001</v>
      </c>
      <c r="I44" t="s">
        <v>615</v>
      </c>
    </row>
    <row r="45" spans="1:9" x14ac:dyDescent="0.3">
      <c r="A45">
        <v>1</v>
      </c>
      <c r="B45" t="s">
        <v>55</v>
      </c>
      <c r="C45">
        <v>1</v>
      </c>
      <c r="D45">
        <v>0.05</v>
      </c>
      <c r="E45">
        <v>33</v>
      </c>
      <c r="F45">
        <v>52.04</v>
      </c>
      <c r="G45">
        <v>47.05</v>
      </c>
      <c r="H45" s="8">
        <v>0.192</v>
      </c>
      <c r="I45" t="s">
        <v>615</v>
      </c>
    </row>
    <row r="46" spans="1:9" x14ac:dyDescent="0.3">
      <c r="A46">
        <v>1</v>
      </c>
      <c r="B46" t="s">
        <v>56</v>
      </c>
      <c r="C46">
        <v>1</v>
      </c>
      <c r="D46">
        <v>1.32</v>
      </c>
      <c r="E46">
        <v>33</v>
      </c>
      <c r="F46">
        <v>58.13</v>
      </c>
      <c r="G46">
        <v>46.84</v>
      </c>
      <c r="H46" s="8">
        <v>0.18140000000000001</v>
      </c>
      <c r="I46" t="s">
        <v>615</v>
      </c>
    </row>
    <row r="47" spans="1:9" x14ac:dyDescent="0.3">
      <c r="A47">
        <v>1</v>
      </c>
      <c r="B47" t="s">
        <v>57</v>
      </c>
      <c r="C47">
        <v>1</v>
      </c>
      <c r="D47">
        <v>0.22</v>
      </c>
      <c r="E47">
        <v>34</v>
      </c>
      <c r="F47">
        <v>64.58</v>
      </c>
      <c r="G47">
        <v>61.25</v>
      </c>
      <c r="H47" s="8">
        <v>0.1477</v>
      </c>
      <c r="I47" t="s">
        <v>615</v>
      </c>
    </row>
    <row r="48" spans="1:9" x14ac:dyDescent="0.3">
      <c r="A48">
        <v>1</v>
      </c>
      <c r="B48" t="s">
        <v>58</v>
      </c>
      <c r="C48">
        <v>1</v>
      </c>
      <c r="D48">
        <v>0.26</v>
      </c>
      <c r="E48">
        <v>29</v>
      </c>
      <c r="F48">
        <v>49.29</v>
      </c>
      <c r="G48">
        <v>45.76</v>
      </c>
      <c r="H48" s="8">
        <v>0.1663</v>
      </c>
      <c r="I48" t="s">
        <v>615</v>
      </c>
    </row>
    <row r="49" spans="1:9" x14ac:dyDescent="0.3">
      <c r="A49">
        <v>1</v>
      </c>
      <c r="B49" t="s">
        <v>59</v>
      </c>
      <c r="C49">
        <v>1</v>
      </c>
      <c r="D49">
        <v>0.3</v>
      </c>
      <c r="E49">
        <v>30</v>
      </c>
      <c r="F49">
        <v>48.08</v>
      </c>
      <c r="G49">
        <v>42.2</v>
      </c>
      <c r="H49" s="8">
        <v>0.1996</v>
      </c>
      <c r="I49" t="s">
        <v>615</v>
      </c>
    </row>
    <row r="50" spans="1:9" x14ac:dyDescent="0.3">
      <c r="A50">
        <v>1</v>
      </c>
      <c r="B50" t="s">
        <v>60</v>
      </c>
      <c r="C50">
        <v>1</v>
      </c>
      <c r="D50">
        <v>0.27</v>
      </c>
      <c r="E50">
        <v>29</v>
      </c>
      <c r="F50">
        <v>50.41</v>
      </c>
      <c r="G50">
        <v>42.68</v>
      </c>
      <c r="H50" s="8">
        <v>0.18240000000000001</v>
      </c>
      <c r="I50" t="s">
        <v>615</v>
      </c>
    </row>
    <row r="51" spans="1:9" x14ac:dyDescent="0.3">
      <c r="A51">
        <v>1</v>
      </c>
      <c r="B51" t="s">
        <v>61</v>
      </c>
      <c r="C51">
        <v>1</v>
      </c>
      <c r="D51">
        <v>-0.46</v>
      </c>
      <c r="E51">
        <v>38</v>
      </c>
      <c r="F51">
        <v>59.06</v>
      </c>
      <c r="G51">
        <v>57.95</v>
      </c>
      <c r="H51" s="8">
        <v>0.17929999999999999</v>
      </c>
      <c r="I51" t="s">
        <v>615</v>
      </c>
    </row>
    <row r="52" spans="1:9" x14ac:dyDescent="0.3">
      <c r="A52">
        <v>1</v>
      </c>
      <c r="B52" t="s">
        <v>62</v>
      </c>
      <c r="C52">
        <v>1</v>
      </c>
      <c r="D52">
        <v>-0.22</v>
      </c>
      <c r="E52">
        <v>27</v>
      </c>
      <c r="F52">
        <v>51.97</v>
      </c>
      <c r="G52">
        <v>30.22</v>
      </c>
      <c r="H52" s="8">
        <v>0.23019999999999999</v>
      </c>
      <c r="I52" t="s">
        <v>615</v>
      </c>
    </row>
    <row r="53" spans="1:9" x14ac:dyDescent="0.3">
      <c r="A53">
        <v>1</v>
      </c>
      <c r="B53" t="s">
        <v>63</v>
      </c>
      <c r="C53">
        <v>1</v>
      </c>
      <c r="D53">
        <v>0.67</v>
      </c>
      <c r="E53">
        <v>30</v>
      </c>
      <c r="F53">
        <v>56.14</v>
      </c>
      <c r="G53">
        <v>53.36</v>
      </c>
      <c r="H53" s="8">
        <v>0.14940000000000001</v>
      </c>
      <c r="I53" t="s">
        <v>615</v>
      </c>
    </row>
    <row r="54" spans="1:9" x14ac:dyDescent="0.3">
      <c r="A54">
        <v>1</v>
      </c>
      <c r="B54" t="s">
        <v>64</v>
      </c>
      <c r="C54">
        <v>1</v>
      </c>
      <c r="D54">
        <v>-0.14000000000000001</v>
      </c>
      <c r="E54">
        <v>28</v>
      </c>
      <c r="F54">
        <v>53.25</v>
      </c>
      <c r="G54">
        <v>39.479999999999997</v>
      </c>
      <c r="H54" s="8">
        <v>0.2218</v>
      </c>
      <c r="I54" t="s">
        <v>615</v>
      </c>
    </row>
    <row r="55" spans="1:9" x14ac:dyDescent="0.3">
      <c r="A55">
        <v>1</v>
      </c>
      <c r="B55" t="s">
        <v>65</v>
      </c>
      <c r="C55">
        <v>1</v>
      </c>
      <c r="D55">
        <v>0.39</v>
      </c>
      <c r="E55">
        <v>27</v>
      </c>
      <c r="F55">
        <v>51.7</v>
      </c>
      <c r="G55">
        <v>38.07</v>
      </c>
      <c r="H55" s="8">
        <v>0.2046</v>
      </c>
      <c r="I55" t="s">
        <v>615</v>
      </c>
    </row>
    <row r="56" spans="1:9" x14ac:dyDescent="0.3">
      <c r="A56">
        <v>1</v>
      </c>
      <c r="B56" t="s">
        <v>66</v>
      </c>
      <c r="C56">
        <v>1</v>
      </c>
      <c r="D56">
        <v>1.36</v>
      </c>
      <c r="E56">
        <v>25</v>
      </c>
      <c r="F56">
        <v>31.71</v>
      </c>
      <c r="G56">
        <v>21.83</v>
      </c>
      <c r="H56" s="8">
        <v>0.2631</v>
      </c>
      <c r="I56" t="s">
        <v>615</v>
      </c>
    </row>
    <row r="57" spans="1:9" x14ac:dyDescent="0.3">
      <c r="A57">
        <v>1</v>
      </c>
      <c r="B57" t="s">
        <v>67</v>
      </c>
      <c r="C57">
        <v>1</v>
      </c>
      <c r="D57">
        <v>0.55000000000000004</v>
      </c>
      <c r="E57">
        <v>27</v>
      </c>
      <c r="F57">
        <v>43.19</v>
      </c>
      <c r="G57">
        <v>29.56</v>
      </c>
      <c r="H57" s="8">
        <v>0.27139999999999997</v>
      </c>
      <c r="I57" t="s">
        <v>615</v>
      </c>
    </row>
    <row r="58" spans="1:9" x14ac:dyDescent="0.3">
      <c r="A58">
        <v>1</v>
      </c>
      <c r="B58" t="s">
        <v>68</v>
      </c>
      <c r="C58">
        <v>1</v>
      </c>
      <c r="D58">
        <v>0.87</v>
      </c>
      <c r="E58">
        <v>31</v>
      </c>
      <c r="F58">
        <v>53.38</v>
      </c>
      <c r="G58">
        <v>47.81</v>
      </c>
      <c r="H58" s="8">
        <v>0.17560000000000001</v>
      </c>
      <c r="I58" t="s">
        <v>615</v>
      </c>
    </row>
    <row r="59" spans="1:9" x14ac:dyDescent="0.3">
      <c r="A59">
        <v>1</v>
      </c>
      <c r="B59" t="s">
        <v>69</v>
      </c>
      <c r="C59">
        <v>1</v>
      </c>
      <c r="D59">
        <v>0.59</v>
      </c>
      <c r="E59">
        <v>36</v>
      </c>
      <c r="F59">
        <v>43.24</v>
      </c>
      <c r="G59">
        <v>40.659999999999997</v>
      </c>
      <c r="H59" s="8">
        <v>0.23910000000000001</v>
      </c>
      <c r="I59" t="s">
        <v>615</v>
      </c>
    </row>
    <row r="60" spans="1:9" x14ac:dyDescent="0.3">
      <c r="A60">
        <v>1</v>
      </c>
      <c r="B60" t="s">
        <v>70</v>
      </c>
      <c r="C60">
        <v>1</v>
      </c>
      <c r="D60">
        <v>0.55000000000000004</v>
      </c>
      <c r="E60">
        <v>33</v>
      </c>
      <c r="F60">
        <v>56.54</v>
      </c>
      <c r="G60">
        <v>49.25</v>
      </c>
      <c r="H60" s="8">
        <v>0.1784</v>
      </c>
      <c r="I60" t="s">
        <v>615</v>
      </c>
    </row>
    <row r="61" spans="1:9" x14ac:dyDescent="0.3">
      <c r="A61">
        <v>1</v>
      </c>
      <c r="B61" t="s">
        <v>71</v>
      </c>
      <c r="C61">
        <v>1</v>
      </c>
      <c r="D61">
        <v>0.43</v>
      </c>
      <c r="E61">
        <v>30</v>
      </c>
      <c r="F61">
        <v>46.5</v>
      </c>
      <c r="G61">
        <v>43.72</v>
      </c>
      <c r="H61" s="8">
        <v>0.1875</v>
      </c>
      <c r="I61" t="s">
        <v>615</v>
      </c>
    </row>
    <row r="62" spans="1:9" x14ac:dyDescent="0.3">
      <c r="A62">
        <v>1</v>
      </c>
      <c r="B62" t="s">
        <v>72</v>
      </c>
      <c r="C62">
        <v>1</v>
      </c>
      <c r="D62">
        <v>0.6</v>
      </c>
      <c r="E62">
        <v>31</v>
      </c>
      <c r="F62">
        <v>56.44</v>
      </c>
      <c r="G62">
        <v>51.72</v>
      </c>
      <c r="H62" s="8">
        <v>0.15959999999999999</v>
      </c>
      <c r="I62" t="s">
        <v>615</v>
      </c>
    </row>
    <row r="63" spans="1:9" x14ac:dyDescent="0.3">
      <c r="A63">
        <v>1</v>
      </c>
      <c r="B63" t="s">
        <v>73</v>
      </c>
      <c r="C63">
        <v>1</v>
      </c>
      <c r="D63">
        <v>0.28999999999999998</v>
      </c>
      <c r="E63">
        <v>36</v>
      </c>
      <c r="F63">
        <v>73.12</v>
      </c>
      <c r="G63">
        <v>71.61</v>
      </c>
      <c r="H63" s="8">
        <v>0.13400000000000001</v>
      </c>
      <c r="I63" t="s">
        <v>615</v>
      </c>
    </row>
    <row r="64" spans="1:9" x14ac:dyDescent="0.3">
      <c r="A64">
        <v>1</v>
      </c>
      <c r="B64" t="s">
        <v>74</v>
      </c>
      <c r="C64">
        <v>1</v>
      </c>
      <c r="D64">
        <v>1.25</v>
      </c>
      <c r="E64">
        <v>32</v>
      </c>
      <c r="F64">
        <v>60.01</v>
      </c>
      <c r="G64">
        <v>56.76</v>
      </c>
      <c r="H64" s="8">
        <v>0.1575</v>
      </c>
      <c r="I64" t="s">
        <v>615</v>
      </c>
    </row>
    <row r="65" spans="1:14" x14ac:dyDescent="0.3">
      <c r="A65">
        <v>1</v>
      </c>
      <c r="B65" t="s">
        <v>75</v>
      </c>
      <c r="C65">
        <v>1</v>
      </c>
      <c r="D65">
        <v>0.18</v>
      </c>
      <c r="E65">
        <v>29</v>
      </c>
      <c r="F65">
        <v>61.64</v>
      </c>
      <c r="G65">
        <v>49.87</v>
      </c>
      <c r="H65" s="8">
        <v>0.24249999999999999</v>
      </c>
      <c r="I65" t="s">
        <v>615</v>
      </c>
    </row>
    <row r="66" spans="1:14" x14ac:dyDescent="0.3">
      <c r="A66">
        <v>1</v>
      </c>
      <c r="B66" t="s">
        <v>76</v>
      </c>
      <c r="C66">
        <v>1</v>
      </c>
      <c r="D66">
        <v>0.41</v>
      </c>
      <c r="E66">
        <v>28</v>
      </c>
      <c r="F66">
        <v>54.58</v>
      </c>
      <c r="G66">
        <v>53</v>
      </c>
      <c r="H66" s="8">
        <v>0.1429</v>
      </c>
      <c r="I66" t="s">
        <v>615</v>
      </c>
    </row>
    <row r="67" spans="1:14" x14ac:dyDescent="0.3">
      <c r="A67">
        <v>1</v>
      </c>
      <c r="B67" t="s">
        <v>77</v>
      </c>
      <c r="C67">
        <v>1</v>
      </c>
      <c r="D67">
        <v>0.38</v>
      </c>
      <c r="E67">
        <v>34</v>
      </c>
      <c r="F67">
        <v>47.23</v>
      </c>
      <c r="G67">
        <v>42.25</v>
      </c>
      <c r="H67" s="8">
        <v>0.2147</v>
      </c>
      <c r="I67" t="s">
        <v>615</v>
      </c>
    </row>
    <row r="68" spans="1:14" x14ac:dyDescent="0.3">
      <c r="A68">
        <v>1</v>
      </c>
      <c r="B68" t="s">
        <v>78</v>
      </c>
      <c r="C68">
        <v>1</v>
      </c>
      <c r="D68">
        <v>0.56000000000000005</v>
      </c>
      <c r="E68">
        <v>33</v>
      </c>
      <c r="F68">
        <v>63.5</v>
      </c>
      <c r="G68">
        <v>62.17</v>
      </c>
      <c r="H68" s="8">
        <v>0.1409</v>
      </c>
      <c r="I68" t="s">
        <v>615</v>
      </c>
    </row>
    <row r="69" spans="1:14" x14ac:dyDescent="0.3">
      <c r="A69">
        <v>1</v>
      </c>
      <c r="B69" t="s">
        <v>79</v>
      </c>
      <c r="C69">
        <v>1</v>
      </c>
      <c r="D69">
        <v>1.1000000000000001</v>
      </c>
      <c r="E69">
        <v>36</v>
      </c>
      <c r="F69">
        <v>57.43</v>
      </c>
      <c r="G69">
        <v>56.74</v>
      </c>
      <c r="H69" s="8">
        <v>0.16950000000000001</v>
      </c>
      <c r="I69" t="s">
        <v>615</v>
      </c>
    </row>
    <row r="70" spans="1:14" x14ac:dyDescent="0.3">
      <c r="A70">
        <v>1</v>
      </c>
      <c r="B70" t="s">
        <v>80</v>
      </c>
      <c r="C70">
        <v>1</v>
      </c>
      <c r="D70">
        <v>0.36</v>
      </c>
      <c r="E70">
        <v>27</v>
      </c>
      <c r="F70">
        <v>52.56</v>
      </c>
      <c r="G70">
        <v>36.520000000000003</v>
      </c>
      <c r="H70" s="8">
        <v>0.20499999999999999</v>
      </c>
      <c r="I70" t="s">
        <v>615</v>
      </c>
    </row>
    <row r="71" spans="1:14" x14ac:dyDescent="0.3">
      <c r="A71">
        <v>1</v>
      </c>
      <c r="B71" t="s">
        <v>81</v>
      </c>
      <c r="C71">
        <v>1</v>
      </c>
      <c r="D71">
        <v>-0.31</v>
      </c>
      <c r="E71">
        <v>36</v>
      </c>
      <c r="F71">
        <v>66.05</v>
      </c>
      <c r="G71">
        <v>61.91</v>
      </c>
      <c r="H71" s="8">
        <v>0.15609999999999999</v>
      </c>
      <c r="I71" t="s">
        <v>615</v>
      </c>
    </row>
    <row r="72" spans="1:14" x14ac:dyDescent="0.3">
      <c r="A72">
        <v>1</v>
      </c>
      <c r="B72" t="s">
        <v>82</v>
      </c>
      <c r="C72">
        <v>1</v>
      </c>
      <c r="D72">
        <v>0.88</v>
      </c>
      <c r="E72">
        <v>35</v>
      </c>
      <c r="F72">
        <v>58.67</v>
      </c>
      <c r="G72">
        <v>53.92</v>
      </c>
      <c r="H72" s="8">
        <v>0.17100000000000001</v>
      </c>
      <c r="I72" t="s">
        <v>615</v>
      </c>
    </row>
    <row r="73" spans="1:14" x14ac:dyDescent="0.3">
      <c r="A73">
        <v>1</v>
      </c>
      <c r="B73" t="s">
        <v>83</v>
      </c>
      <c r="C73">
        <v>1</v>
      </c>
      <c r="D73">
        <v>0.36</v>
      </c>
      <c r="E73">
        <v>33</v>
      </c>
      <c r="F73">
        <v>51.57</v>
      </c>
      <c r="G73">
        <v>44.9</v>
      </c>
      <c r="H73" s="8">
        <v>0.1918</v>
      </c>
      <c r="I73" t="s">
        <v>615</v>
      </c>
    </row>
    <row r="74" spans="1:14" x14ac:dyDescent="0.3">
      <c r="A74">
        <v>1</v>
      </c>
      <c r="B74" t="s">
        <v>84</v>
      </c>
      <c r="C74">
        <v>1</v>
      </c>
      <c r="D74">
        <v>0.93</v>
      </c>
      <c r="E74">
        <v>32</v>
      </c>
      <c r="F74">
        <v>58.43</v>
      </c>
      <c r="G74">
        <v>52.62</v>
      </c>
      <c r="H74" s="8">
        <v>0.16569999999999999</v>
      </c>
      <c r="I74" t="s">
        <v>615</v>
      </c>
    </row>
    <row r="75" spans="1:14" x14ac:dyDescent="0.3">
      <c r="A75">
        <v>1</v>
      </c>
      <c r="B75" t="s">
        <v>85</v>
      </c>
      <c r="C75">
        <v>1</v>
      </c>
      <c r="D75">
        <v>1.29</v>
      </c>
      <c r="E75">
        <v>31</v>
      </c>
      <c r="F75">
        <v>61.59</v>
      </c>
      <c r="G75">
        <v>58.55</v>
      </c>
      <c r="H75" s="8">
        <v>0.14219999999999999</v>
      </c>
      <c r="I75" t="s">
        <v>615</v>
      </c>
    </row>
    <row r="76" spans="1:14" x14ac:dyDescent="0.3">
      <c r="A76">
        <v>1</v>
      </c>
      <c r="B76" t="s">
        <v>86</v>
      </c>
      <c r="C76">
        <v>1</v>
      </c>
      <c r="D76">
        <v>0.04</v>
      </c>
      <c r="E76">
        <v>27</v>
      </c>
      <c r="F76">
        <v>45.35</v>
      </c>
      <c r="G76">
        <v>34.54</v>
      </c>
      <c r="H76" s="8">
        <v>0.20730000000000001</v>
      </c>
      <c r="I76" t="s">
        <v>615</v>
      </c>
    </row>
    <row r="77" spans="1:14" x14ac:dyDescent="0.3">
      <c r="A77">
        <v>1</v>
      </c>
      <c r="B77" t="s">
        <v>87</v>
      </c>
      <c r="C77">
        <v>1</v>
      </c>
      <c r="D77">
        <v>0.92</v>
      </c>
      <c r="E77">
        <v>32</v>
      </c>
      <c r="F77">
        <v>50.73</v>
      </c>
      <c r="G77">
        <v>47.52</v>
      </c>
      <c r="H77" s="8">
        <v>0.1757</v>
      </c>
      <c r="I77" t="s">
        <v>615</v>
      </c>
    </row>
    <row r="78" spans="1:14" x14ac:dyDescent="0.3">
      <c r="A78">
        <v>1</v>
      </c>
      <c r="B78" t="s">
        <v>88</v>
      </c>
      <c r="C78">
        <v>1</v>
      </c>
      <c r="D78">
        <v>0.63</v>
      </c>
      <c r="E78">
        <v>32</v>
      </c>
      <c r="F78">
        <v>57.23</v>
      </c>
      <c r="G78">
        <v>52.87</v>
      </c>
      <c r="H78" s="8">
        <v>0.14779999999999999</v>
      </c>
      <c r="I78" t="s">
        <v>615</v>
      </c>
      <c r="N78">
        <f>TRIMMEAN(F74:F131,0.2)</f>
        <v>56.379375000000003</v>
      </c>
    </row>
    <row r="79" spans="1:14" x14ac:dyDescent="0.3">
      <c r="A79">
        <v>1</v>
      </c>
      <c r="B79" t="s">
        <v>89</v>
      </c>
      <c r="C79">
        <v>1</v>
      </c>
      <c r="D79">
        <v>0.96</v>
      </c>
      <c r="E79">
        <v>30</v>
      </c>
      <c r="F79">
        <v>44.56</v>
      </c>
      <c r="G79">
        <v>40.67</v>
      </c>
      <c r="H79" s="8">
        <v>0.1958</v>
      </c>
      <c r="I79" t="s">
        <v>615</v>
      </c>
    </row>
    <row r="80" spans="1:14" x14ac:dyDescent="0.3">
      <c r="A80">
        <v>1</v>
      </c>
      <c r="B80" t="s">
        <v>90</v>
      </c>
      <c r="C80">
        <v>1</v>
      </c>
      <c r="D80">
        <v>0.69</v>
      </c>
      <c r="E80">
        <v>38</v>
      </c>
      <c r="F80">
        <v>71.95</v>
      </c>
      <c r="G80">
        <v>70.66</v>
      </c>
      <c r="H80" s="8">
        <v>0.1464</v>
      </c>
      <c r="I80" t="s">
        <v>615</v>
      </c>
    </row>
    <row r="81" spans="1:9" x14ac:dyDescent="0.3">
      <c r="A81">
        <v>1</v>
      </c>
      <c r="B81" t="s">
        <v>91</v>
      </c>
      <c r="C81">
        <v>1</v>
      </c>
      <c r="D81">
        <v>0.3</v>
      </c>
      <c r="E81">
        <v>32</v>
      </c>
      <c r="F81">
        <v>63.16</v>
      </c>
      <c r="G81">
        <v>53.37</v>
      </c>
      <c r="H81" s="8">
        <v>0.15909999999999999</v>
      </c>
      <c r="I81" t="s">
        <v>615</v>
      </c>
    </row>
    <row r="82" spans="1:9" x14ac:dyDescent="0.3">
      <c r="A82">
        <v>1</v>
      </c>
      <c r="B82" t="s">
        <v>92</v>
      </c>
      <c r="C82">
        <v>1</v>
      </c>
      <c r="D82">
        <v>1.05</v>
      </c>
      <c r="E82">
        <v>33</v>
      </c>
      <c r="F82">
        <v>69.66</v>
      </c>
      <c r="G82">
        <v>66.959999999999994</v>
      </c>
      <c r="H82" s="8">
        <v>0.1308</v>
      </c>
      <c r="I82" t="s">
        <v>615</v>
      </c>
    </row>
    <row r="83" spans="1:9" x14ac:dyDescent="0.3">
      <c r="A83">
        <v>1</v>
      </c>
      <c r="B83" t="s">
        <v>93</v>
      </c>
      <c r="C83">
        <v>1</v>
      </c>
      <c r="D83">
        <v>0.54</v>
      </c>
      <c r="E83">
        <v>33</v>
      </c>
      <c r="F83">
        <v>56.85</v>
      </c>
      <c r="G83">
        <v>48.6</v>
      </c>
      <c r="H83" s="8">
        <v>0.18410000000000001</v>
      </c>
      <c r="I83" t="s">
        <v>615</v>
      </c>
    </row>
    <row r="84" spans="1:9" x14ac:dyDescent="0.3">
      <c r="A84">
        <v>1</v>
      </c>
      <c r="B84" t="s">
        <v>94</v>
      </c>
      <c r="C84">
        <v>1</v>
      </c>
      <c r="D84">
        <v>0.97</v>
      </c>
      <c r="E84">
        <v>30</v>
      </c>
      <c r="F84">
        <v>46.1</v>
      </c>
      <c r="G84">
        <v>41.58</v>
      </c>
      <c r="H84" s="8">
        <v>0.18540000000000001</v>
      </c>
      <c r="I84" t="s">
        <v>615</v>
      </c>
    </row>
    <row r="85" spans="1:9" x14ac:dyDescent="0.3">
      <c r="A85">
        <v>1</v>
      </c>
      <c r="B85" t="s">
        <v>95</v>
      </c>
      <c r="C85">
        <v>1</v>
      </c>
      <c r="D85">
        <v>0.87</v>
      </c>
      <c r="E85">
        <v>28</v>
      </c>
      <c r="F85">
        <v>55.56</v>
      </c>
      <c r="G85">
        <v>45.99</v>
      </c>
      <c r="H85" s="8">
        <v>0.15229999999999999</v>
      </c>
      <c r="I85" t="s">
        <v>615</v>
      </c>
    </row>
    <row r="86" spans="1:9" x14ac:dyDescent="0.3">
      <c r="A86">
        <v>1</v>
      </c>
      <c r="B86" t="s">
        <v>96</v>
      </c>
      <c r="C86">
        <v>1</v>
      </c>
      <c r="D86">
        <v>0.3</v>
      </c>
      <c r="E86">
        <v>29</v>
      </c>
      <c r="F86">
        <v>46.63</v>
      </c>
      <c r="G86">
        <v>42.3</v>
      </c>
      <c r="H86" s="8">
        <v>0.18240000000000001</v>
      </c>
      <c r="I86" t="s">
        <v>615</v>
      </c>
    </row>
    <row r="87" spans="1:9" x14ac:dyDescent="0.3">
      <c r="A87">
        <v>1</v>
      </c>
      <c r="B87" t="s">
        <v>97</v>
      </c>
      <c r="C87">
        <v>1</v>
      </c>
      <c r="D87">
        <v>0.8</v>
      </c>
      <c r="E87">
        <v>34</v>
      </c>
      <c r="F87">
        <v>62.83</v>
      </c>
      <c r="G87">
        <v>45.5</v>
      </c>
      <c r="H87" s="8">
        <v>0.17699999999999999</v>
      </c>
      <c r="I87" t="s">
        <v>615</v>
      </c>
    </row>
    <row r="88" spans="1:9" x14ac:dyDescent="0.3">
      <c r="A88">
        <v>1</v>
      </c>
      <c r="B88" t="s">
        <v>98</v>
      </c>
      <c r="C88">
        <v>1</v>
      </c>
      <c r="D88">
        <v>-0.39</v>
      </c>
      <c r="E88">
        <v>30</v>
      </c>
      <c r="F88">
        <v>50.84</v>
      </c>
      <c r="G88">
        <v>40.9</v>
      </c>
      <c r="H88" s="8">
        <v>0.19489999999999999</v>
      </c>
      <c r="I88" t="s">
        <v>615</v>
      </c>
    </row>
    <row r="89" spans="1:9" x14ac:dyDescent="0.3">
      <c r="A89">
        <v>1</v>
      </c>
      <c r="B89" t="s">
        <v>99</v>
      </c>
      <c r="C89">
        <v>1</v>
      </c>
      <c r="D89">
        <v>-0.3</v>
      </c>
      <c r="E89">
        <v>37</v>
      </c>
      <c r="F89">
        <v>56.97</v>
      </c>
      <c r="G89">
        <v>54.28</v>
      </c>
      <c r="H89" s="8">
        <v>0.1817</v>
      </c>
      <c r="I89" t="s">
        <v>615</v>
      </c>
    </row>
    <row r="90" spans="1:9" x14ac:dyDescent="0.3">
      <c r="A90">
        <v>1</v>
      </c>
      <c r="B90" t="s">
        <v>100</v>
      </c>
      <c r="C90">
        <v>1</v>
      </c>
      <c r="D90">
        <v>0.75</v>
      </c>
      <c r="E90">
        <v>28</v>
      </c>
      <c r="F90">
        <v>52.26</v>
      </c>
      <c r="G90">
        <v>45.77</v>
      </c>
      <c r="H90" s="8">
        <v>0.1618</v>
      </c>
      <c r="I90" t="s">
        <v>615</v>
      </c>
    </row>
    <row r="91" spans="1:9" x14ac:dyDescent="0.3">
      <c r="A91">
        <v>1</v>
      </c>
      <c r="B91" t="s">
        <v>101</v>
      </c>
      <c r="C91">
        <v>1</v>
      </c>
      <c r="D91">
        <v>0.77</v>
      </c>
      <c r="E91">
        <v>27</v>
      </c>
      <c r="F91">
        <v>56.91</v>
      </c>
      <c r="G91">
        <v>54.79</v>
      </c>
      <c r="H91" s="8">
        <v>0.13100000000000001</v>
      </c>
      <c r="I91" t="s">
        <v>615</v>
      </c>
    </row>
    <row r="92" spans="1:9" x14ac:dyDescent="0.3">
      <c r="A92">
        <v>1</v>
      </c>
      <c r="B92" t="s">
        <v>102</v>
      </c>
      <c r="C92">
        <v>1</v>
      </c>
      <c r="D92">
        <v>1.45</v>
      </c>
      <c r="E92">
        <v>28</v>
      </c>
      <c r="F92">
        <v>50.49</v>
      </c>
      <c r="G92">
        <v>48.58</v>
      </c>
      <c r="H92" s="8">
        <v>0.15310000000000001</v>
      </c>
      <c r="I92" t="s">
        <v>615</v>
      </c>
    </row>
    <row r="93" spans="1:9" x14ac:dyDescent="0.3">
      <c r="A93">
        <v>1</v>
      </c>
      <c r="B93" t="s">
        <v>103</v>
      </c>
      <c r="C93">
        <v>1</v>
      </c>
      <c r="D93">
        <v>0.44</v>
      </c>
      <c r="E93">
        <v>30</v>
      </c>
      <c r="F93">
        <v>51.83</v>
      </c>
      <c r="G93">
        <v>45.46</v>
      </c>
      <c r="H93" s="8">
        <v>0.17749999999999999</v>
      </c>
      <c r="I93" t="s">
        <v>615</v>
      </c>
    </row>
    <row r="94" spans="1:9" x14ac:dyDescent="0.3">
      <c r="A94">
        <v>1</v>
      </c>
      <c r="B94" t="s">
        <v>104</v>
      </c>
      <c r="C94">
        <v>1</v>
      </c>
      <c r="D94">
        <v>0.41</v>
      </c>
      <c r="E94">
        <v>28</v>
      </c>
      <c r="F94">
        <v>44.57</v>
      </c>
      <c r="G94">
        <v>36.659999999999997</v>
      </c>
      <c r="H94" s="8">
        <v>0.20039999999999999</v>
      </c>
      <c r="I94" t="s">
        <v>615</v>
      </c>
    </row>
    <row r="95" spans="1:9" x14ac:dyDescent="0.3">
      <c r="A95">
        <v>1</v>
      </c>
      <c r="B95" t="s">
        <v>105</v>
      </c>
      <c r="C95">
        <v>1</v>
      </c>
      <c r="D95">
        <v>0.37</v>
      </c>
      <c r="E95">
        <v>27</v>
      </c>
      <c r="F95">
        <v>41.08</v>
      </c>
      <c r="G95">
        <v>34.630000000000003</v>
      </c>
      <c r="H95" s="8">
        <v>0.21099999999999999</v>
      </c>
      <c r="I95" t="s">
        <v>615</v>
      </c>
    </row>
    <row r="96" spans="1:9" x14ac:dyDescent="0.3">
      <c r="A96">
        <v>1</v>
      </c>
      <c r="B96" t="s">
        <v>106</v>
      </c>
      <c r="C96">
        <v>1</v>
      </c>
      <c r="D96">
        <v>0.68</v>
      </c>
      <c r="E96">
        <v>38</v>
      </c>
      <c r="F96">
        <v>67.53</v>
      </c>
      <c r="G96">
        <v>66.040000000000006</v>
      </c>
      <c r="H96" s="8">
        <v>0.15359999999999999</v>
      </c>
      <c r="I96" t="s">
        <v>615</v>
      </c>
    </row>
    <row r="97" spans="1:9" x14ac:dyDescent="0.3">
      <c r="A97">
        <v>1</v>
      </c>
      <c r="B97" t="s">
        <v>107</v>
      </c>
      <c r="C97">
        <v>1</v>
      </c>
      <c r="D97">
        <v>0.91</v>
      </c>
      <c r="E97">
        <v>33</v>
      </c>
      <c r="F97">
        <v>59.33</v>
      </c>
      <c r="G97">
        <v>55.6</v>
      </c>
      <c r="H97" s="8">
        <v>0.15759999999999999</v>
      </c>
      <c r="I97" t="s">
        <v>615</v>
      </c>
    </row>
    <row r="98" spans="1:9" x14ac:dyDescent="0.3">
      <c r="A98">
        <v>1</v>
      </c>
      <c r="B98" t="s">
        <v>108</v>
      </c>
      <c r="C98">
        <v>1</v>
      </c>
      <c r="D98">
        <v>-0.36</v>
      </c>
      <c r="E98">
        <v>34</v>
      </c>
      <c r="F98">
        <v>52.87</v>
      </c>
      <c r="G98">
        <v>50.88</v>
      </c>
      <c r="H98" s="8">
        <v>0.17910000000000001</v>
      </c>
      <c r="I98" t="s">
        <v>615</v>
      </c>
    </row>
    <row r="99" spans="1:9" x14ac:dyDescent="0.3">
      <c r="A99">
        <v>1</v>
      </c>
      <c r="B99" t="s">
        <v>109</v>
      </c>
      <c r="C99">
        <v>1</v>
      </c>
      <c r="D99">
        <v>0.42</v>
      </c>
      <c r="E99">
        <v>36</v>
      </c>
      <c r="F99">
        <v>58.5</v>
      </c>
      <c r="G99">
        <v>56.02</v>
      </c>
      <c r="H99" s="8">
        <v>0.16900000000000001</v>
      </c>
      <c r="I99" t="s">
        <v>615</v>
      </c>
    </row>
    <row r="100" spans="1:9" x14ac:dyDescent="0.3">
      <c r="A100">
        <v>1</v>
      </c>
      <c r="B100" t="s">
        <v>110</v>
      </c>
      <c r="C100">
        <v>1</v>
      </c>
      <c r="D100">
        <v>0.45</v>
      </c>
      <c r="E100">
        <v>24</v>
      </c>
      <c r="F100">
        <v>38.97</v>
      </c>
      <c r="G100">
        <v>28.92</v>
      </c>
      <c r="H100" s="8">
        <v>0.23960000000000001</v>
      </c>
      <c r="I100" t="s">
        <v>615</v>
      </c>
    </row>
    <row r="101" spans="1:9" x14ac:dyDescent="0.3">
      <c r="A101">
        <v>1</v>
      </c>
      <c r="B101" t="s">
        <v>111</v>
      </c>
      <c r="C101">
        <v>1</v>
      </c>
      <c r="D101">
        <v>0.86</v>
      </c>
      <c r="E101">
        <v>30</v>
      </c>
      <c r="F101">
        <v>58.24</v>
      </c>
      <c r="G101">
        <v>48.85</v>
      </c>
      <c r="H101" s="8">
        <v>0.1699</v>
      </c>
      <c r="I101" t="s">
        <v>615</v>
      </c>
    </row>
    <row r="102" spans="1:9" x14ac:dyDescent="0.3">
      <c r="A102">
        <v>1</v>
      </c>
      <c r="B102" t="s">
        <v>112</v>
      </c>
      <c r="C102">
        <v>1</v>
      </c>
      <c r="D102">
        <v>0.15</v>
      </c>
      <c r="E102">
        <v>33</v>
      </c>
      <c r="F102">
        <v>55.84</v>
      </c>
      <c r="G102">
        <v>55.01</v>
      </c>
      <c r="H102" s="8">
        <v>0.16200000000000001</v>
      </c>
      <c r="I102" t="s">
        <v>615</v>
      </c>
    </row>
    <row r="103" spans="1:9" x14ac:dyDescent="0.3">
      <c r="A103">
        <v>1</v>
      </c>
      <c r="B103" t="s">
        <v>113</v>
      </c>
      <c r="C103">
        <v>1</v>
      </c>
      <c r="D103">
        <v>0.87</v>
      </c>
      <c r="E103">
        <v>34</v>
      </c>
      <c r="F103">
        <v>64.73</v>
      </c>
      <c r="G103">
        <v>63.15</v>
      </c>
      <c r="H103" s="8">
        <v>0.1444</v>
      </c>
      <c r="I103" t="s">
        <v>615</v>
      </c>
    </row>
    <row r="104" spans="1:9" x14ac:dyDescent="0.3">
      <c r="A104">
        <v>1</v>
      </c>
      <c r="B104" t="s">
        <v>114</v>
      </c>
      <c r="C104">
        <v>1</v>
      </c>
      <c r="D104">
        <v>0.89</v>
      </c>
      <c r="E104">
        <v>35</v>
      </c>
      <c r="F104">
        <v>77.569999999999993</v>
      </c>
      <c r="G104">
        <v>74.72</v>
      </c>
      <c r="H104" s="8">
        <v>0.1265</v>
      </c>
      <c r="I104" t="s">
        <v>615</v>
      </c>
    </row>
    <row r="105" spans="1:9" x14ac:dyDescent="0.3">
      <c r="A105">
        <v>1</v>
      </c>
      <c r="B105" t="s">
        <v>115</v>
      </c>
      <c r="C105">
        <v>1</v>
      </c>
      <c r="D105">
        <v>-0.16</v>
      </c>
      <c r="E105">
        <v>28</v>
      </c>
      <c r="F105">
        <v>47.13</v>
      </c>
      <c r="G105">
        <v>41.91</v>
      </c>
      <c r="H105" s="8">
        <v>0.21079999999999999</v>
      </c>
      <c r="I105" t="s">
        <v>615</v>
      </c>
    </row>
    <row r="106" spans="1:9" x14ac:dyDescent="0.3">
      <c r="A106">
        <v>1</v>
      </c>
      <c r="B106" t="s">
        <v>116</v>
      </c>
      <c r="C106">
        <v>1</v>
      </c>
      <c r="D106">
        <v>0.26</v>
      </c>
      <c r="E106">
        <v>37</v>
      </c>
      <c r="F106">
        <v>51.39</v>
      </c>
      <c r="G106">
        <v>47.44</v>
      </c>
      <c r="H106" s="8">
        <v>0.2079</v>
      </c>
      <c r="I106" t="s">
        <v>615</v>
      </c>
    </row>
    <row r="107" spans="1:9" x14ac:dyDescent="0.3">
      <c r="A107">
        <v>1</v>
      </c>
      <c r="B107" t="s">
        <v>117</v>
      </c>
      <c r="C107">
        <v>1</v>
      </c>
      <c r="D107">
        <v>1.05</v>
      </c>
      <c r="E107">
        <v>33</v>
      </c>
      <c r="F107">
        <v>49.85</v>
      </c>
      <c r="G107">
        <v>48.72</v>
      </c>
      <c r="H107" s="8">
        <v>0.1804</v>
      </c>
      <c r="I107" t="s">
        <v>615</v>
      </c>
    </row>
    <row r="108" spans="1:9" x14ac:dyDescent="0.3">
      <c r="A108">
        <v>1</v>
      </c>
      <c r="B108" t="s">
        <v>118</v>
      </c>
      <c r="C108">
        <v>1</v>
      </c>
      <c r="D108">
        <v>-0.37</v>
      </c>
      <c r="E108">
        <v>30</v>
      </c>
      <c r="F108">
        <v>61.89</v>
      </c>
      <c r="G108">
        <v>54.13</v>
      </c>
      <c r="H108" s="8">
        <v>0.157</v>
      </c>
      <c r="I108" t="s">
        <v>615</v>
      </c>
    </row>
    <row r="109" spans="1:9" x14ac:dyDescent="0.3">
      <c r="A109">
        <v>1</v>
      </c>
      <c r="B109" t="s">
        <v>119</v>
      </c>
      <c r="C109">
        <v>1</v>
      </c>
      <c r="D109">
        <v>0.47</v>
      </c>
      <c r="E109">
        <v>31</v>
      </c>
      <c r="F109">
        <v>48.63</v>
      </c>
      <c r="G109">
        <v>46.25</v>
      </c>
      <c r="H109" s="8">
        <v>0.17799999999999999</v>
      </c>
      <c r="I109" t="s">
        <v>615</v>
      </c>
    </row>
    <row r="110" spans="1:9" x14ac:dyDescent="0.3">
      <c r="A110">
        <v>1</v>
      </c>
      <c r="B110" t="s">
        <v>120</v>
      </c>
      <c r="C110">
        <v>1</v>
      </c>
      <c r="D110">
        <v>-0.96</v>
      </c>
      <c r="E110">
        <v>37</v>
      </c>
      <c r="F110">
        <v>43.11</v>
      </c>
      <c r="G110">
        <v>42.13</v>
      </c>
      <c r="H110" s="8">
        <v>0.2402</v>
      </c>
      <c r="I110" t="s">
        <v>615</v>
      </c>
    </row>
    <row r="111" spans="1:9" x14ac:dyDescent="0.3">
      <c r="A111">
        <v>1</v>
      </c>
      <c r="B111" t="s">
        <v>121</v>
      </c>
      <c r="C111">
        <v>1</v>
      </c>
      <c r="D111">
        <v>0.34</v>
      </c>
      <c r="E111">
        <v>27</v>
      </c>
      <c r="F111">
        <v>53.84</v>
      </c>
      <c r="G111">
        <v>47.97</v>
      </c>
      <c r="H111" s="8">
        <v>0.15540000000000001</v>
      </c>
      <c r="I111" t="s">
        <v>615</v>
      </c>
    </row>
    <row r="112" spans="1:9" x14ac:dyDescent="0.3">
      <c r="A112">
        <v>1</v>
      </c>
      <c r="B112" t="s">
        <v>122</v>
      </c>
      <c r="C112">
        <v>1</v>
      </c>
      <c r="D112">
        <v>1.0900000000000001</v>
      </c>
      <c r="E112">
        <v>34</v>
      </c>
      <c r="F112">
        <v>52.77</v>
      </c>
      <c r="G112">
        <v>46.61</v>
      </c>
      <c r="H112" s="8">
        <v>0.1925</v>
      </c>
      <c r="I112" t="s">
        <v>615</v>
      </c>
    </row>
    <row r="113" spans="1:9" x14ac:dyDescent="0.3">
      <c r="A113">
        <v>1</v>
      </c>
      <c r="B113" t="s">
        <v>123</v>
      </c>
      <c r="C113">
        <v>1</v>
      </c>
      <c r="D113">
        <v>0.35</v>
      </c>
      <c r="E113">
        <v>33</v>
      </c>
      <c r="F113">
        <v>68.91</v>
      </c>
      <c r="G113">
        <v>65.67</v>
      </c>
      <c r="H113" s="8">
        <v>0.13009999999999999</v>
      </c>
      <c r="I113" t="s">
        <v>615</v>
      </c>
    </row>
    <row r="114" spans="1:9" x14ac:dyDescent="0.3">
      <c r="A114">
        <v>1</v>
      </c>
      <c r="B114" t="s">
        <v>124</v>
      </c>
      <c r="C114">
        <v>1</v>
      </c>
      <c r="D114">
        <v>-0.49</v>
      </c>
      <c r="E114">
        <v>32</v>
      </c>
      <c r="F114">
        <v>45.57</v>
      </c>
      <c r="G114">
        <v>40.69</v>
      </c>
      <c r="H114" s="8">
        <v>0.21529999999999999</v>
      </c>
      <c r="I114" t="s">
        <v>615</v>
      </c>
    </row>
    <row r="115" spans="1:9" x14ac:dyDescent="0.3">
      <c r="A115">
        <v>1</v>
      </c>
      <c r="B115" t="s">
        <v>125</v>
      </c>
      <c r="C115">
        <v>1</v>
      </c>
      <c r="D115">
        <v>-0.48</v>
      </c>
      <c r="E115">
        <v>35</v>
      </c>
      <c r="F115">
        <v>63.99</v>
      </c>
      <c r="G115">
        <v>59.02</v>
      </c>
      <c r="H115" s="8">
        <v>0.157</v>
      </c>
      <c r="I115" t="s">
        <v>615</v>
      </c>
    </row>
    <row r="116" spans="1:9" x14ac:dyDescent="0.3">
      <c r="A116">
        <v>1</v>
      </c>
      <c r="B116" t="s">
        <v>126</v>
      </c>
      <c r="C116">
        <v>1</v>
      </c>
      <c r="D116">
        <v>0.68</v>
      </c>
      <c r="E116">
        <v>32</v>
      </c>
      <c r="F116">
        <v>51.88</v>
      </c>
      <c r="G116">
        <v>45.7</v>
      </c>
      <c r="H116" s="8">
        <v>0.18609999999999999</v>
      </c>
      <c r="I116" t="s">
        <v>615</v>
      </c>
    </row>
    <row r="117" spans="1:9" x14ac:dyDescent="0.3">
      <c r="A117">
        <v>1</v>
      </c>
      <c r="B117" t="s">
        <v>127</v>
      </c>
      <c r="C117">
        <v>1</v>
      </c>
      <c r="D117">
        <v>0.77</v>
      </c>
      <c r="E117">
        <v>26</v>
      </c>
      <c r="F117">
        <v>48.53</v>
      </c>
      <c r="G117">
        <v>45.24</v>
      </c>
      <c r="H117" s="8">
        <v>0.15679999999999999</v>
      </c>
      <c r="I117" t="s">
        <v>615</v>
      </c>
    </row>
    <row r="118" spans="1:9" x14ac:dyDescent="0.3">
      <c r="A118">
        <v>1</v>
      </c>
      <c r="B118" t="s">
        <v>128</v>
      </c>
      <c r="C118">
        <v>1</v>
      </c>
      <c r="D118">
        <v>0.18</v>
      </c>
      <c r="E118">
        <v>29</v>
      </c>
      <c r="F118">
        <v>61.4</v>
      </c>
      <c r="G118">
        <v>59.1</v>
      </c>
      <c r="H118" s="8">
        <v>0.12959999999999999</v>
      </c>
      <c r="I118" t="s">
        <v>615</v>
      </c>
    </row>
    <row r="119" spans="1:9" x14ac:dyDescent="0.3">
      <c r="A119">
        <v>1</v>
      </c>
      <c r="B119" t="s">
        <v>129</v>
      </c>
      <c r="C119">
        <v>1</v>
      </c>
      <c r="D119">
        <v>0.4</v>
      </c>
      <c r="E119">
        <v>39</v>
      </c>
      <c r="F119">
        <v>67.08</v>
      </c>
      <c r="G119">
        <v>65.83</v>
      </c>
      <c r="H119" s="8">
        <v>0.1578</v>
      </c>
      <c r="I119" t="s">
        <v>615</v>
      </c>
    </row>
    <row r="120" spans="1:9" x14ac:dyDescent="0.3">
      <c r="A120">
        <v>1</v>
      </c>
      <c r="B120" t="s">
        <v>130</v>
      </c>
      <c r="C120">
        <v>1</v>
      </c>
      <c r="D120">
        <v>0.94</v>
      </c>
      <c r="E120">
        <v>31</v>
      </c>
      <c r="F120">
        <v>50.87</v>
      </c>
      <c r="G120">
        <v>44.09</v>
      </c>
      <c r="H120" s="8">
        <v>0.19289999999999999</v>
      </c>
      <c r="I120" t="s">
        <v>615</v>
      </c>
    </row>
    <row r="121" spans="1:9" x14ac:dyDescent="0.3">
      <c r="A121">
        <v>1</v>
      </c>
      <c r="B121" t="s">
        <v>131</v>
      </c>
      <c r="C121">
        <v>1</v>
      </c>
      <c r="D121">
        <v>1.32</v>
      </c>
      <c r="E121">
        <v>35</v>
      </c>
      <c r="F121">
        <v>68.39</v>
      </c>
      <c r="G121">
        <v>65.87</v>
      </c>
      <c r="H121" s="8">
        <v>0.1401</v>
      </c>
      <c r="I121" t="s">
        <v>615</v>
      </c>
    </row>
    <row r="122" spans="1:9" x14ac:dyDescent="0.3">
      <c r="A122">
        <v>1</v>
      </c>
      <c r="B122" t="s">
        <v>132</v>
      </c>
      <c r="C122">
        <v>1</v>
      </c>
      <c r="D122">
        <v>1.18</v>
      </c>
      <c r="E122">
        <v>32</v>
      </c>
      <c r="F122">
        <v>67.180000000000007</v>
      </c>
      <c r="G122">
        <v>57.61</v>
      </c>
      <c r="H122" s="8">
        <v>0.14000000000000001</v>
      </c>
      <c r="I122" t="s">
        <v>615</v>
      </c>
    </row>
    <row r="123" spans="1:9" x14ac:dyDescent="0.3">
      <c r="A123">
        <v>1</v>
      </c>
      <c r="B123" t="s">
        <v>133</v>
      </c>
      <c r="C123">
        <v>1</v>
      </c>
      <c r="D123">
        <v>0.5</v>
      </c>
      <c r="E123">
        <v>27</v>
      </c>
      <c r="F123">
        <v>42.41</v>
      </c>
      <c r="G123">
        <v>38.58</v>
      </c>
      <c r="H123" s="8">
        <v>0.19139999999999999</v>
      </c>
      <c r="I123" t="s">
        <v>615</v>
      </c>
    </row>
    <row r="124" spans="1:9" x14ac:dyDescent="0.3">
      <c r="A124">
        <v>1</v>
      </c>
      <c r="B124" t="s">
        <v>134</v>
      </c>
      <c r="C124">
        <v>1</v>
      </c>
      <c r="D124">
        <v>-0.09</v>
      </c>
      <c r="E124">
        <v>35</v>
      </c>
      <c r="F124">
        <v>58.58</v>
      </c>
      <c r="G124">
        <v>56.16</v>
      </c>
      <c r="H124" s="8">
        <v>0.1658</v>
      </c>
      <c r="I124" t="s">
        <v>615</v>
      </c>
    </row>
    <row r="125" spans="1:9" x14ac:dyDescent="0.3">
      <c r="A125">
        <v>1</v>
      </c>
      <c r="B125" t="s">
        <v>135</v>
      </c>
      <c r="C125">
        <v>1</v>
      </c>
      <c r="D125">
        <v>0.81</v>
      </c>
      <c r="E125">
        <v>30</v>
      </c>
      <c r="F125">
        <v>51.34</v>
      </c>
      <c r="G125">
        <v>39.5</v>
      </c>
      <c r="H125" s="8">
        <v>0.19539999999999999</v>
      </c>
      <c r="I125" t="s">
        <v>615</v>
      </c>
    </row>
    <row r="126" spans="1:9" x14ac:dyDescent="0.3">
      <c r="A126">
        <v>1</v>
      </c>
      <c r="B126" t="s">
        <v>136</v>
      </c>
      <c r="C126">
        <v>1</v>
      </c>
      <c r="D126">
        <v>1.08</v>
      </c>
      <c r="E126">
        <v>26</v>
      </c>
      <c r="F126">
        <v>56.4</v>
      </c>
      <c r="G126">
        <v>51.61</v>
      </c>
      <c r="H126" s="8">
        <v>0.13200000000000001</v>
      </c>
      <c r="I126" t="s">
        <v>615</v>
      </c>
    </row>
    <row r="127" spans="1:9" x14ac:dyDescent="0.3">
      <c r="A127">
        <v>1</v>
      </c>
      <c r="B127" t="s">
        <v>137</v>
      </c>
      <c r="C127">
        <v>1</v>
      </c>
      <c r="D127">
        <v>0.82</v>
      </c>
      <c r="E127">
        <v>40</v>
      </c>
      <c r="F127">
        <v>69.75</v>
      </c>
      <c r="G127">
        <v>68.89</v>
      </c>
      <c r="H127" s="8">
        <v>0.15640000000000001</v>
      </c>
      <c r="I127" t="s">
        <v>615</v>
      </c>
    </row>
    <row r="128" spans="1:9" x14ac:dyDescent="0.3">
      <c r="A128">
        <v>1</v>
      </c>
      <c r="B128" t="s">
        <v>138</v>
      </c>
      <c r="C128">
        <v>1</v>
      </c>
      <c r="D128">
        <v>0.47</v>
      </c>
      <c r="E128">
        <v>35</v>
      </c>
      <c r="F128">
        <v>59.35</v>
      </c>
      <c r="G128">
        <v>56.04</v>
      </c>
      <c r="H128" s="8">
        <v>0.1716</v>
      </c>
      <c r="I128" t="s">
        <v>615</v>
      </c>
    </row>
    <row r="129" spans="1:9" x14ac:dyDescent="0.3">
      <c r="A129">
        <v>1</v>
      </c>
      <c r="B129" t="s">
        <v>139</v>
      </c>
      <c r="C129">
        <v>1</v>
      </c>
      <c r="D129">
        <v>0.6</v>
      </c>
      <c r="E129">
        <v>37</v>
      </c>
      <c r="F129">
        <v>76.510000000000005</v>
      </c>
      <c r="G129">
        <v>74.89</v>
      </c>
      <c r="H129" s="8">
        <v>0.13300000000000001</v>
      </c>
      <c r="I129" t="s">
        <v>615</v>
      </c>
    </row>
    <row r="130" spans="1:9" x14ac:dyDescent="0.3">
      <c r="A130">
        <v>1</v>
      </c>
      <c r="B130" t="s">
        <v>140</v>
      </c>
      <c r="C130">
        <v>1</v>
      </c>
      <c r="D130">
        <v>0.99</v>
      </c>
      <c r="E130">
        <v>37</v>
      </c>
      <c r="F130">
        <v>74.67</v>
      </c>
      <c r="G130">
        <v>67.209999999999994</v>
      </c>
      <c r="H130" s="8">
        <v>0.14760000000000001</v>
      </c>
      <c r="I130" t="s">
        <v>615</v>
      </c>
    </row>
    <row r="131" spans="1:9" x14ac:dyDescent="0.3">
      <c r="A131">
        <v>1</v>
      </c>
      <c r="B131" t="s">
        <v>141</v>
      </c>
      <c r="C131">
        <v>1</v>
      </c>
      <c r="D131">
        <v>0.1</v>
      </c>
      <c r="E131">
        <v>34</v>
      </c>
      <c r="F131">
        <v>66.209999999999994</v>
      </c>
      <c r="G131">
        <v>65.47</v>
      </c>
      <c r="H131" s="8">
        <v>0.14419999999999999</v>
      </c>
      <c r="I131" t="s">
        <v>615</v>
      </c>
    </row>
    <row r="132" spans="1:9" x14ac:dyDescent="0.3">
      <c r="A132">
        <v>1</v>
      </c>
      <c r="B132" t="s">
        <v>142</v>
      </c>
      <c r="C132">
        <v>1</v>
      </c>
      <c r="D132">
        <v>0.77</v>
      </c>
      <c r="E132">
        <v>38</v>
      </c>
      <c r="F132">
        <v>72.400000000000006</v>
      </c>
      <c r="G132">
        <v>69.39</v>
      </c>
      <c r="H132" s="8">
        <v>0.1444</v>
      </c>
      <c r="I132" t="s">
        <v>615</v>
      </c>
    </row>
    <row r="133" spans="1:9" x14ac:dyDescent="0.3">
      <c r="A133">
        <v>1</v>
      </c>
      <c r="B133" t="s">
        <v>143</v>
      </c>
      <c r="C133">
        <v>1</v>
      </c>
      <c r="D133">
        <v>0.75</v>
      </c>
      <c r="E133">
        <v>28</v>
      </c>
      <c r="F133">
        <v>61.41</v>
      </c>
      <c r="G133">
        <v>57.79</v>
      </c>
      <c r="H133" s="8">
        <v>0.13020000000000001</v>
      </c>
      <c r="I133" t="s">
        <v>615</v>
      </c>
    </row>
    <row r="134" spans="1:9" x14ac:dyDescent="0.3">
      <c r="A134">
        <v>1</v>
      </c>
      <c r="B134" t="s">
        <v>144</v>
      </c>
      <c r="C134">
        <v>1</v>
      </c>
      <c r="D134">
        <v>0.56000000000000005</v>
      </c>
      <c r="E134">
        <v>28</v>
      </c>
      <c r="F134">
        <v>48.77</v>
      </c>
      <c r="G134">
        <v>35.770000000000003</v>
      </c>
      <c r="H134" s="8">
        <v>0.2092</v>
      </c>
      <c r="I134" t="s">
        <v>615</v>
      </c>
    </row>
    <row r="135" spans="1:9" x14ac:dyDescent="0.3">
      <c r="A135">
        <v>1</v>
      </c>
      <c r="B135" t="s">
        <v>145</v>
      </c>
      <c r="C135">
        <v>1</v>
      </c>
      <c r="D135">
        <v>0.77</v>
      </c>
      <c r="E135">
        <v>38</v>
      </c>
      <c r="F135">
        <v>64.53</v>
      </c>
      <c r="G135">
        <v>57.14</v>
      </c>
      <c r="H135" s="8">
        <v>0.17080000000000001</v>
      </c>
      <c r="I135" t="s">
        <v>615</v>
      </c>
    </row>
    <row r="136" spans="1:9" x14ac:dyDescent="0.3">
      <c r="A136">
        <v>1</v>
      </c>
      <c r="B136" t="s">
        <v>146</v>
      </c>
      <c r="C136">
        <v>1</v>
      </c>
      <c r="D136">
        <v>0.81</v>
      </c>
      <c r="E136">
        <v>29</v>
      </c>
      <c r="F136">
        <v>48.15</v>
      </c>
      <c r="G136">
        <v>40.630000000000003</v>
      </c>
      <c r="H136" s="8">
        <v>0.20349999999999999</v>
      </c>
      <c r="I136" t="s">
        <v>615</v>
      </c>
    </row>
    <row r="137" spans="1:9" x14ac:dyDescent="0.3">
      <c r="A137">
        <v>1</v>
      </c>
      <c r="B137" t="s">
        <v>147</v>
      </c>
      <c r="C137">
        <v>1</v>
      </c>
      <c r="D137">
        <v>0.91</v>
      </c>
      <c r="E137">
        <v>34</v>
      </c>
      <c r="F137">
        <v>69.739999999999995</v>
      </c>
      <c r="G137">
        <v>67.61</v>
      </c>
      <c r="H137" s="8">
        <v>0.13569999999999999</v>
      </c>
      <c r="I137" t="s">
        <v>615</v>
      </c>
    </row>
    <row r="138" spans="1:9" x14ac:dyDescent="0.3">
      <c r="A138">
        <v>1</v>
      </c>
      <c r="B138" t="s">
        <v>148</v>
      </c>
      <c r="C138">
        <v>1</v>
      </c>
      <c r="D138">
        <v>0.62</v>
      </c>
      <c r="E138">
        <v>33</v>
      </c>
      <c r="F138">
        <v>52.68</v>
      </c>
      <c r="G138">
        <v>47.48</v>
      </c>
      <c r="H138" s="8">
        <v>0.18870000000000001</v>
      </c>
      <c r="I138" t="s">
        <v>615</v>
      </c>
    </row>
    <row r="139" spans="1:9" x14ac:dyDescent="0.3">
      <c r="A139">
        <v>1</v>
      </c>
      <c r="B139" t="s">
        <v>149</v>
      </c>
      <c r="C139">
        <v>1</v>
      </c>
      <c r="D139">
        <v>0.77</v>
      </c>
      <c r="E139">
        <v>36</v>
      </c>
      <c r="F139">
        <v>62.77</v>
      </c>
      <c r="G139">
        <v>60.83</v>
      </c>
      <c r="H139" s="8">
        <v>0.16</v>
      </c>
      <c r="I139" t="s">
        <v>615</v>
      </c>
    </row>
    <row r="140" spans="1:9" x14ac:dyDescent="0.3">
      <c r="A140">
        <v>1</v>
      </c>
      <c r="B140" t="s">
        <v>150</v>
      </c>
      <c r="C140">
        <v>1</v>
      </c>
      <c r="D140">
        <v>0.11</v>
      </c>
      <c r="E140">
        <v>35</v>
      </c>
      <c r="F140">
        <v>71.650000000000006</v>
      </c>
      <c r="G140">
        <v>70.290000000000006</v>
      </c>
      <c r="H140" s="8">
        <v>0.13639999999999999</v>
      </c>
      <c r="I140" t="s">
        <v>615</v>
      </c>
    </row>
    <row r="141" spans="1:9" x14ac:dyDescent="0.3">
      <c r="A141">
        <v>1</v>
      </c>
      <c r="B141" t="s">
        <v>151</v>
      </c>
      <c r="C141">
        <v>1</v>
      </c>
      <c r="D141">
        <v>1.05</v>
      </c>
      <c r="E141">
        <v>30</v>
      </c>
      <c r="F141">
        <v>62.41</v>
      </c>
      <c r="G141">
        <v>54.74</v>
      </c>
      <c r="H141" s="8">
        <v>0.14410000000000001</v>
      </c>
      <c r="I141" t="s">
        <v>615</v>
      </c>
    </row>
    <row r="142" spans="1:9" x14ac:dyDescent="0.3">
      <c r="A142">
        <v>1</v>
      </c>
      <c r="B142" t="s">
        <v>152</v>
      </c>
      <c r="C142">
        <v>1</v>
      </c>
      <c r="D142">
        <v>0.85</v>
      </c>
      <c r="E142">
        <v>31</v>
      </c>
      <c r="F142">
        <v>49.95</v>
      </c>
      <c r="G142">
        <v>40.86</v>
      </c>
      <c r="H142" s="8">
        <v>0.1898</v>
      </c>
      <c r="I142" t="s">
        <v>615</v>
      </c>
    </row>
    <row r="143" spans="1:9" x14ac:dyDescent="0.3">
      <c r="A143">
        <v>1</v>
      </c>
      <c r="B143" t="s">
        <v>153</v>
      </c>
      <c r="C143">
        <v>1</v>
      </c>
      <c r="D143">
        <v>1.35</v>
      </c>
      <c r="E143">
        <v>31</v>
      </c>
      <c r="F143">
        <v>55.71</v>
      </c>
      <c r="G143">
        <v>53.66</v>
      </c>
      <c r="H143" s="8">
        <v>0.14749999999999999</v>
      </c>
      <c r="I143" t="s">
        <v>615</v>
      </c>
    </row>
    <row r="144" spans="1:9" x14ac:dyDescent="0.3">
      <c r="A144">
        <v>1</v>
      </c>
      <c r="B144" t="s">
        <v>154</v>
      </c>
      <c r="C144">
        <v>1</v>
      </c>
      <c r="D144">
        <v>-0.66</v>
      </c>
      <c r="E144">
        <v>33</v>
      </c>
      <c r="F144">
        <v>45.62</v>
      </c>
      <c r="G144">
        <v>40.79</v>
      </c>
      <c r="H144" s="8">
        <v>0.2185</v>
      </c>
      <c r="I144" t="s">
        <v>615</v>
      </c>
    </row>
    <row r="145" spans="1:9" x14ac:dyDescent="0.3">
      <c r="A145">
        <v>1</v>
      </c>
      <c r="B145" t="s">
        <v>155</v>
      </c>
      <c r="C145">
        <v>1</v>
      </c>
      <c r="D145">
        <v>0.82</v>
      </c>
      <c r="E145">
        <v>32</v>
      </c>
      <c r="F145">
        <v>60.52</v>
      </c>
      <c r="G145">
        <v>59.3</v>
      </c>
      <c r="H145" s="8">
        <v>0.1452</v>
      </c>
      <c r="I145" t="s">
        <v>615</v>
      </c>
    </row>
    <row r="146" spans="1:9" x14ac:dyDescent="0.3">
      <c r="A146">
        <v>1</v>
      </c>
      <c r="B146" t="s">
        <v>156</v>
      </c>
      <c r="C146">
        <v>1</v>
      </c>
      <c r="D146">
        <v>0.82</v>
      </c>
      <c r="E146">
        <v>28</v>
      </c>
      <c r="F146">
        <v>54.85</v>
      </c>
      <c r="G146">
        <v>41.3</v>
      </c>
      <c r="H146" s="8">
        <v>0.17680000000000001</v>
      </c>
      <c r="I146" t="s">
        <v>615</v>
      </c>
    </row>
    <row r="147" spans="1:9" x14ac:dyDescent="0.3">
      <c r="A147">
        <v>1</v>
      </c>
      <c r="B147" t="s">
        <v>157</v>
      </c>
      <c r="C147">
        <v>1</v>
      </c>
      <c r="D147">
        <v>0.48</v>
      </c>
      <c r="E147">
        <v>27</v>
      </c>
      <c r="F147">
        <v>57.52</v>
      </c>
      <c r="G147">
        <v>32.61</v>
      </c>
      <c r="H147" s="8">
        <v>0.20100000000000001</v>
      </c>
      <c r="I147" t="s">
        <v>615</v>
      </c>
    </row>
    <row r="148" spans="1:9" x14ac:dyDescent="0.3">
      <c r="A148">
        <v>1</v>
      </c>
      <c r="B148" t="s">
        <v>158</v>
      </c>
      <c r="C148">
        <v>1</v>
      </c>
      <c r="D148">
        <v>0.82</v>
      </c>
      <c r="E148">
        <v>27</v>
      </c>
      <c r="F148">
        <v>40.31</v>
      </c>
      <c r="G148">
        <v>35.14</v>
      </c>
      <c r="H148" s="8">
        <v>0.1948</v>
      </c>
      <c r="I148" t="s">
        <v>615</v>
      </c>
    </row>
    <row r="149" spans="1:9" x14ac:dyDescent="0.3">
      <c r="A149">
        <v>1</v>
      </c>
      <c r="B149" t="s">
        <v>159</v>
      </c>
      <c r="C149">
        <v>1</v>
      </c>
      <c r="D149">
        <v>0.95</v>
      </c>
      <c r="E149">
        <v>34</v>
      </c>
      <c r="F149">
        <v>64.959999999999994</v>
      </c>
      <c r="G149">
        <v>60.68</v>
      </c>
      <c r="H149" s="8">
        <v>0.14799999999999999</v>
      </c>
      <c r="I149" t="s">
        <v>615</v>
      </c>
    </row>
    <row r="150" spans="1:9" x14ac:dyDescent="0.3">
      <c r="A150">
        <v>1</v>
      </c>
      <c r="B150" t="s">
        <v>160</v>
      </c>
      <c r="C150">
        <v>1</v>
      </c>
      <c r="D150">
        <v>0.8</v>
      </c>
      <c r="E150">
        <v>30</v>
      </c>
      <c r="F150">
        <v>50.46</v>
      </c>
      <c r="G150">
        <v>46.66</v>
      </c>
      <c r="H150" s="8">
        <v>0.17199999999999999</v>
      </c>
      <c r="I150" t="s">
        <v>615</v>
      </c>
    </row>
    <row r="151" spans="1:9" x14ac:dyDescent="0.3">
      <c r="A151">
        <v>1</v>
      </c>
      <c r="B151" t="s">
        <v>161</v>
      </c>
      <c r="C151">
        <v>1</v>
      </c>
      <c r="D151">
        <v>1.4</v>
      </c>
      <c r="E151">
        <v>28</v>
      </c>
      <c r="F151">
        <v>51.8</v>
      </c>
      <c r="G151">
        <v>42.07</v>
      </c>
      <c r="H151" s="8">
        <v>0.17199999999999999</v>
      </c>
      <c r="I151" t="s">
        <v>615</v>
      </c>
    </row>
    <row r="152" spans="1:9" x14ac:dyDescent="0.3">
      <c r="A152">
        <v>1</v>
      </c>
      <c r="B152" t="s">
        <v>162</v>
      </c>
      <c r="C152">
        <v>1</v>
      </c>
      <c r="D152">
        <v>0.46</v>
      </c>
      <c r="E152">
        <v>29</v>
      </c>
      <c r="F152">
        <v>52.03</v>
      </c>
      <c r="G152">
        <v>43.3</v>
      </c>
      <c r="H152" s="8">
        <v>0.17199999999999999</v>
      </c>
      <c r="I152" t="s">
        <v>615</v>
      </c>
    </row>
    <row r="153" spans="1:9" x14ac:dyDescent="0.3">
      <c r="A153">
        <v>1</v>
      </c>
      <c r="B153" t="s">
        <v>163</v>
      </c>
      <c r="C153">
        <v>1</v>
      </c>
      <c r="D153">
        <v>0.12</v>
      </c>
      <c r="E153">
        <v>29</v>
      </c>
      <c r="F153">
        <v>50.79</v>
      </c>
      <c r="G153">
        <v>40.380000000000003</v>
      </c>
      <c r="H153" s="8">
        <v>0.1938</v>
      </c>
      <c r="I153" t="s">
        <v>615</v>
      </c>
    </row>
    <row r="154" spans="1:9" x14ac:dyDescent="0.3">
      <c r="A154">
        <v>1</v>
      </c>
      <c r="B154" t="s">
        <v>164</v>
      </c>
      <c r="C154">
        <v>1</v>
      </c>
      <c r="D154">
        <v>0.04</v>
      </c>
      <c r="E154">
        <v>36</v>
      </c>
      <c r="F154">
        <v>68.16</v>
      </c>
      <c r="G154">
        <v>65.45</v>
      </c>
      <c r="H154" s="8">
        <v>0.14710000000000001</v>
      </c>
      <c r="I154" t="s">
        <v>615</v>
      </c>
    </row>
    <row r="155" spans="1:9" x14ac:dyDescent="0.3">
      <c r="A155">
        <v>1</v>
      </c>
      <c r="B155" t="s">
        <v>165</v>
      </c>
      <c r="C155">
        <v>1</v>
      </c>
      <c r="D155">
        <v>0.47</v>
      </c>
      <c r="E155">
        <v>33</v>
      </c>
      <c r="F155">
        <v>52.99</v>
      </c>
      <c r="G155">
        <v>49.24</v>
      </c>
      <c r="H155" s="8">
        <v>0.18079999999999999</v>
      </c>
      <c r="I155" t="s">
        <v>615</v>
      </c>
    </row>
    <row r="156" spans="1:9" x14ac:dyDescent="0.3">
      <c r="A156">
        <v>1</v>
      </c>
      <c r="B156" t="s">
        <v>166</v>
      </c>
      <c r="C156">
        <v>1</v>
      </c>
      <c r="D156">
        <v>0.4</v>
      </c>
      <c r="E156">
        <v>31</v>
      </c>
      <c r="F156">
        <v>35.01</v>
      </c>
      <c r="G156">
        <v>32.15</v>
      </c>
      <c r="H156" s="8">
        <v>0.25069999999999998</v>
      </c>
      <c r="I156" t="s">
        <v>615</v>
      </c>
    </row>
    <row r="157" spans="1:9" x14ac:dyDescent="0.3">
      <c r="A157">
        <v>1</v>
      </c>
      <c r="B157" t="s">
        <v>167</v>
      </c>
      <c r="C157">
        <v>1</v>
      </c>
      <c r="D157">
        <v>0.27</v>
      </c>
      <c r="E157">
        <v>32</v>
      </c>
      <c r="F157">
        <v>46.94</v>
      </c>
      <c r="G157">
        <v>41.81</v>
      </c>
      <c r="H157" s="8">
        <v>0.20580000000000001</v>
      </c>
      <c r="I157" t="s">
        <v>615</v>
      </c>
    </row>
    <row r="158" spans="1:9" x14ac:dyDescent="0.3">
      <c r="A158">
        <v>1</v>
      </c>
      <c r="B158" t="s">
        <v>168</v>
      </c>
      <c r="C158">
        <v>1</v>
      </c>
      <c r="D158">
        <v>1.04</v>
      </c>
      <c r="E158">
        <v>30</v>
      </c>
      <c r="F158">
        <v>46.83</v>
      </c>
      <c r="G158">
        <v>42.26</v>
      </c>
      <c r="H158" s="8">
        <v>0.18410000000000001</v>
      </c>
      <c r="I158" t="s">
        <v>615</v>
      </c>
    </row>
    <row r="159" spans="1:9" x14ac:dyDescent="0.3">
      <c r="A159">
        <v>1</v>
      </c>
      <c r="B159" t="s">
        <v>169</v>
      </c>
      <c r="C159">
        <v>1</v>
      </c>
      <c r="D159">
        <v>0.39</v>
      </c>
      <c r="E159">
        <v>27</v>
      </c>
      <c r="F159">
        <v>45.68</v>
      </c>
      <c r="G159">
        <v>43.11</v>
      </c>
      <c r="H159" s="8">
        <v>0.16980000000000001</v>
      </c>
      <c r="I159" t="s">
        <v>615</v>
      </c>
    </row>
    <row r="160" spans="1:9" x14ac:dyDescent="0.3">
      <c r="A160">
        <v>1</v>
      </c>
      <c r="B160" t="s">
        <v>170</v>
      </c>
      <c r="C160">
        <v>1</v>
      </c>
      <c r="D160">
        <v>0.84</v>
      </c>
      <c r="E160">
        <v>31</v>
      </c>
      <c r="F160">
        <v>53.58</v>
      </c>
      <c r="G160">
        <v>48.42</v>
      </c>
      <c r="H160" s="8">
        <v>0.1736</v>
      </c>
      <c r="I160" t="s">
        <v>615</v>
      </c>
    </row>
    <row r="161" spans="1:14" x14ac:dyDescent="0.3">
      <c r="A161">
        <v>1</v>
      </c>
      <c r="B161" t="s">
        <v>171</v>
      </c>
      <c r="C161">
        <v>1</v>
      </c>
      <c r="D161">
        <v>0.43</v>
      </c>
      <c r="E161">
        <v>29</v>
      </c>
      <c r="F161">
        <v>54.81</v>
      </c>
      <c r="G161">
        <v>43.83</v>
      </c>
      <c r="H161" s="8">
        <v>0.17699999999999999</v>
      </c>
      <c r="I161" t="s">
        <v>615</v>
      </c>
    </row>
    <row r="162" spans="1:14" x14ac:dyDescent="0.3">
      <c r="A162">
        <v>1</v>
      </c>
      <c r="B162" t="s">
        <v>172</v>
      </c>
      <c r="C162">
        <v>1</v>
      </c>
      <c r="D162">
        <v>0.22</v>
      </c>
      <c r="E162">
        <v>37</v>
      </c>
      <c r="F162">
        <v>65.11</v>
      </c>
      <c r="G162">
        <v>59.28</v>
      </c>
      <c r="H162" s="8">
        <v>0.1673</v>
      </c>
      <c r="I162" t="s">
        <v>615</v>
      </c>
      <c r="N162">
        <f>TRIMMEAN(F158:F215,0.2)</f>
        <v>58.467500000000008</v>
      </c>
    </row>
    <row r="163" spans="1:14" x14ac:dyDescent="0.3">
      <c r="A163">
        <v>1</v>
      </c>
      <c r="B163" t="s">
        <v>173</v>
      </c>
      <c r="C163">
        <v>1</v>
      </c>
      <c r="D163">
        <v>0.09</v>
      </c>
      <c r="E163">
        <v>26</v>
      </c>
      <c r="F163">
        <v>42.14</v>
      </c>
      <c r="G163">
        <v>31.07</v>
      </c>
      <c r="H163" s="8">
        <v>0.21709999999999999</v>
      </c>
      <c r="I163" t="s">
        <v>615</v>
      </c>
    </row>
    <row r="164" spans="1:14" x14ac:dyDescent="0.3">
      <c r="A164">
        <v>1</v>
      </c>
      <c r="B164" t="s">
        <v>174</v>
      </c>
      <c r="C164">
        <v>1</v>
      </c>
      <c r="D164">
        <v>-0.56999999999999995</v>
      </c>
      <c r="E164">
        <v>36</v>
      </c>
      <c r="F164">
        <v>59.72</v>
      </c>
      <c r="G164">
        <v>57.75</v>
      </c>
      <c r="H164" s="8">
        <v>0.16900000000000001</v>
      </c>
      <c r="I164" t="s">
        <v>615</v>
      </c>
    </row>
    <row r="165" spans="1:14" x14ac:dyDescent="0.3">
      <c r="A165">
        <v>1</v>
      </c>
      <c r="B165" t="s">
        <v>175</v>
      </c>
      <c r="C165">
        <v>1</v>
      </c>
      <c r="D165">
        <v>0.92</v>
      </c>
      <c r="E165">
        <v>34</v>
      </c>
      <c r="F165">
        <v>61.55</v>
      </c>
      <c r="G165">
        <v>53.7</v>
      </c>
      <c r="H165" s="8">
        <v>0.16639999999999999</v>
      </c>
      <c r="I165" t="s">
        <v>615</v>
      </c>
    </row>
    <row r="166" spans="1:14" x14ac:dyDescent="0.3">
      <c r="A166">
        <v>1</v>
      </c>
      <c r="B166" t="s">
        <v>176</v>
      </c>
      <c r="C166">
        <v>1</v>
      </c>
      <c r="D166">
        <v>1.1399999999999999</v>
      </c>
      <c r="E166">
        <v>36</v>
      </c>
      <c r="F166">
        <v>70.349999999999994</v>
      </c>
      <c r="G166">
        <v>69.3</v>
      </c>
      <c r="H166" s="8">
        <v>0.13170000000000001</v>
      </c>
      <c r="I166" t="s">
        <v>615</v>
      </c>
    </row>
    <row r="167" spans="1:14" x14ac:dyDescent="0.3">
      <c r="A167">
        <v>1</v>
      </c>
      <c r="B167" t="s">
        <v>177</v>
      </c>
      <c r="C167">
        <v>1</v>
      </c>
      <c r="D167">
        <v>0.92</v>
      </c>
      <c r="E167">
        <v>36</v>
      </c>
      <c r="F167">
        <v>74.900000000000006</v>
      </c>
      <c r="G167">
        <v>72.14</v>
      </c>
      <c r="H167" s="8">
        <v>0.13009999999999999</v>
      </c>
      <c r="I167" t="s">
        <v>615</v>
      </c>
    </row>
    <row r="168" spans="1:14" x14ac:dyDescent="0.3">
      <c r="A168">
        <v>1</v>
      </c>
      <c r="B168" t="s">
        <v>178</v>
      </c>
      <c r="C168">
        <v>1</v>
      </c>
      <c r="D168">
        <v>0.97</v>
      </c>
      <c r="E168">
        <v>36</v>
      </c>
      <c r="F168">
        <v>78.66</v>
      </c>
      <c r="G168">
        <v>77.98</v>
      </c>
      <c r="H168" s="8">
        <v>0.12139999999999999</v>
      </c>
      <c r="I168" t="s">
        <v>615</v>
      </c>
    </row>
    <row r="169" spans="1:14" x14ac:dyDescent="0.3">
      <c r="A169">
        <v>1</v>
      </c>
      <c r="B169" t="s">
        <v>179</v>
      </c>
      <c r="C169">
        <v>1</v>
      </c>
      <c r="D169">
        <v>0.83</v>
      </c>
      <c r="E169">
        <v>36</v>
      </c>
      <c r="F169">
        <v>73.61</v>
      </c>
      <c r="G169">
        <v>71.06</v>
      </c>
      <c r="H169" s="8">
        <v>0.13719999999999999</v>
      </c>
      <c r="I169" t="s">
        <v>615</v>
      </c>
    </row>
    <row r="170" spans="1:14" x14ac:dyDescent="0.3">
      <c r="A170">
        <v>1</v>
      </c>
      <c r="B170" t="s">
        <v>180</v>
      </c>
      <c r="C170">
        <v>1</v>
      </c>
      <c r="D170">
        <v>0.28000000000000003</v>
      </c>
      <c r="E170">
        <v>28</v>
      </c>
      <c r="F170">
        <v>52.32</v>
      </c>
      <c r="G170">
        <v>47.56</v>
      </c>
      <c r="H170" s="8">
        <v>0.1583</v>
      </c>
      <c r="I170" t="s">
        <v>615</v>
      </c>
    </row>
    <row r="171" spans="1:14" x14ac:dyDescent="0.3">
      <c r="A171">
        <v>1</v>
      </c>
      <c r="B171" t="s">
        <v>181</v>
      </c>
      <c r="C171">
        <v>1</v>
      </c>
      <c r="D171">
        <v>0.82</v>
      </c>
      <c r="E171">
        <v>35</v>
      </c>
      <c r="F171">
        <v>60.86</v>
      </c>
      <c r="G171">
        <v>56.94</v>
      </c>
      <c r="H171" s="8">
        <v>0.1663</v>
      </c>
      <c r="I171" t="s">
        <v>615</v>
      </c>
    </row>
    <row r="172" spans="1:14" x14ac:dyDescent="0.3">
      <c r="A172">
        <v>1</v>
      </c>
      <c r="B172" t="s">
        <v>182</v>
      </c>
      <c r="C172">
        <v>1</v>
      </c>
      <c r="D172">
        <v>0.67</v>
      </c>
      <c r="E172">
        <v>31</v>
      </c>
      <c r="F172">
        <v>44.49</v>
      </c>
      <c r="G172">
        <v>40.03</v>
      </c>
      <c r="H172" s="8">
        <v>0.20880000000000001</v>
      </c>
      <c r="I172" t="s">
        <v>615</v>
      </c>
    </row>
    <row r="173" spans="1:14" x14ac:dyDescent="0.3">
      <c r="A173">
        <v>1</v>
      </c>
      <c r="B173" t="s">
        <v>183</v>
      </c>
      <c r="C173">
        <v>1</v>
      </c>
      <c r="D173">
        <v>0.83</v>
      </c>
      <c r="E173">
        <v>37</v>
      </c>
      <c r="F173">
        <v>62.37</v>
      </c>
      <c r="G173">
        <v>61.17</v>
      </c>
      <c r="H173" s="8">
        <v>0.15629999999999999</v>
      </c>
      <c r="I173" t="s">
        <v>615</v>
      </c>
    </row>
    <row r="174" spans="1:14" x14ac:dyDescent="0.3">
      <c r="A174">
        <v>1</v>
      </c>
      <c r="B174" t="s">
        <v>184</v>
      </c>
      <c r="C174">
        <v>1</v>
      </c>
      <c r="D174">
        <v>0.69</v>
      </c>
      <c r="E174">
        <v>36</v>
      </c>
      <c r="F174">
        <v>59.04</v>
      </c>
      <c r="G174">
        <v>56.8</v>
      </c>
      <c r="H174" s="8">
        <v>0.17599999999999999</v>
      </c>
      <c r="I174" t="s">
        <v>615</v>
      </c>
    </row>
    <row r="175" spans="1:14" x14ac:dyDescent="0.3">
      <c r="A175">
        <v>1</v>
      </c>
      <c r="B175" t="s">
        <v>185</v>
      </c>
      <c r="C175">
        <v>1</v>
      </c>
      <c r="D175">
        <v>0.57999999999999996</v>
      </c>
      <c r="E175">
        <v>32</v>
      </c>
      <c r="F175">
        <v>54.81</v>
      </c>
      <c r="G175">
        <v>42.82</v>
      </c>
      <c r="H175" s="8">
        <v>0.18959999999999999</v>
      </c>
      <c r="I175" t="s">
        <v>615</v>
      </c>
    </row>
    <row r="176" spans="1:14" x14ac:dyDescent="0.3">
      <c r="A176">
        <v>1</v>
      </c>
      <c r="B176" t="s">
        <v>186</v>
      </c>
      <c r="C176">
        <v>1</v>
      </c>
      <c r="D176">
        <v>1.08</v>
      </c>
      <c r="E176">
        <v>27</v>
      </c>
      <c r="F176">
        <v>45.11</v>
      </c>
      <c r="G176">
        <v>37.6</v>
      </c>
      <c r="H176" s="8">
        <v>0.2046</v>
      </c>
      <c r="I176" t="s">
        <v>615</v>
      </c>
    </row>
    <row r="177" spans="1:9" x14ac:dyDescent="0.3">
      <c r="A177">
        <v>1</v>
      </c>
      <c r="B177" t="s">
        <v>187</v>
      </c>
      <c r="C177">
        <v>1</v>
      </c>
      <c r="D177">
        <v>0.31</v>
      </c>
      <c r="E177">
        <v>29</v>
      </c>
      <c r="F177">
        <v>55.88</v>
      </c>
      <c r="G177">
        <v>44.88</v>
      </c>
      <c r="H177" s="8">
        <v>0.17319999999999999</v>
      </c>
      <c r="I177" t="s">
        <v>615</v>
      </c>
    </row>
    <row r="178" spans="1:9" x14ac:dyDescent="0.3">
      <c r="A178">
        <v>1</v>
      </c>
      <c r="B178" t="s">
        <v>188</v>
      </c>
      <c r="C178">
        <v>1</v>
      </c>
      <c r="D178">
        <v>0.53</v>
      </c>
      <c r="E178">
        <v>33</v>
      </c>
      <c r="F178">
        <v>69.75</v>
      </c>
      <c r="G178">
        <v>61.59</v>
      </c>
      <c r="H178" s="8">
        <v>0.14879999999999999</v>
      </c>
      <c r="I178" t="s">
        <v>615</v>
      </c>
    </row>
    <row r="179" spans="1:9" x14ac:dyDescent="0.3">
      <c r="A179">
        <v>1</v>
      </c>
      <c r="B179" t="s">
        <v>189</v>
      </c>
      <c r="C179">
        <v>1</v>
      </c>
      <c r="D179">
        <v>0.84</v>
      </c>
      <c r="E179">
        <v>31</v>
      </c>
      <c r="F179">
        <v>43.64</v>
      </c>
      <c r="G179">
        <v>39.049999999999997</v>
      </c>
      <c r="H179" s="8">
        <v>0.2155</v>
      </c>
      <c r="I179" t="s">
        <v>615</v>
      </c>
    </row>
    <row r="180" spans="1:9" x14ac:dyDescent="0.3">
      <c r="A180">
        <v>1</v>
      </c>
      <c r="B180" t="s">
        <v>190</v>
      </c>
      <c r="C180">
        <v>1</v>
      </c>
      <c r="D180">
        <v>0.4</v>
      </c>
      <c r="E180">
        <v>35</v>
      </c>
      <c r="F180">
        <v>65.69</v>
      </c>
      <c r="G180">
        <v>56.55</v>
      </c>
      <c r="H180" s="8">
        <v>0.16339999999999999</v>
      </c>
      <c r="I180" t="s">
        <v>615</v>
      </c>
    </row>
    <row r="181" spans="1:9" x14ac:dyDescent="0.3">
      <c r="A181">
        <v>1</v>
      </c>
      <c r="B181" t="s">
        <v>191</v>
      </c>
      <c r="C181">
        <v>1</v>
      </c>
      <c r="D181">
        <v>1.38</v>
      </c>
      <c r="E181">
        <v>35</v>
      </c>
      <c r="F181">
        <v>59.28</v>
      </c>
      <c r="G181">
        <v>54.7</v>
      </c>
      <c r="H181" s="8">
        <v>0.16819999999999999</v>
      </c>
      <c r="I181" t="s">
        <v>615</v>
      </c>
    </row>
    <row r="182" spans="1:9" x14ac:dyDescent="0.3">
      <c r="A182">
        <v>1</v>
      </c>
      <c r="B182" t="s">
        <v>192</v>
      </c>
      <c r="C182">
        <v>1</v>
      </c>
      <c r="D182">
        <v>1.17</v>
      </c>
      <c r="E182">
        <v>38</v>
      </c>
      <c r="F182">
        <v>71.06</v>
      </c>
      <c r="G182">
        <v>70.44</v>
      </c>
      <c r="H182" s="8">
        <v>0.14380000000000001</v>
      </c>
      <c r="I182" t="s">
        <v>615</v>
      </c>
    </row>
    <row r="183" spans="1:9" x14ac:dyDescent="0.3">
      <c r="A183">
        <v>1</v>
      </c>
      <c r="B183" t="s">
        <v>193</v>
      </c>
      <c r="C183">
        <v>1</v>
      </c>
      <c r="D183">
        <v>0.6</v>
      </c>
      <c r="E183">
        <v>34</v>
      </c>
      <c r="F183">
        <v>56.29</v>
      </c>
      <c r="G183">
        <v>53.08</v>
      </c>
      <c r="H183" s="8">
        <v>0.1699</v>
      </c>
      <c r="I183" t="s">
        <v>615</v>
      </c>
    </row>
    <row r="184" spans="1:9" x14ac:dyDescent="0.3">
      <c r="A184">
        <v>1</v>
      </c>
      <c r="B184" t="s">
        <v>194</v>
      </c>
      <c r="C184">
        <v>1</v>
      </c>
      <c r="D184">
        <v>0.4</v>
      </c>
      <c r="E184">
        <v>35</v>
      </c>
      <c r="F184">
        <v>59.07</v>
      </c>
      <c r="G184">
        <v>57.7</v>
      </c>
      <c r="H184" s="8">
        <v>0.16350000000000001</v>
      </c>
      <c r="I184" t="s">
        <v>615</v>
      </c>
    </row>
    <row r="185" spans="1:9" x14ac:dyDescent="0.3">
      <c r="A185">
        <v>1</v>
      </c>
      <c r="B185" t="s">
        <v>195</v>
      </c>
      <c r="C185">
        <v>1</v>
      </c>
      <c r="D185">
        <v>0.62</v>
      </c>
      <c r="E185">
        <v>33</v>
      </c>
      <c r="F185">
        <v>58.24</v>
      </c>
      <c r="G185">
        <v>55.42</v>
      </c>
      <c r="H185" s="8">
        <v>0.15440000000000001</v>
      </c>
      <c r="I185" t="s">
        <v>615</v>
      </c>
    </row>
    <row r="186" spans="1:9" x14ac:dyDescent="0.3">
      <c r="A186">
        <v>1</v>
      </c>
      <c r="B186" t="s">
        <v>196</v>
      </c>
      <c r="C186">
        <v>1</v>
      </c>
      <c r="D186">
        <v>-0.08</v>
      </c>
      <c r="E186">
        <v>31</v>
      </c>
      <c r="F186">
        <v>61</v>
      </c>
      <c r="G186">
        <v>47.48</v>
      </c>
      <c r="H186" s="8">
        <v>0.17899999999999999</v>
      </c>
      <c r="I186" t="s">
        <v>615</v>
      </c>
    </row>
    <row r="187" spans="1:9" x14ac:dyDescent="0.3">
      <c r="A187">
        <v>1</v>
      </c>
      <c r="B187" t="s">
        <v>197</v>
      </c>
      <c r="C187">
        <v>1</v>
      </c>
      <c r="D187">
        <v>0.72</v>
      </c>
      <c r="E187">
        <v>32</v>
      </c>
      <c r="F187">
        <v>58.83</v>
      </c>
      <c r="G187">
        <v>53.29</v>
      </c>
      <c r="H187" s="8">
        <v>0.15640000000000001</v>
      </c>
      <c r="I187" t="s">
        <v>615</v>
      </c>
    </row>
    <row r="188" spans="1:9" x14ac:dyDescent="0.3">
      <c r="A188">
        <v>1</v>
      </c>
      <c r="B188" t="s">
        <v>198</v>
      </c>
      <c r="C188">
        <v>1</v>
      </c>
      <c r="D188">
        <v>0.8</v>
      </c>
      <c r="E188">
        <v>34</v>
      </c>
      <c r="F188">
        <v>62.2</v>
      </c>
      <c r="G188">
        <v>60.81</v>
      </c>
      <c r="H188" s="8">
        <v>0.1522</v>
      </c>
      <c r="I188" t="s">
        <v>615</v>
      </c>
    </row>
    <row r="189" spans="1:9" x14ac:dyDescent="0.3">
      <c r="A189">
        <v>1</v>
      </c>
      <c r="B189" t="s">
        <v>199</v>
      </c>
      <c r="C189">
        <v>1</v>
      </c>
      <c r="D189">
        <v>0.27</v>
      </c>
      <c r="E189">
        <v>30</v>
      </c>
      <c r="F189">
        <v>41.13</v>
      </c>
      <c r="G189">
        <v>35.69</v>
      </c>
      <c r="H189" s="8">
        <v>0.2389</v>
      </c>
      <c r="I189" t="s">
        <v>615</v>
      </c>
    </row>
    <row r="190" spans="1:9" x14ac:dyDescent="0.3">
      <c r="A190">
        <v>1</v>
      </c>
      <c r="B190" t="s">
        <v>200</v>
      </c>
      <c r="C190">
        <v>1</v>
      </c>
      <c r="D190">
        <v>0.22</v>
      </c>
      <c r="E190">
        <v>25</v>
      </c>
      <c r="F190">
        <v>42.28</v>
      </c>
      <c r="G190">
        <v>31.96</v>
      </c>
      <c r="H190" s="8">
        <v>0.26989999999999997</v>
      </c>
      <c r="I190" t="s">
        <v>615</v>
      </c>
    </row>
    <row r="191" spans="1:9" x14ac:dyDescent="0.3">
      <c r="A191">
        <v>1</v>
      </c>
      <c r="B191" t="s">
        <v>201</v>
      </c>
      <c r="C191">
        <v>1</v>
      </c>
      <c r="D191">
        <v>1.22</v>
      </c>
      <c r="E191">
        <v>25</v>
      </c>
      <c r="F191">
        <v>46.7</v>
      </c>
      <c r="G191">
        <v>36.36</v>
      </c>
      <c r="H191" s="8">
        <v>0.182</v>
      </c>
      <c r="I191" t="s">
        <v>615</v>
      </c>
    </row>
    <row r="192" spans="1:9" x14ac:dyDescent="0.3">
      <c r="A192">
        <v>1</v>
      </c>
      <c r="B192" t="s">
        <v>202</v>
      </c>
      <c r="C192">
        <v>1</v>
      </c>
      <c r="D192">
        <v>1.05</v>
      </c>
      <c r="E192">
        <v>37</v>
      </c>
      <c r="F192">
        <v>70.47</v>
      </c>
      <c r="G192">
        <v>68.680000000000007</v>
      </c>
      <c r="H192" s="8">
        <v>0.1454</v>
      </c>
      <c r="I192" t="s">
        <v>615</v>
      </c>
    </row>
    <row r="193" spans="1:9" x14ac:dyDescent="0.3">
      <c r="A193">
        <v>1</v>
      </c>
      <c r="B193" t="s">
        <v>203</v>
      </c>
      <c r="C193">
        <v>1</v>
      </c>
      <c r="D193">
        <v>0.56000000000000005</v>
      </c>
      <c r="E193">
        <v>33</v>
      </c>
      <c r="F193">
        <v>60.17</v>
      </c>
      <c r="G193">
        <v>50.32</v>
      </c>
      <c r="H193" s="8">
        <v>0.1721</v>
      </c>
      <c r="I193" t="s">
        <v>615</v>
      </c>
    </row>
    <row r="194" spans="1:9" x14ac:dyDescent="0.3">
      <c r="A194">
        <v>1</v>
      </c>
      <c r="B194" t="s">
        <v>204</v>
      </c>
      <c r="C194">
        <v>1</v>
      </c>
      <c r="D194">
        <v>1.04</v>
      </c>
      <c r="E194">
        <v>32</v>
      </c>
      <c r="F194">
        <v>58.38</v>
      </c>
      <c r="G194">
        <v>55.64</v>
      </c>
      <c r="H194" s="8">
        <v>0.15740000000000001</v>
      </c>
      <c r="I194" t="s">
        <v>615</v>
      </c>
    </row>
    <row r="195" spans="1:9" x14ac:dyDescent="0.3">
      <c r="A195">
        <v>1</v>
      </c>
      <c r="B195" t="s">
        <v>205</v>
      </c>
      <c r="C195">
        <v>1</v>
      </c>
      <c r="D195">
        <v>-0.89</v>
      </c>
      <c r="E195">
        <v>34</v>
      </c>
      <c r="F195">
        <v>55.02</v>
      </c>
      <c r="G195">
        <v>44.52</v>
      </c>
      <c r="H195" s="8">
        <v>0.2079</v>
      </c>
      <c r="I195" t="s">
        <v>615</v>
      </c>
    </row>
    <row r="196" spans="1:9" x14ac:dyDescent="0.3">
      <c r="A196">
        <v>1</v>
      </c>
      <c r="B196" t="s">
        <v>206</v>
      </c>
      <c r="C196">
        <v>1</v>
      </c>
      <c r="D196">
        <v>-0.25</v>
      </c>
      <c r="E196">
        <v>29</v>
      </c>
      <c r="F196">
        <v>28.38</v>
      </c>
      <c r="G196">
        <v>27.73</v>
      </c>
      <c r="H196" s="8">
        <v>0.2782</v>
      </c>
      <c r="I196" t="s">
        <v>615</v>
      </c>
    </row>
    <row r="197" spans="1:9" x14ac:dyDescent="0.3">
      <c r="A197">
        <v>1</v>
      </c>
      <c r="B197" t="s">
        <v>207</v>
      </c>
      <c r="C197">
        <v>1</v>
      </c>
      <c r="D197">
        <v>0.91</v>
      </c>
      <c r="E197">
        <v>34</v>
      </c>
      <c r="F197">
        <v>56.69</v>
      </c>
      <c r="G197">
        <v>50.24</v>
      </c>
      <c r="H197" s="8">
        <v>0.18590000000000001</v>
      </c>
      <c r="I197" t="s">
        <v>615</v>
      </c>
    </row>
    <row r="198" spans="1:9" x14ac:dyDescent="0.3">
      <c r="A198">
        <v>1</v>
      </c>
      <c r="B198" t="s">
        <v>208</v>
      </c>
      <c r="C198">
        <v>1</v>
      </c>
      <c r="D198">
        <v>0.91</v>
      </c>
      <c r="E198">
        <v>35</v>
      </c>
      <c r="F198">
        <v>63.73</v>
      </c>
      <c r="G198">
        <v>61.16</v>
      </c>
      <c r="H198" s="8">
        <v>0.1515</v>
      </c>
      <c r="I198" t="s">
        <v>615</v>
      </c>
    </row>
    <row r="199" spans="1:9" x14ac:dyDescent="0.3">
      <c r="A199">
        <v>1</v>
      </c>
      <c r="B199" t="s">
        <v>209</v>
      </c>
      <c r="C199">
        <v>1</v>
      </c>
      <c r="D199">
        <v>1.1000000000000001</v>
      </c>
      <c r="E199">
        <v>32</v>
      </c>
      <c r="F199">
        <v>52.88</v>
      </c>
      <c r="G199">
        <v>43.09</v>
      </c>
      <c r="H199" s="8">
        <v>0.187</v>
      </c>
      <c r="I199" t="s">
        <v>615</v>
      </c>
    </row>
    <row r="200" spans="1:9" x14ac:dyDescent="0.3">
      <c r="A200">
        <v>1</v>
      </c>
      <c r="B200" t="s">
        <v>210</v>
      </c>
      <c r="C200">
        <v>1</v>
      </c>
      <c r="D200">
        <v>1.1599999999999999</v>
      </c>
      <c r="E200">
        <v>29</v>
      </c>
      <c r="F200">
        <v>45.91</v>
      </c>
      <c r="G200">
        <v>42.46</v>
      </c>
      <c r="H200" s="8">
        <v>0.17949999999999999</v>
      </c>
      <c r="I200" t="s">
        <v>615</v>
      </c>
    </row>
    <row r="201" spans="1:9" x14ac:dyDescent="0.3">
      <c r="A201">
        <v>1</v>
      </c>
      <c r="B201" t="s">
        <v>211</v>
      </c>
      <c r="C201">
        <v>1</v>
      </c>
      <c r="D201">
        <v>0.3</v>
      </c>
      <c r="E201">
        <v>32</v>
      </c>
      <c r="F201">
        <v>51.49</v>
      </c>
      <c r="G201">
        <v>41.3</v>
      </c>
      <c r="H201" s="8">
        <v>0.2049</v>
      </c>
      <c r="I201" t="s">
        <v>615</v>
      </c>
    </row>
    <row r="202" spans="1:9" x14ac:dyDescent="0.3">
      <c r="A202">
        <v>1</v>
      </c>
      <c r="B202" t="s">
        <v>212</v>
      </c>
      <c r="C202">
        <v>1</v>
      </c>
      <c r="D202">
        <v>0.33</v>
      </c>
      <c r="E202">
        <v>34</v>
      </c>
      <c r="F202">
        <v>67.28</v>
      </c>
      <c r="G202">
        <v>65.61</v>
      </c>
      <c r="H202" s="8">
        <v>0.1394</v>
      </c>
      <c r="I202" t="s">
        <v>615</v>
      </c>
    </row>
    <row r="203" spans="1:9" x14ac:dyDescent="0.3">
      <c r="A203">
        <v>1</v>
      </c>
      <c r="B203" t="s">
        <v>213</v>
      </c>
      <c r="C203">
        <v>1</v>
      </c>
      <c r="D203">
        <v>0.62</v>
      </c>
      <c r="E203">
        <v>36</v>
      </c>
      <c r="F203">
        <v>64.849999999999994</v>
      </c>
      <c r="G203">
        <v>63.63</v>
      </c>
      <c r="H203" s="8">
        <v>0.152</v>
      </c>
      <c r="I203" t="s">
        <v>615</v>
      </c>
    </row>
    <row r="204" spans="1:9" x14ac:dyDescent="0.3">
      <c r="A204">
        <v>1</v>
      </c>
      <c r="B204" t="s">
        <v>214</v>
      </c>
      <c r="C204">
        <v>1</v>
      </c>
      <c r="D204">
        <v>1.26</v>
      </c>
      <c r="E204">
        <v>31</v>
      </c>
      <c r="F204">
        <v>56.63</v>
      </c>
      <c r="G204">
        <v>40.82</v>
      </c>
      <c r="H204" s="8">
        <v>0.20080000000000001</v>
      </c>
      <c r="I204" t="s">
        <v>615</v>
      </c>
    </row>
    <row r="205" spans="1:9" x14ac:dyDescent="0.3">
      <c r="A205">
        <v>1</v>
      </c>
      <c r="B205" t="s">
        <v>215</v>
      </c>
      <c r="C205">
        <v>1</v>
      </c>
      <c r="D205">
        <v>0.18</v>
      </c>
      <c r="E205">
        <v>30</v>
      </c>
      <c r="F205">
        <v>60.49</v>
      </c>
      <c r="G205">
        <v>58.25</v>
      </c>
      <c r="H205" s="8">
        <v>0.13730000000000001</v>
      </c>
      <c r="I205" t="s">
        <v>615</v>
      </c>
    </row>
    <row r="206" spans="1:9" x14ac:dyDescent="0.3">
      <c r="A206">
        <v>1</v>
      </c>
      <c r="B206" t="s">
        <v>216</v>
      </c>
      <c r="C206">
        <v>1</v>
      </c>
      <c r="D206">
        <v>0.23</v>
      </c>
      <c r="E206">
        <v>37</v>
      </c>
      <c r="F206">
        <v>62.97</v>
      </c>
      <c r="G206">
        <v>60.52</v>
      </c>
      <c r="H206" s="8">
        <v>0.16489999999999999</v>
      </c>
      <c r="I206" t="s">
        <v>615</v>
      </c>
    </row>
    <row r="207" spans="1:9" x14ac:dyDescent="0.3">
      <c r="A207">
        <v>1</v>
      </c>
      <c r="B207" t="s">
        <v>217</v>
      </c>
      <c r="C207">
        <v>1</v>
      </c>
      <c r="D207">
        <v>0.98</v>
      </c>
      <c r="E207">
        <v>34</v>
      </c>
      <c r="F207">
        <v>63.27</v>
      </c>
      <c r="G207">
        <v>60.78</v>
      </c>
      <c r="H207" s="8">
        <v>0.15049999999999999</v>
      </c>
      <c r="I207" t="s">
        <v>615</v>
      </c>
    </row>
    <row r="208" spans="1:9" x14ac:dyDescent="0.3">
      <c r="A208">
        <v>1</v>
      </c>
      <c r="B208" t="s">
        <v>218</v>
      </c>
      <c r="C208">
        <v>1</v>
      </c>
      <c r="D208">
        <v>0.55000000000000004</v>
      </c>
      <c r="E208">
        <v>33</v>
      </c>
      <c r="F208">
        <v>60.46</v>
      </c>
      <c r="G208">
        <v>52.41</v>
      </c>
      <c r="H208" s="8">
        <v>0.1699</v>
      </c>
      <c r="I208" t="s">
        <v>615</v>
      </c>
    </row>
    <row r="209" spans="1:14" x14ac:dyDescent="0.3">
      <c r="A209">
        <v>1</v>
      </c>
      <c r="B209" t="s">
        <v>219</v>
      </c>
      <c r="C209">
        <v>1</v>
      </c>
      <c r="D209">
        <v>1.24</v>
      </c>
      <c r="E209">
        <v>30</v>
      </c>
      <c r="F209">
        <v>55.71</v>
      </c>
      <c r="G209">
        <v>48.64</v>
      </c>
      <c r="H209" s="8">
        <v>0.159</v>
      </c>
      <c r="I209" t="s">
        <v>615</v>
      </c>
    </row>
    <row r="210" spans="1:14" x14ac:dyDescent="0.3">
      <c r="A210">
        <v>1</v>
      </c>
      <c r="B210" t="s">
        <v>220</v>
      </c>
      <c r="C210">
        <v>1</v>
      </c>
      <c r="D210">
        <v>0.97</v>
      </c>
      <c r="E210">
        <v>36</v>
      </c>
      <c r="F210">
        <v>78.75</v>
      </c>
      <c r="G210">
        <v>76.569999999999993</v>
      </c>
      <c r="H210" s="8">
        <v>0.123</v>
      </c>
      <c r="I210" t="s">
        <v>615</v>
      </c>
    </row>
    <row r="211" spans="1:14" x14ac:dyDescent="0.3">
      <c r="A211">
        <v>1</v>
      </c>
      <c r="B211" t="s">
        <v>221</v>
      </c>
      <c r="C211">
        <v>1</v>
      </c>
      <c r="D211">
        <v>0.21</v>
      </c>
      <c r="E211">
        <v>36</v>
      </c>
      <c r="F211">
        <v>70.78</v>
      </c>
      <c r="G211">
        <v>61.5</v>
      </c>
      <c r="H211" s="8">
        <v>0.15870000000000001</v>
      </c>
      <c r="I211" t="s">
        <v>615</v>
      </c>
    </row>
    <row r="212" spans="1:14" x14ac:dyDescent="0.3">
      <c r="A212">
        <v>1</v>
      </c>
      <c r="B212" t="s">
        <v>222</v>
      </c>
      <c r="C212">
        <v>1</v>
      </c>
      <c r="D212">
        <v>0.18</v>
      </c>
      <c r="E212">
        <v>33</v>
      </c>
      <c r="F212">
        <v>64.63</v>
      </c>
      <c r="G212">
        <v>60.02</v>
      </c>
      <c r="H212" s="8">
        <v>0.15310000000000001</v>
      </c>
      <c r="I212" t="s">
        <v>615</v>
      </c>
    </row>
    <row r="213" spans="1:14" x14ac:dyDescent="0.3">
      <c r="A213">
        <v>1</v>
      </c>
      <c r="B213" t="s">
        <v>223</v>
      </c>
      <c r="C213">
        <v>1</v>
      </c>
      <c r="D213">
        <v>0.56000000000000005</v>
      </c>
      <c r="E213">
        <v>26</v>
      </c>
      <c r="F213">
        <v>49.82</v>
      </c>
      <c r="G213">
        <v>39.93</v>
      </c>
      <c r="H213" s="8">
        <v>0.18079999999999999</v>
      </c>
      <c r="I213" t="s">
        <v>615</v>
      </c>
    </row>
    <row r="214" spans="1:14" x14ac:dyDescent="0.3">
      <c r="A214">
        <v>1</v>
      </c>
      <c r="B214" t="s">
        <v>224</v>
      </c>
      <c r="C214">
        <v>1</v>
      </c>
      <c r="D214">
        <v>1.1000000000000001</v>
      </c>
      <c r="E214">
        <v>32</v>
      </c>
      <c r="F214">
        <v>69.63</v>
      </c>
      <c r="G214">
        <v>66.03</v>
      </c>
      <c r="H214" s="8">
        <v>0.1313</v>
      </c>
      <c r="I214" t="s">
        <v>615</v>
      </c>
    </row>
    <row r="215" spans="1:14" x14ac:dyDescent="0.3">
      <c r="A215">
        <v>1</v>
      </c>
      <c r="B215" t="s">
        <v>225</v>
      </c>
      <c r="C215">
        <v>1</v>
      </c>
      <c r="D215">
        <v>0.95</v>
      </c>
      <c r="E215">
        <v>30</v>
      </c>
      <c r="F215">
        <v>55.62</v>
      </c>
      <c r="G215">
        <v>52.29</v>
      </c>
      <c r="H215" s="8">
        <v>0.15459999999999999</v>
      </c>
      <c r="I215" t="s">
        <v>615</v>
      </c>
    </row>
    <row r="216" spans="1:14" x14ac:dyDescent="0.3">
      <c r="A216">
        <v>1</v>
      </c>
      <c r="B216" t="s">
        <v>226</v>
      </c>
      <c r="C216">
        <v>1</v>
      </c>
      <c r="D216">
        <v>0.83</v>
      </c>
      <c r="E216">
        <v>36</v>
      </c>
      <c r="F216">
        <v>57.42</v>
      </c>
      <c r="G216">
        <v>49.88</v>
      </c>
      <c r="H216" s="8">
        <v>0.19209999999999999</v>
      </c>
      <c r="I216" t="s">
        <v>615</v>
      </c>
    </row>
    <row r="217" spans="1:14" x14ac:dyDescent="0.3">
      <c r="A217">
        <v>1</v>
      </c>
      <c r="B217" t="s">
        <v>227</v>
      </c>
      <c r="C217">
        <v>1</v>
      </c>
      <c r="D217">
        <v>0.86</v>
      </c>
      <c r="E217">
        <v>28</v>
      </c>
      <c r="F217">
        <v>59.24</v>
      </c>
      <c r="G217">
        <v>55.45</v>
      </c>
      <c r="H217" s="8">
        <v>0.14130000000000001</v>
      </c>
      <c r="I217" t="s">
        <v>615</v>
      </c>
      <c r="N217">
        <f>TRIMMEAN(F213:F270,0.2)</f>
        <v>59.384999999999991</v>
      </c>
    </row>
    <row r="218" spans="1:14" x14ac:dyDescent="0.3">
      <c r="A218">
        <v>1</v>
      </c>
      <c r="B218" t="s">
        <v>228</v>
      </c>
      <c r="C218">
        <v>1</v>
      </c>
      <c r="D218">
        <v>0.56999999999999995</v>
      </c>
      <c r="E218">
        <v>37</v>
      </c>
      <c r="F218">
        <v>69.39</v>
      </c>
      <c r="G218">
        <v>65.540000000000006</v>
      </c>
      <c r="H218" s="8">
        <v>0.1492</v>
      </c>
      <c r="I218" t="s">
        <v>615</v>
      </c>
    </row>
    <row r="219" spans="1:14" x14ac:dyDescent="0.3">
      <c r="A219">
        <v>1</v>
      </c>
      <c r="B219" t="s">
        <v>229</v>
      </c>
      <c r="C219">
        <v>1</v>
      </c>
      <c r="D219">
        <v>0.2</v>
      </c>
      <c r="E219">
        <v>36</v>
      </c>
      <c r="F219">
        <v>60.54</v>
      </c>
      <c r="G219">
        <v>58.39</v>
      </c>
      <c r="H219" s="8">
        <v>0.16589999999999999</v>
      </c>
      <c r="I219" t="s">
        <v>615</v>
      </c>
    </row>
    <row r="220" spans="1:14" x14ac:dyDescent="0.3">
      <c r="A220">
        <v>1</v>
      </c>
      <c r="B220" t="s">
        <v>230</v>
      </c>
      <c r="C220">
        <v>1</v>
      </c>
      <c r="D220">
        <v>0.41</v>
      </c>
      <c r="E220">
        <v>36</v>
      </c>
      <c r="F220">
        <v>64.98</v>
      </c>
      <c r="G220">
        <v>64.319999999999993</v>
      </c>
      <c r="H220" s="8">
        <v>0.15</v>
      </c>
      <c r="I220" t="s">
        <v>615</v>
      </c>
    </row>
    <row r="221" spans="1:14" x14ac:dyDescent="0.3">
      <c r="A221">
        <v>1</v>
      </c>
      <c r="B221" t="s">
        <v>231</v>
      </c>
      <c r="C221">
        <v>1</v>
      </c>
      <c r="D221">
        <v>1.1499999999999999</v>
      </c>
      <c r="E221">
        <v>38</v>
      </c>
      <c r="F221">
        <v>66.88</v>
      </c>
      <c r="G221">
        <v>65.36</v>
      </c>
      <c r="H221" s="8">
        <v>0.15049999999999999</v>
      </c>
      <c r="I221" t="s">
        <v>615</v>
      </c>
    </row>
    <row r="222" spans="1:14" x14ac:dyDescent="0.3">
      <c r="A222">
        <v>1</v>
      </c>
      <c r="B222" t="s">
        <v>232</v>
      </c>
      <c r="C222">
        <v>1</v>
      </c>
      <c r="D222">
        <v>-7.0000000000000007E-2</v>
      </c>
      <c r="E222">
        <v>36</v>
      </c>
      <c r="F222">
        <v>69.25</v>
      </c>
      <c r="G222">
        <v>66.959999999999994</v>
      </c>
      <c r="H222" s="8">
        <v>0.1447</v>
      </c>
      <c r="I222" t="s">
        <v>615</v>
      </c>
    </row>
    <row r="223" spans="1:14" x14ac:dyDescent="0.3">
      <c r="A223">
        <v>1</v>
      </c>
      <c r="B223" t="s">
        <v>233</v>
      </c>
      <c r="C223">
        <v>1</v>
      </c>
      <c r="D223">
        <v>0.26</v>
      </c>
      <c r="E223">
        <v>33</v>
      </c>
      <c r="F223">
        <v>60.18</v>
      </c>
      <c r="G223">
        <v>58.43</v>
      </c>
      <c r="H223" s="8">
        <v>0.15079999999999999</v>
      </c>
      <c r="I223" t="s">
        <v>615</v>
      </c>
    </row>
    <row r="224" spans="1:14" x14ac:dyDescent="0.3">
      <c r="A224">
        <v>1</v>
      </c>
      <c r="B224" t="s">
        <v>234</v>
      </c>
      <c r="C224">
        <v>1</v>
      </c>
      <c r="D224">
        <v>0.83</v>
      </c>
      <c r="E224">
        <v>27</v>
      </c>
      <c r="F224">
        <v>46.51</v>
      </c>
      <c r="G224">
        <v>40.32</v>
      </c>
      <c r="H224" s="8">
        <v>0.18060000000000001</v>
      </c>
      <c r="I224" t="s">
        <v>615</v>
      </c>
    </row>
    <row r="225" spans="1:9" x14ac:dyDescent="0.3">
      <c r="A225">
        <v>1</v>
      </c>
      <c r="B225" t="s">
        <v>235</v>
      </c>
      <c r="C225">
        <v>1</v>
      </c>
      <c r="D225">
        <v>0.86</v>
      </c>
      <c r="E225">
        <v>27</v>
      </c>
      <c r="F225">
        <v>56.23</v>
      </c>
      <c r="G225">
        <v>40.64</v>
      </c>
      <c r="H225" s="8">
        <v>0.18490000000000001</v>
      </c>
      <c r="I225" t="s">
        <v>615</v>
      </c>
    </row>
    <row r="226" spans="1:9" x14ac:dyDescent="0.3">
      <c r="A226">
        <v>1</v>
      </c>
      <c r="B226" t="s">
        <v>236</v>
      </c>
      <c r="C226">
        <v>1</v>
      </c>
      <c r="D226">
        <v>1.2</v>
      </c>
      <c r="E226">
        <v>32</v>
      </c>
      <c r="F226">
        <v>67.77</v>
      </c>
      <c r="G226">
        <v>66.48</v>
      </c>
      <c r="H226" s="8">
        <v>0.124</v>
      </c>
      <c r="I226" t="s">
        <v>615</v>
      </c>
    </row>
    <row r="227" spans="1:9" x14ac:dyDescent="0.3">
      <c r="A227">
        <v>1</v>
      </c>
      <c r="B227" t="s">
        <v>237</v>
      </c>
      <c r="C227">
        <v>1</v>
      </c>
      <c r="D227">
        <v>-0.08</v>
      </c>
      <c r="E227">
        <v>34</v>
      </c>
      <c r="F227">
        <v>65.17</v>
      </c>
      <c r="G227">
        <v>57.2</v>
      </c>
      <c r="H227" s="8">
        <v>0.16250000000000001</v>
      </c>
      <c r="I227" t="s">
        <v>615</v>
      </c>
    </row>
    <row r="228" spans="1:9" x14ac:dyDescent="0.3">
      <c r="A228">
        <v>1</v>
      </c>
      <c r="B228" t="s">
        <v>238</v>
      </c>
      <c r="C228">
        <v>1</v>
      </c>
      <c r="D228">
        <v>-0.38</v>
      </c>
      <c r="E228">
        <v>21</v>
      </c>
      <c r="F228">
        <v>29.55</v>
      </c>
      <c r="G228">
        <v>21.84</v>
      </c>
      <c r="H228" s="8">
        <v>0.2823</v>
      </c>
      <c r="I228" t="s">
        <v>615</v>
      </c>
    </row>
    <row r="229" spans="1:9" x14ac:dyDescent="0.3">
      <c r="A229">
        <v>1</v>
      </c>
      <c r="B229" t="s">
        <v>239</v>
      </c>
      <c r="C229">
        <v>1</v>
      </c>
      <c r="D229">
        <v>0.95</v>
      </c>
      <c r="E229">
        <v>34</v>
      </c>
      <c r="F229">
        <v>59.18</v>
      </c>
      <c r="G229">
        <v>57.44</v>
      </c>
      <c r="H229" s="8">
        <v>0.15959999999999999</v>
      </c>
      <c r="I229" t="s">
        <v>615</v>
      </c>
    </row>
    <row r="230" spans="1:9" x14ac:dyDescent="0.3">
      <c r="A230">
        <v>1</v>
      </c>
      <c r="B230" t="s">
        <v>240</v>
      </c>
      <c r="C230">
        <v>1</v>
      </c>
      <c r="D230">
        <v>0.8</v>
      </c>
      <c r="E230">
        <v>28</v>
      </c>
      <c r="F230">
        <v>57.03</v>
      </c>
      <c r="G230">
        <v>54.4</v>
      </c>
      <c r="H230" s="8">
        <v>0.13400000000000001</v>
      </c>
      <c r="I230" t="s">
        <v>615</v>
      </c>
    </row>
    <row r="231" spans="1:9" x14ac:dyDescent="0.3">
      <c r="A231">
        <v>1</v>
      </c>
      <c r="B231" t="s">
        <v>241</v>
      </c>
      <c r="C231">
        <v>1</v>
      </c>
      <c r="D231">
        <v>1.01</v>
      </c>
      <c r="E231">
        <v>34</v>
      </c>
      <c r="F231">
        <v>61.71</v>
      </c>
      <c r="G231">
        <v>52.62</v>
      </c>
      <c r="H231" s="8">
        <v>0.16619999999999999</v>
      </c>
      <c r="I231" t="s">
        <v>615</v>
      </c>
    </row>
    <row r="232" spans="1:9" x14ac:dyDescent="0.3">
      <c r="A232">
        <v>1</v>
      </c>
      <c r="B232" t="s">
        <v>242</v>
      </c>
      <c r="C232">
        <v>1</v>
      </c>
      <c r="D232">
        <v>-0.32</v>
      </c>
      <c r="E232">
        <v>29</v>
      </c>
      <c r="F232">
        <v>60.07</v>
      </c>
      <c r="G232">
        <v>50.95</v>
      </c>
      <c r="H232" s="8">
        <v>0.16489999999999999</v>
      </c>
      <c r="I232" t="s">
        <v>615</v>
      </c>
    </row>
    <row r="233" spans="1:9" x14ac:dyDescent="0.3">
      <c r="A233">
        <v>1</v>
      </c>
      <c r="B233" t="s">
        <v>243</v>
      </c>
      <c r="C233">
        <v>1</v>
      </c>
      <c r="D233">
        <v>0.67</v>
      </c>
      <c r="E233">
        <v>29</v>
      </c>
      <c r="F233">
        <v>58.28</v>
      </c>
      <c r="G233">
        <v>55.07</v>
      </c>
      <c r="H233" s="8">
        <v>0.14019999999999999</v>
      </c>
      <c r="I233" t="s">
        <v>615</v>
      </c>
    </row>
    <row r="234" spans="1:9" x14ac:dyDescent="0.3">
      <c r="A234">
        <v>1</v>
      </c>
      <c r="B234" t="s">
        <v>244</v>
      </c>
      <c r="C234">
        <v>1</v>
      </c>
      <c r="D234">
        <v>0.77</v>
      </c>
      <c r="E234">
        <v>29</v>
      </c>
      <c r="F234">
        <v>41.9</v>
      </c>
      <c r="G234">
        <v>39.78</v>
      </c>
      <c r="H234" s="8">
        <v>0.19089999999999999</v>
      </c>
      <c r="I234" t="s">
        <v>615</v>
      </c>
    </row>
    <row r="235" spans="1:9" x14ac:dyDescent="0.3">
      <c r="A235">
        <v>1</v>
      </c>
      <c r="B235" t="s">
        <v>245</v>
      </c>
      <c r="C235">
        <v>1</v>
      </c>
      <c r="D235">
        <v>-0.19</v>
      </c>
      <c r="E235">
        <v>33</v>
      </c>
      <c r="F235">
        <v>71.37</v>
      </c>
      <c r="G235">
        <v>69.69</v>
      </c>
      <c r="H235" s="8">
        <v>0.127</v>
      </c>
      <c r="I235" t="s">
        <v>615</v>
      </c>
    </row>
    <row r="236" spans="1:9" x14ac:dyDescent="0.3">
      <c r="A236">
        <v>1</v>
      </c>
      <c r="B236" t="s">
        <v>246</v>
      </c>
      <c r="C236">
        <v>1</v>
      </c>
      <c r="D236">
        <v>0.06</v>
      </c>
      <c r="E236">
        <v>33</v>
      </c>
      <c r="F236">
        <v>47.99</v>
      </c>
      <c r="G236">
        <v>46.23</v>
      </c>
      <c r="H236" s="8">
        <v>0.187</v>
      </c>
      <c r="I236" t="s">
        <v>615</v>
      </c>
    </row>
    <row r="237" spans="1:9" x14ac:dyDescent="0.3">
      <c r="A237">
        <v>1</v>
      </c>
      <c r="B237" t="s">
        <v>247</v>
      </c>
      <c r="C237">
        <v>1</v>
      </c>
      <c r="D237">
        <v>0.44</v>
      </c>
      <c r="E237">
        <v>30</v>
      </c>
      <c r="F237">
        <v>45.23</v>
      </c>
      <c r="G237">
        <v>42.02</v>
      </c>
      <c r="H237" s="8">
        <v>0.193</v>
      </c>
      <c r="I237" t="s">
        <v>615</v>
      </c>
    </row>
    <row r="238" spans="1:9" x14ac:dyDescent="0.3">
      <c r="A238">
        <v>1</v>
      </c>
      <c r="B238" t="s">
        <v>248</v>
      </c>
      <c r="C238">
        <v>1</v>
      </c>
      <c r="D238">
        <v>0.54</v>
      </c>
      <c r="E238">
        <v>34</v>
      </c>
      <c r="F238">
        <v>59.92</v>
      </c>
      <c r="G238">
        <v>50.08</v>
      </c>
      <c r="H238" s="8">
        <v>0.20830000000000001</v>
      </c>
      <c r="I238" t="s">
        <v>615</v>
      </c>
    </row>
    <row r="239" spans="1:9" x14ac:dyDescent="0.3">
      <c r="A239">
        <v>1</v>
      </c>
      <c r="B239" t="s">
        <v>249</v>
      </c>
      <c r="C239">
        <v>1</v>
      </c>
      <c r="D239">
        <v>0.61</v>
      </c>
      <c r="E239">
        <v>34</v>
      </c>
      <c r="F239">
        <v>57.25</v>
      </c>
      <c r="G239">
        <v>52.35</v>
      </c>
      <c r="H239" s="8">
        <v>0.1716</v>
      </c>
      <c r="I239" t="s">
        <v>615</v>
      </c>
    </row>
    <row r="240" spans="1:9" x14ac:dyDescent="0.3">
      <c r="A240">
        <v>1</v>
      </c>
      <c r="B240" t="s">
        <v>250</v>
      </c>
      <c r="C240">
        <v>1</v>
      </c>
      <c r="D240">
        <v>0.73</v>
      </c>
      <c r="E240">
        <v>30</v>
      </c>
      <c r="F240">
        <v>60.26</v>
      </c>
      <c r="G240">
        <v>51.55</v>
      </c>
      <c r="H240" s="8">
        <v>0.1605</v>
      </c>
      <c r="I240" t="s">
        <v>615</v>
      </c>
    </row>
    <row r="241" spans="1:9" x14ac:dyDescent="0.3">
      <c r="A241">
        <v>1</v>
      </c>
      <c r="B241" t="s">
        <v>251</v>
      </c>
      <c r="C241">
        <v>1</v>
      </c>
      <c r="D241">
        <v>0.4</v>
      </c>
      <c r="E241">
        <v>30</v>
      </c>
      <c r="F241">
        <v>44.36</v>
      </c>
      <c r="G241">
        <v>37.479999999999997</v>
      </c>
      <c r="H241" s="8">
        <v>0.20649999999999999</v>
      </c>
      <c r="I241" t="s">
        <v>615</v>
      </c>
    </row>
    <row r="242" spans="1:9" x14ac:dyDescent="0.3">
      <c r="A242">
        <v>1</v>
      </c>
      <c r="B242" t="s">
        <v>252</v>
      </c>
      <c r="C242">
        <v>1</v>
      </c>
      <c r="D242">
        <v>1.08</v>
      </c>
      <c r="E242">
        <v>30</v>
      </c>
      <c r="F242">
        <v>67.28</v>
      </c>
      <c r="G242">
        <v>63.93</v>
      </c>
      <c r="H242" s="8">
        <v>0.124</v>
      </c>
      <c r="I242" t="s">
        <v>615</v>
      </c>
    </row>
    <row r="243" spans="1:9" x14ac:dyDescent="0.3">
      <c r="A243">
        <v>1</v>
      </c>
      <c r="B243" t="s">
        <v>253</v>
      </c>
      <c r="C243">
        <v>1</v>
      </c>
      <c r="D243">
        <v>1.34</v>
      </c>
      <c r="E243">
        <v>33</v>
      </c>
      <c r="F243">
        <v>64.2</v>
      </c>
      <c r="G243">
        <v>60.39</v>
      </c>
      <c r="H243" s="8">
        <v>0.14580000000000001</v>
      </c>
      <c r="I243" t="s">
        <v>615</v>
      </c>
    </row>
    <row r="244" spans="1:9" x14ac:dyDescent="0.3">
      <c r="A244">
        <v>1</v>
      </c>
      <c r="B244" t="s">
        <v>254</v>
      </c>
      <c r="C244">
        <v>1</v>
      </c>
      <c r="D244">
        <v>0.97</v>
      </c>
      <c r="E244">
        <v>36</v>
      </c>
      <c r="F244">
        <v>84.74</v>
      </c>
      <c r="G244">
        <v>82.82</v>
      </c>
      <c r="H244" s="8">
        <v>0.1158</v>
      </c>
      <c r="I244" t="s">
        <v>615</v>
      </c>
    </row>
    <row r="245" spans="1:9" x14ac:dyDescent="0.3">
      <c r="A245">
        <v>1</v>
      </c>
      <c r="B245" t="s">
        <v>255</v>
      </c>
      <c r="C245">
        <v>1</v>
      </c>
      <c r="D245">
        <v>-0.39</v>
      </c>
      <c r="E245">
        <v>35</v>
      </c>
      <c r="F245">
        <v>62.15</v>
      </c>
      <c r="G245">
        <v>61.93</v>
      </c>
      <c r="H245" s="8">
        <v>0.1535</v>
      </c>
      <c r="I245" t="s">
        <v>615</v>
      </c>
    </row>
    <row r="246" spans="1:9" x14ac:dyDescent="0.3">
      <c r="A246">
        <v>1</v>
      </c>
      <c r="B246" t="s">
        <v>256</v>
      </c>
      <c r="C246">
        <v>1</v>
      </c>
      <c r="D246">
        <v>-0.68</v>
      </c>
      <c r="E246">
        <v>30</v>
      </c>
      <c r="F246">
        <v>41.83</v>
      </c>
      <c r="G246">
        <v>37.659999999999997</v>
      </c>
      <c r="H246" s="8">
        <v>0.2172</v>
      </c>
      <c r="I246" t="s">
        <v>615</v>
      </c>
    </row>
    <row r="247" spans="1:9" x14ac:dyDescent="0.3">
      <c r="A247">
        <v>1</v>
      </c>
      <c r="B247" t="s">
        <v>257</v>
      </c>
      <c r="C247">
        <v>1</v>
      </c>
      <c r="D247">
        <v>0.67</v>
      </c>
      <c r="E247">
        <v>30</v>
      </c>
      <c r="F247">
        <v>52.74</v>
      </c>
      <c r="G247">
        <v>47.25</v>
      </c>
      <c r="H247" s="8">
        <v>0.16919999999999999</v>
      </c>
      <c r="I247" t="s">
        <v>615</v>
      </c>
    </row>
    <row r="248" spans="1:9" x14ac:dyDescent="0.3">
      <c r="A248">
        <v>1</v>
      </c>
      <c r="B248" t="s">
        <v>258</v>
      </c>
      <c r="C248">
        <v>1</v>
      </c>
      <c r="D248">
        <v>0.63</v>
      </c>
      <c r="E248">
        <v>38</v>
      </c>
      <c r="F248">
        <v>79.790000000000006</v>
      </c>
      <c r="G248">
        <v>77.58</v>
      </c>
      <c r="H248" s="8">
        <v>0.12970000000000001</v>
      </c>
      <c r="I248" t="s">
        <v>615</v>
      </c>
    </row>
    <row r="249" spans="1:9" x14ac:dyDescent="0.3">
      <c r="A249">
        <v>1</v>
      </c>
      <c r="B249" t="s">
        <v>259</v>
      </c>
      <c r="C249">
        <v>1</v>
      </c>
      <c r="D249">
        <v>0.47</v>
      </c>
      <c r="E249">
        <v>33</v>
      </c>
      <c r="F249">
        <v>62.6</v>
      </c>
      <c r="G249">
        <v>61.56</v>
      </c>
      <c r="H249" s="8">
        <v>0.14249999999999999</v>
      </c>
      <c r="I249" t="s">
        <v>615</v>
      </c>
    </row>
    <row r="250" spans="1:9" x14ac:dyDescent="0.3">
      <c r="A250">
        <v>1</v>
      </c>
      <c r="B250" t="s">
        <v>260</v>
      </c>
      <c r="C250">
        <v>1</v>
      </c>
      <c r="D250">
        <v>-0.14000000000000001</v>
      </c>
      <c r="E250">
        <v>38</v>
      </c>
      <c r="F250">
        <v>51.63</v>
      </c>
      <c r="G250">
        <v>49.92</v>
      </c>
      <c r="H250" s="8">
        <v>0.2051</v>
      </c>
      <c r="I250" t="s">
        <v>615</v>
      </c>
    </row>
    <row r="251" spans="1:9" x14ac:dyDescent="0.3">
      <c r="A251">
        <v>1</v>
      </c>
      <c r="B251" t="s">
        <v>261</v>
      </c>
      <c r="C251">
        <v>1</v>
      </c>
      <c r="D251">
        <v>0.64</v>
      </c>
      <c r="E251">
        <v>39</v>
      </c>
      <c r="F251">
        <v>73.86</v>
      </c>
      <c r="G251">
        <v>71.44</v>
      </c>
      <c r="H251" s="8">
        <v>0.14599999999999999</v>
      </c>
      <c r="I251" t="s">
        <v>615</v>
      </c>
    </row>
    <row r="252" spans="1:9" x14ac:dyDescent="0.3">
      <c r="A252">
        <v>1</v>
      </c>
      <c r="B252" t="s">
        <v>262</v>
      </c>
      <c r="C252">
        <v>1</v>
      </c>
      <c r="D252">
        <v>1.1599999999999999</v>
      </c>
      <c r="E252">
        <v>26</v>
      </c>
      <c r="F252">
        <v>51.11</v>
      </c>
      <c r="G252">
        <v>46.24</v>
      </c>
      <c r="H252" s="8">
        <v>0.1484</v>
      </c>
      <c r="I252" t="s">
        <v>615</v>
      </c>
    </row>
    <row r="253" spans="1:9" x14ac:dyDescent="0.3">
      <c r="A253">
        <v>1</v>
      </c>
      <c r="B253" t="s">
        <v>263</v>
      </c>
      <c r="C253">
        <v>1</v>
      </c>
      <c r="D253">
        <v>1.08</v>
      </c>
      <c r="E253">
        <v>31</v>
      </c>
      <c r="F253">
        <v>49.87</v>
      </c>
      <c r="G253">
        <v>47.04</v>
      </c>
      <c r="H253" s="8">
        <v>0.1739</v>
      </c>
      <c r="I253" t="s">
        <v>615</v>
      </c>
    </row>
    <row r="254" spans="1:9" x14ac:dyDescent="0.3">
      <c r="A254">
        <v>1</v>
      </c>
      <c r="B254" t="s">
        <v>264</v>
      </c>
      <c r="C254">
        <v>1</v>
      </c>
      <c r="D254">
        <v>0.39</v>
      </c>
      <c r="E254">
        <v>36</v>
      </c>
      <c r="F254">
        <v>65.56</v>
      </c>
      <c r="G254">
        <v>64.48</v>
      </c>
      <c r="H254" s="8">
        <v>0.14810000000000001</v>
      </c>
      <c r="I254" t="s">
        <v>615</v>
      </c>
    </row>
    <row r="255" spans="1:9" x14ac:dyDescent="0.3">
      <c r="A255">
        <v>1</v>
      </c>
      <c r="B255" t="s">
        <v>265</v>
      </c>
      <c r="C255">
        <v>1</v>
      </c>
      <c r="D255">
        <v>0.48</v>
      </c>
      <c r="E255">
        <v>35</v>
      </c>
      <c r="F255">
        <v>65.430000000000007</v>
      </c>
      <c r="G255">
        <v>64.16</v>
      </c>
      <c r="H255" s="8">
        <v>0.1477</v>
      </c>
      <c r="I255" t="s">
        <v>615</v>
      </c>
    </row>
    <row r="256" spans="1:9" x14ac:dyDescent="0.3">
      <c r="A256">
        <v>1</v>
      </c>
      <c r="B256" t="s">
        <v>266</v>
      </c>
      <c r="C256">
        <v>1</v>
      </c>
      <c r="D256">
        <v>0.86</v>
      </c>
      <c r="E256">
        <v>31</v>
      </c>
      <c r="F256">
        <v>59.45</v>
      </c>
      <c r="G256">
        <v>47.31</v>
      </c>
      <c r="H256" s="8">
        <v>0.17599999999999999</v>
      </c>
      <c r="I256" t="s">
        <v>615</v>
      </c>
    </row>
    <row r="257" spans="1:9" x14ac:dyDescent="0.3">
      <c r="A257">
        <v>1</v>
      </c>
      <c r="B257" t="s">
        <v>267</v>
      </c>
      <c r="C257">
        <v>1</v>
      </c>
      <c r="D257">
        <v>1.24</v>
      </c>
      <c r="E257">
        <v>32</v>
      </c>
      <c r="F257">
        <v>58.76</v>
      </c>
      <c r="G257">
        <v>54.35</v>
      </c>
      <c r="H257" s="8">
        <v>0.15870000000000001</v>
      </c>
      <c r="I257" t="s">
        <v>615</v>
      </c>
    </row>
    <row r="258" spans="1:9" x14ac:dyDescent="0.3">
      <c r="A258">
        <v>1</v>
      </c>
      <c r="B258" t="s">
        <v>268</v>
      </c>
      <c r="C258">
        <v>1</v>
      </c>
      <c r="D258">
        <v>0.53</v>
      </c>
      <c r="E258">
        <v>36</v>
      </c>
      <c r="F258">
        <v>71.849999999999994</v>
      </c>
      <c r="G258">
        <v>55.73</v>
      </c>
      <c r="H258" s="8">
        <v>0.17610000000000001</v>
      </c>
      <c r="I258" t="s">
        <v>615</v>
      </c>
    </row>
    <row r="259" spans="1:9" x14ac:dyDescent="0.3">
      <c r="A259">
        <v>1</v>
      </c>
      <c r="B259" t="s">
        <v>269</v>
      </c>
      <c r="C259">
        <v>1</v>
      </c>
      <c r="D259">
        <v>0.24</v>
      </c>
      <c r="E259">
        <v>27</v>
      </c>
      <c r="F259">
        <v>49.05</v>
      </c>
      <c r="G259">
        <v>33.72</v>
      </c>
      <c r="H259" s="8">
        <v>0.16869999999999999</v>
      </c>
      <c r="I259" t="s">
        <v>615</v>
      </c>
    </row>
    <row r="260" spans="1:9" x14ac:dyDescent="0.3">
      <c r="A260">
        <v>1</v>
      </c>
      <c r="B260" t="s">
        <v>270</v>
      </c>
      <c r="C260">
        <v>1</v>
      </c>
      <c r="D260">
        <v>0.56999999999999995</v>
      </c>
      <c r="E260">
        <v>32</v>
      </c>
      <c r="F260">
        <v>58.68</v>
      </c>
      <c r="G260">
        <v>45.27</v>
      </c>
      <c r="H260" s="8">
        <v>0.1749</v>
      </c>
      <c r="I260" t="s">
        <v>615</v>
      </c>
    </row>
    <row r="261" spans="1:9" x14ac:dyDescent="0.3">
      <c r="A261">
        <v>1</v>
      </c>
      <c r="B261" t="s">
        <v>271</v>
      </c>
      <c r="C261">
        <v>1</v>
      </c>
      <c r="D261">
        <v>0.2</v>
      </c>
      <c r="E261">
        <v>37</v>
      </c>
      <c r="F261">
        <v>73.95</v>
      </c>
      <c r="G261">
        <v>73.12</v>
      </c>
      <c r="H261" s="8">
        <v>0.13469999999999999</v>
      </c>
      <c r="I261" t="s">
        <v>615</v>
      </c>
    </row>
    <row r="262" spans="1:9" x14ac:dyDescent="0.3">
      <c r="A262">
        <v>1</v>
      </c>
      <c r="B262" t="s">
        <v>272</v>
      </c>
      <c r="C262">
        <v>1</v>
      </c>
      <c r="D262">
        <v>0.98</v>
      </c>
      <c r="E262">
        <v>36</v>
      </c>
      <c r="F262">
        <v>72.89</v>
      </c>
      <c r="G262">
        <v>71.599999999999994</v>
      </c>
      <c r="H262" s="8">
        <v>0.13389999999999999</v>
      </c>
      <c r="I262" t="s">
        <v>615</v>
      </c>
    </row>
    <row r="263" spans="1:9" x14ac:dyDescent="0.3">
      <c r="A263">
        <v>1</v>
      </c>
      <c r="B263" t="s">
        <v>273</v>
      </c>
      <c r="C263">
        <v>1</v>
      </c>
      <c r="D263">
        <v>0.89</v>
      </c>
      <c r="E263">
        <v>21</v>
      </c>
      <c r="F263">
        <v>52.19</v>
      </c>
      <c r="G263">
        <v>22.45</v>
      </c>
      <c r="H263" s="8">
        <v>0.2959</v>
      </c>
      <c r="I263" t="s">
        <v>615</v>
      </c>
    </row>
    <row r="264" spans="1:9" x14ac:dyDescent="0.3">
      <c r="A264">
        <v>1</v>
      </c>
      <c r="B264" t="s">
        <v>274</v>
      </c>
      <c r="C264">
        <v>1</v>
      </c>
      <c r="D264">
        <v>0.38</v>
      </c>
      <c r="E264">
        <v>28</v>
      </c>
      <c r="F264">
        <v>59.56</v>
      </c>
      <c r="G264">
        <v>51.56</v>
      </c>
      <c r="H264" s="8">
        <v>0.14799999999999999</v>
      </c>
      <c r="I264" t="s">
        <v>615</v>
      </c>
    </row>
    <row r="265" spans="1:9" x14ac:dyDescent="0.3">
      <c r="A265">
        <v>1</v>
      </c>
      <c r="B265" t="s">
        <v>275</v>
      </c>
      <c r="C265">
        <v>1</v>
      </c>
      <c r="D265">
        <v>0.41</v>
      </c>
      <c r="E265">
        <v>39</v>
      </c>
      <c r="F265">
        <v>55.68</v>
      </c>
      <c r="G265">
        <v>54.88</v>
      </c>
      <c r="H265" s="8">
        <v>0.191</v>
      </c>
      <c r="I265" t="s">
        <v>615</v>
      </c>
    </row>
    <row r="266" spans="1:9" x14ac:dyDescent="0.3">
      <c r="A266">
        <v>1</v>
      </c>
      <c r="B266" t="s">
        <v>276</v>
      </c>
      <c r="C266">
        <v>1</v>
      </c>
      <c r="D266">
        <v>1.0900000000000001</v>
      </c>
      <c r="E266">
        <v>30</v>
      </c>
      <c r="F266">
        <v>51.41</v>
      </c>
      <c r="G266">
        <v>48.96</v>
      </c>
      <c r="H266" s="8">
        <v>0.16309999999999999</v>
      </c>
      <c r="I266" t="s">
        <v>615</v>
      </c>
    </row>
    <row r="267" spans="1:9" x14ac:dyDescent="0.3">
      <c r="A267">
        <v>1</v>
      </c>
      <c r="B267" t="s">
        <v>277</v>
      </c>
      <c r="C267">
        <v>1</v>
      </c>
      <c r="D267">
        <v>0.45</v>
      </c>
      <c r="E267">
        <v>28</v>
      </c>
      <c r="F267">
        <v>60.62</v>
      </c>
      <c r="G267">
        <v>51.75</v>
      </c>
      <c r="H267" s="8">
        <v>0.13980000000000001</v>
      </c>
      <c r="I267" t="s">
        <v>615</v>
      </c>
    </row>
    <row r="268" spans="1:9" x14ac:dyDescent="0.3">
      <c r="A268">
        <v>1</v>
      </c>
      <c r="B268" t="s">
        <v>278</v>
      </c>
      <c r="C268">
        <v>1</v>
      </c>
      <c r="D268">
        <v>0.79</v>
      </c>
      <c r="E268">
        <v>28</v>
      </c>
      <c r="F268">
        <v>48.94</v>
      </c>
      <c r="G268">
        <v>41.3</v>
      </c>
      <c r="H268" s="8">
        <v>0.1769</v>
      </c>
      <c r="I268" t="s">
        <v>615</v>
      </c>
    </row>
    <row r="269" spans="1:9" x14ac:dyDescent="0.3">
      <c r="A269">
        <v>1</v>
      </c>
      <c r="B269" t="s">
        <v>279</v>
      </c>
      <c r="C269">
        <v>1</v>
      </c>
      <c r="D269">
        <v>1.01</v>
      </c>
      <c r="E269">
        <v>31</v>
      </c>
      <c r="F269">
        <v>59.23</v>
      </c>
      <c r="G269">
        <v>47.67</v>
      </c>
      <c r="H269" s="8">
        <v>0.1671</v>
      </c>
      <c r="I269" t="s">
        <v>615</v>
      </c>
    </row>
    <row r="270" spans="1:9" x14ac:dyDescent="0.3">
      <c r="A270">
        <v>1</v>
      </c>
      <c r="B270" t="s">
        <v>280</v>
      </c>
      <c r="C270">
        <v>1</v>
      </c>
      <c r="D270">
        <v>0.56999999999999995</v>
      </c>
      <c r="E270">
        <v>35</v>
      </c>
      <c r="F270">
        <v>60.8</v>
      </c>
      <c r="G270">
        <v>52.16</v>
      </c>
      <c r="H270" s="8">
        <v>0.18099999999999999</v>
      </c>
      <c r="I270" t="s">
        <v>615</v>
      </c>
    </row>
    <row r="271" spans="1:9" x14ac:dyDescent="0.3">
      <c r="A271">
        <v>1</v>
      </c>
      <c r="B271" t="s">
        <v>281</v>
      </c>
      <c r="C271">
        <v>1</v>
      </c>
      <c r="D271">
        <v>-1.32</v>
      </c>
      <c r="E271">
        <v>36</v>
      </c>
      <c r="F271">
        <v>55.94</v>
      </c>
      <c r="G271">
        <v>54.58</v>
      </c>
      <c r="H271" s="8">
        <v>0.18240000000000001</v>
      </c>
      <c r="I271" t="s">
        <v>615</v>
      </c>
    </row>
    <row r="272" spans="1:9" x14ac:dyDescent="0.3">
      <c r="A272">
        <v>1</v>
      </c>
      <c r="B272" t="s">
        <v>282</v>
      </c>
      <c r="C272">
        <v>1</v>
      </c>
      <c r="D272">
        <v>-0.75</v>
      </c>
      <c r="E272">
        <v>38</v>
      </c>
      <c r="F272">
        <v>60.52</v>
      </c>
      <c r="G272">
        <v>56.9</v>
      </c>
      <c r="H272" s="8">
        <v>0.1804</v>
      </c>
      <c r="I272" t="s">
        <v>615</v>
      </c>
    </row>
    <row r="273" spans="1:9" x14ac:dyDescent="0.3">
      <c r="A273">
        <v>1</v>
      </c>
      <c r="B273" t="s">
        <v>283</v>
      </c>
      <c r="C273">
        <v>1</v>
      </c>
      <c r="D273">
        <v>0.27</v>
      </c>
      <c r="E273">
        <v>32</v>
      </c>
      <c r="F273">
        <v>52.69</v>
      </c>
      <c r="G273">
        <v>51.66</v>
      </c>
      <c r="H273" s="8">
        <v>0.1701</v>
      </c>
      <c r="I273" t="s">
        <v>615</v>
      </c>
    </row>
    <row r="274" spans="1:9" x14ac:dyDescent="0.3">
      <c r="A274">
        <v>1</v>
      </c>
      <c r="B274" t="s">
        <v>284</v>
      </c>
      <c r="C274">
        <v>1</v>
      </c>
      <c r="D274">
        <v>0.49</v>
      </c>
      <c r="E274">
        <v>36</v>
      </c>
      <c r="F274">
        <v>66.849999999999994</v>
      </c>
      <c r="G274">
        <v>56.91</v>
      </c>
      <c r="H274" s="8">
        <v>0.1641</v>
      </c>
      <c r="I274" t="s">
        <v>615</v>
      </c>
    </row>
    <row r="275" spans="1:9" x14ac:dyDescent="0.3">
      <c r="A275">
        <v>1</v>
      </c>
      <c r="B275" t="s">
        <v>285</v>
      </c>
      <c r="C275">
        <v>1</v>
      </c>
      <c r="D275">
        <v>0.16</v>
      </c>
      <c r="E275">
        <v>33</v>
      </c>
      <c r="F275">
        <v>57.92</v>
      </c>
      <c r="G275">
        <v>53.33</v>
      </c>
      <c r="H275" s="8">
        <v>0.17030000000000001</v>
      </c>
      <c r="I275" t="s">
        <v>615</v>
      </c>
    </row>
    <row r="276" spans="1:9" x14ac:dyDescent="0.3">
      <c r="A276">
        <v>1</v>
      </c>
      <c r="B276" t="s">
        <v>286</v>
      </c>
      <c r="C276">
        <v>1</v>
      </c>
      <c r="D276">
        <v>0.91</v>
      </c>
      <c r="E276">
        <v>25</v>
      </c>
      <c r="F276">
        <v>40.369999999999997</v>
      </c>
      <c r="G276">
        <v>35.39</v>
      </c>
      <c r="H276" s="8">
        <v>0.18940000000000001</v>
      </c>
      <c r="I276" t="s">
        <v>615</v>
      </c>
    </row>
    <row r="277" spans="1:9" x14ac:dyDescent="0.3">
      <c r="A277">
        <v>1</v>
      </c>
      <c r="B277" t="s">
        <v>287</v>
      </c>
      <c r="C277">
        <v>1</v>
      </c>
      <c r="D277">
        <v>0.31</v>
      </c>
      <c r="E277">
        <v>35</v>
      </c>
      <c r="F277">
        <v>72.86</v>
      </c>
      <c r="G277">
        <v>71.430000000000007</v>
      </c>
      <c r="H277" s="8">
        <v>0.13220000000000001</v>
      </c>
      <c r="I277" t="s">
        <v>615</v>
      </c>
    </row>
    <row r="278" spans="1:9" x14ac:dyDescent="0.3">
      <c r="A278">
        <v>1</v>
      </c>
      <c r="B278" t="s">
        <v>288</v>
      </c>
      <c r="C278">
        <v>1</v>
      </c>
      <c r="D278">
        <v>0.45</v>
      </c>
      <c r="E278">
        <v>35</v>
      </c>
      <c r="F278">
        <v>55.86</v>
      </c>
      <c r="G278">
        <v>46.46</v>
      </c>
      <c r="H278" s="8">
        <v>0.1983</v>
      </c>
      <c r="I278" t="s">
        <v>615</v>
      </c>
    </row>
    <row r="279" spans="1:9" x14ac:dyDescent="0.3">
      <c r="A279">
        <v>1</v>
      </c>
      <c r="B279" t="s">
        <v>289</v>
      </c>
      <c r="C279">
        <v>1</v>
      </c>
      <c r="D279">
        <v>-0.15</v>
      </c>
      <c r="E279">
        <v>26</v>
      </c>
      <c r="F279">
        <v>40.4</v>
      </c>
      <c r="G279">
        <v>30.4</v>
      </c>
      <c r="H279" s="8">
        <v>0.2959</v>
      </c>
      <c r="I279" t="s">
        <v>615</v>
      </c>
    </row>
    <row r="280" spans="1:9" x14ac:dyDescent="0.3">
      <c r="A280">
        <v>1</v>
      </c>
      <c r="B280" t="s">
        <v>290</v>
      </c>
      <c r="C280">
        <v>1</v>
      </c>
      <c r="D280">
        <v>1.1599999999999999</v>
      </c>
      <c r="E280">
        <v>27</v>
      </c>
      <c r="F280">
        <v>46.79</v>
      </c>
      <c r="G280">
        <v>42.06</v>
      </c>
      <c r="H280" s="8">
        <v>0.16489999999999999</v>
      </c>
      <c r="I280" t="s">
        <v>615</v>
      </c>
    </row>
    <row r="281" spans="1:9" x14ac:dyDescent="0.3">
      <c r="A281">
        <v>1</v>
      </c>
      <c r="B281" t="s">
        <v>291</v>
      </c>
      <c r="C281">
        <v>1</v>
      </c>
      <c r="D281">
        <v>0.76</v>
      </c>
      <c r="E281">
        <v>37</v>
      </c>
      <c r="F281">
        <v>58.94</v>
      </c>
      <c r="G281">
        <v>56.94</v>
      </c>
      <c r="H281" s="8">
        <v>0.16850000000000001</v>
      </c>
      <c r="I281" t="s">
        <v>615</v>
      </c>
    </row>
    <row r="282" spans="1:9" x14ac:dyDescent="0.3">
      <c r="A282">
        <v>1</v>
      </c>
      <c r="B282" t="s">
        <v>292</v>
      </c>
      <c r="C282">
        <v>1</v>
      </c>
      <c r="D282">
        <v>0.39</v>
      </c>
      <c r="E282">
        <v>35</v>
      </c>
      <c r="F282">
        <v>59.83</v>
      </c>
      <c r="G282">
        <v>55.4</v>
      </c>
      <c r="H282" s="8">
        <v>0.16800000000000001</v>
      </c>
      <c r="I282" t="s">
        <v>615</v>
      </c>
    </row>
    <row r="283" spans="1:9" x14ac:dyDescent="0.3">
      <c r="A283">
        <v>1</v>
      </c>
      <c r="B283" t="s">
        <v>293</v>
      </c>
      <c r="C283">
        <v>1</v>
      </c>
      <c r="D283">
        <v>0.65</v>
      </c>
      <c r="E283">
        <v>28</v>
      </c>
      <c r="F283">
        <v>56.02</v>
      </c>
      <c r="G283">
        <v>35.03</v>
      </c>
      <c r="H283" s="8">
        <v>0.16739999999999999</v>
      </c>
      <c r="I283" t="s">
        <v>615</v>
      </c>
    </row>
    <row r="284" spans="1:9" x14ac:dyDescent="0.3">
      <c r="A284">
        <v>1</v>
      </c>
      <c r="B284" t="s">
        <v>294</v>
      </c>
      <c r="C284">
        <v>1</v>
      </c>
      <c r="D284">
        <v>0.82</v>
      </c>
      <c r="E284">
        <v>31</v>
      </c>
      <c r="F284">
        <v>54.33</v>
      </c>
      <c r="G284">
        <v>43.66</v>
      </c>
      <c r="H284" s="8">
        <v>0.19139999999999999</v>
      </c>
      <c r="I284" t="s">
        <v>615</v>
      </c>
    </row>
    <row r="285" spans="1:9" x14ac:dyDescent="0.3">
      <c r="A285">
        <v>1</v>
      </c>
      <c r="B285" t="s">
        <v>295</v>
      </c>
      <c r="C285">
        <v>1</v>
      </c>
      <c r="D285">
        <v>1.02</v>
      </c>
      <c r="E285">
        <v>30</v>
      </c>
      <c r="F285">
        <v>66.41</v>
      </c>
      <c r="G285">
        <v>56.95</v>
      </c>
      <c r="H285" s="8">
        <v>0.1424</v>
      </c>
      <c r="I285" t="s">
        <v>615</v>
      </c>
    </row>
    <row r="286" spans="1:9" x14ac:dyDescent="0.3">
      <c r="A286">
        <v>1</v>
      </c>
      <c r="B286" t="s">
        <v>296</v>
      </c>
      <c r="C286">
        <v>1</v>
      </c>
      <c r="D286">
        <v>-0.31</v>
      </c>
      <c r="E286">
        <v>34</v>
      </c>
      <c r="F286">
        <v>54.67</v>
      </c>
      <c r="G286">
        <v>51.92</v>
      </c>
      <c r="H286" s="8">
        <v>0.18029999999999999</v>
      </c>
      <c r="I286" t="s">
        <v>615</v>
      </c>
    </row>
    <row r="287" spans="1:9" x14ac:dyDescent="0.3">
      <c r="A287">
        <v>1</v>
      </c>
      <c r="B287" t="s">
        <v>297</v>
      </c>
      <c r="C287">
        <v>1</v>
      </c>
      <c r="D287">
        <v>0.37</v>
      </c>
      <c r="E287">
        <v>27</v>
      </c>
      <c r="F287">
        <v>47.8</v>
      </c>
      <c r="G287">
        <v>39.130000000000003</v>
      </c>
      <c r="H287" s="8">
        <v>0.18609999999999999</v>
      </c>
      <c r="I287" t="s">
        <v>615</v>
      </c>
    </row>
    <row r="288" spans="1:9" x14ac:dyDescent="0.3">
      <c r="A288">
        <v>1</v>
      </c>
      <c r="B288" t="s">
        <v>298</v>
      </c>
      <c r="C288">
        <v>1</v>
      </c>
      <c r="D288">
        <v>-0.78</v>
      </c>
      <c r="E288">
        <v>34</v>
      </c>
      <c r="F288">
        <v>45.26</v>
      </c>
      <c r="G288">
        <v>43.6</v>
      </c>
      <c r="H288" s="8">
        <v>0.217</v>
      </c>
      <c r="I288" t="s">
        <v>615</v>
      </c>
    </row>
    <row r="289" spans="1:14" x14ac:dyDescent="0.3">
      <c r="A289">
        <v>1</v>
      </c>
      <c r="B289" t="s">
        <v>299</v>
      </c>
      <c r="C289">
        <v>1</v>
      </c>
      <c r="D289">
        <v>0.6</v>
      </c>
      <c r="E289">
        <v>35</v>
      </c>
      <c r="F289">
        <v>67.400000000000006</v>
      </c>
      <c r="G289">
        <v>63.77</v>
      </c>
      <c r="H289" s="8">
        <v>0.14710000000000001</v>
      </c>
      <c r="I289" t="s">
        <v>615</v>
      </c>
    </row>
    <row r="290" spans="1:14" x14ac:dyDescent="0.3">
      <c r="A290">
        <v>1</v>
      </c>
      <c r="B290" t="s">
        <v>300</v>
      </c>
      <c r="C290">
        <v>1</v>
      </c>
      <c r="D290">
        <v>0.69</v>
      </c>
      <c r="E290">
        <v>33</v>
      </c>
      <c r="F290">
        <v>62.11</v>
      </c>
      <c r="G290">
        <v>61.02</v>
      </c>
      <c r="H290" s="8">
        <v>0.14699999999999999</v>
      </c>
      <c r="I290" t="s">
        <v>615</v>
      </c>
    </row>
    <row r="291" spans="1:14" x14ac:dyDescent="0.3">
      <c r="A291">
        <v>1</v>
      </c>
      <c r="B291" t="s">
        <v>301</v>
      </c>
      <c r="C291">
        <v>1</v>
      </c>
      <c r="D291">
        <v>0.7</v>
      </c>
      <c r="E291">
        <v>29</v>
      </c>
      <c r="F291">
        <v>64.569999999999993</v>
      </c>
      <c r="G291">
        <v>59.08</v>
      </c>
      <c r="H291" s="8">
        <v>0.13239999999999999</v>
      </c>
      <c r="I291" t="s">
        <v>615</v>
      </c>
    </row>
    <row r="292" spans="1:14" x14ac:dyDescent="0.3">
      <c r="A292">
        <v>1</v>
      </c>
      <c r="B292" t="s">
        <v>302</v>
      </c>
      <c r="C292">
        <v>1</v>
      </c>
      <c r="D292">
        <v>0.25</v>
      </c>
      <c r="E292">
        <v>36</v>
      </c>
      <c r="F292">
        <v>73.37</v>
      </c>
      <c r="G292">
        <v>70.5</v>
      </c>
      <c r="H292" s="8">
        <v>0.13519999999999999</v>
      </c>
      <c r="I292" t="s">
        <v>615</v>
      </c>
    </row>
    <row r="293" spans="1:14" x14ac:dyDescent="0.3">
      <c r="A293">
        <v>1</v>
      </c>
      <c r="B293" t="s">
        <v>303</v>
      </c>
      <c r="C293">
        <v>1</v>
      </c>
      <c r="D293">
        <v>0.98</v>
      </c>
      <c r="E293">
        <v>30</v>
      </c>
      <c r="F293">
        <v>64.17</v>
      </c>
      <c r="G293">
        <v>55.14</v>
      </c>
      <c r="H293" s="8">
        <v>0.14829999999999999</v>
      </c>
      <c r="I293" t="s">
        <v>615</v>
      </c>
      <c r="N293">
        <f>TRIMMEAN(F289:F346,0.2)</f>
        <v>61.514375000000008</v>
      </c>
    </row>
    <row r="294" spans="1:14" x14ac:dyDescent="0.3">
      <c r="A294">
        <v>1</v>
      </c>
      <c r="B294" t="s">
        <v>304</v>
      </c>
      <c r="C294">
        <v>1</v>
      </c>
      <c r="D294">
        <v>0.05</v>
      </c>
      <c r="E294">
        <v>25</v>
      </c>
      <c r="F294">
        <v>57.46</v>
      </c>
      <c r="G294">
        <v>54.8</v>
      </c>
      <c r="H294" s="8">
        <v>0.12089999999999999</v>
      </c>
      <c r="I294" t="s">
        <v>615</v>
      </c>
    </row>
    <row r="295" spans="1:14" x14ac:dyDescent="0.3">
      <c r="A295">
        <v>1</v>
      </c>
      <c r="B295" t="s">
        <v>305</v>
      </c>
      <c r="C295">
        <v>1</v>
      </c>
      <c r="D295">
        <v>0.33</v>
      </c>
      <c r="E295">
        <v>31</v>
      </c>
      <c r="F295">
        <v>58.67</v>
      </c>
      <c r="G295">
        <v>49.88</v>
      </c>
      <c r="H295" s="8">
        <v>0.1618</v>
      </c>
      <c r="I295" t="s">
        <v>615</v>
      </c>
    </row>
    <row r="296" spans="1:14" x14ac:dyDescent="0.3">
      <c r="A296">
        <v>1</v>
      </c>
      <c r="B296" t="s">
        <v>306</v>
      </c>
      <c r="C296">
        <v>1</v>
      </c>
      <c r="D296">
        <v>1.04</v>
      </c>
      <c r="E296">
        <v>30</v>
      </c>
      <c r="F296">
        <v>58.09</v>
      </c>
      <c r="G296">
        <v>56.98</v>
      </c>
      <c r="H296" s="8">
        <v>0.1391</v>
      </c>
      <c r="I296" t="s">
        <v>615</v>
      </c>
    </row>
    <row r="297" spans="1:14" x14ac:dyDescent="0.3">
      <c r="A297">
        <v>1</v>
      </c>
      <c r="B297" t="s">
        <v>307</v>
      </c>
      <c r="C297">
        <v>1</v>
      </c>
      <c r="D297">
        <v>0.82</v>
      </c>
      <c r="E297">
        <v>31</v>
      </c>
      <c r="F297">
        <v>59.54</v>
      </c>
      <c r="G297">
        <v>48.01</v>
      </c>
      <c r="H297" s="8">
        <v>0.17330000000000001</v>
      </c>
      <c r="I297" t="s">
        <v>615</v>
      </c>
    </row>
    <row r="298" spans="1:14" x14ac:dyDescent="0.3">
      <c r="A298">
        <v>1</v>
      </c>
      <c r="B298" t="s">
        <v>308</v>
      </c>
      <c r="C298">
        <v>1</v>
      </c>
      <c r="D298">
        <v>0.74</v>
      </c>
      <c r="E298">
        <v>31</v>
      </c>
      <c r="F298">
        <v>66.83</v>
      </c>
      <c r="G298">
        <v>62.08</v>
      </c>
      <c r="H298" s="8">
        <v>0.13469999999999999</v>
      </c>
      <c r="I298" t="s">
        <v>615</v>
      </c>
    </row>
    <row r="299" spans="1:14" x14ac:dyDescent="0.3">
      <c r="A299">
        <v>1</v>
      </c>
      <c r="B299" t="s">
        <v>309</v>
      </c>
      <c r="C299">
        <v>1</v>
      </c>
      <c r="D299">
        <v>0.34</v>
      </c>
      <c r="E299">
        <v>29</v>
      </c>
      <c r="F299">
        <v>50.26</v>
      </c>
      <c r="G299">
        <v>42.03</v>
      </c>
      <c r="H299" s="8">
        <v>0.1822</v>
      </c>
      <c r="I299" t="s">
        <v>615</v>
      </c>
    </row>
    <row r="300" spans="1:14" x14ac:dyDescent="0.3">
      <c r="A300">
        <v>1</v>
      </c>
      <c r="B300" t="s">
        <v>310</v>
      </c>
      <c r="C300">
        <v>1</v>
      </c>
      <c r="D300">
        <v>0.74</v>
      </c>
      <c r="E300">
        <v>29</v>
      </c>
      <c r="F300">
        <v>60.16</v>
      </c>
      <c r="G300">
        <v>56.16</v>
      </c>
      <c r="H300" s="8">
        <v>0.13919999999999999</v>
      </c>
      <c r="I300" t="s">
        <v>615</v>
      </c>
    </row>
    <row r="301" spans="1:14" x14ac:dyDescent="0.3">
      <c r="A301">
        <v>1</v>
      </c>
      <c r="B301" t="s">
        <v>311</v>
      </c>
      <c r="C301">
        <v>1</v>
      </c>
      <c r="D301">
        <v>0.64</v>
      </c>
      <c r="E301">
        <v>28</v>
      </c>
      <c r="F301">
        <v>47.75</v>
      </c>
      <c r="G301">
        <v>42.28</v>
      </c>
      <c r="H301" s="8">
        <v>0.1772</v>
      </c>
      <c r="I301" t="s">
        <v>615</v>
      </c>
    </row>
    <row r="302" spans="1:14" x14ac:dyDescent="0.3">
      <c r="A302">
        <v>1</v>
      </c>
      <c r="B302" t="s">
        <v>312</v>
      </c>
      <c r="C302">
        <v>1</v>
      </c>
      <c r="D302">
        <v>0.62</v>
      </c>
      <c r="E302">
        <v>36</v>
      </c>
      <c r="F302">
        <v>66.33</v>
      </c>
      <c r="G302">
        <v>61.96</v>
      </c>
      <c r="H302" s="8">
        <v>0.1578</v>
      </c>
      <c r="I302" t="s">
        <v>615</v>
      </c>
    </row>
    <row r="303" spans="1:14" x14ac:dyDescent="0.3">
      <c r="A303">
        <v>1</v>
      </c>
      <c r="B303" t="s">
        <v>313</v>
      </c>
      <c r="C303">
        <v>1</v>
      </c>
      <c r="D303">
        <v>0.35</v>
      </c>
      <c r="E303">
        <v>33</v>
      </c>
      <c r="F303">
        <v>58.84</v>
      </c>
      <c r="G303">
        <v>56.69</v>
      </c>
      <c r="H303" s="8">
        <v>0.15620000000000001</v>
      </c>
      <c r="I303" t="s">
        <v>615</v>
      </c>
    </row>
    <row r="304" spans="1:14" x14ac:dyDescent="0.3">
      <c r="A304">
        <v>1</v>
      </c>
      <c r="B304" t="s">
        <v>314</v>
      </c>
      <c r="C304">
        <v>1</v>
      </c>
      <c r="D304">
        <v>0.08</v>
      </c>
      <c r="E304">
        <v>26</v>
      </c>
      <c r="F304">
        <v>52.89</v>
      </c>
      <c r="G304">
        <v>36.78</v>
      </c>
      <c r="H304" s="8">
        <v>0.2147</v>
      </c>
      <c r="I304" t="s">
        <v>615</v>
      </c>
    </row>
    <row r="305" spans="1:9" x14ac:dyDescent="0.3">
      <c r="A305">
        <v>1</v>
      </c>
      <c r="B305" t="s">
        <v>315</v>
      </c>
      <c r="C305">
        <v>1</v>
      </c>
      <c r="D305">
        <v>1.1599999999999999</v>
      </c>
      <c r="E305">
        <v>31</v>
      </c>
      <c r="F305">
        <v>56.87</v>
      </c>
      <c r="G305">
        <v>50.2</v>
      </c>
      <c r="H305" s="8">
        <v>0.16320000000000001</v>
      </c>
      <c r="I305" t="s">
        <v>615</v>
      </c>
    </row>
    <row r="306" spans="1:9" x14ac:dyDescent="0.3">
      <c r="A306">
        <v>1</v>
      </c>
      <c r="B306" t="s">
        <v>316</v>
      </c>
      <c r="C306">
        <v>1</v>
      </c>
      <c r="D306">
        <v>1</v>
      </c>
      <c r="E306">
        <v>36</v>
      </c>
      <c r="F306">
        <v>74.41</v>
      </c>
      <c r="G306">
        <v>68.52</v>
      </c>
      <c r="H306" s="8">
        <v>0.13639999999999999</v>
      </c>
      <c r="I306" t="s">
        <v>615</v>
      </c>
    </row>
    <row r="307" spans="1:9" x14ac:dyDescent="0.3">
      <c r="A307">
        <v>1</v>
      </c>
      <c r="B307" t="s">
        <v>317</v>
      </c>
      <c r="C307">
        <v>1</v>
      </c>
      <c r="D307">
        <v>0.91</v>
      </c>
      <c r="E307">
        <v>36</v>
      </c>
      <c r="F307">
        <v>72.39</v>
      </c>
      <c r="G307">
        <v>69.83</v>
      </c>
      <c r="H307" s="8">
        <v>0.13950000000000001</v>
      </c>
      <c r="I307" t="s">
        <v>615</v>
      </c>
    </row>
    <row r="308" spans="1:9" x14ac:dyDescent="0.3">
      <c r="A308">
        <v>1</v>
      </c>
      <c r="B308" t="s">
        <v>318</v>
      </c>
      <c r="C308">
        <v>1</v>
      </c>
      <c r="D308">
        <v>0.36</v>
      </c>
      <c r="E308">
        <v>31</v>
      </c>
      <c r="F308">
        <v>43.74</v>
      </c>
      <c r="G308">
        <v>38.53</v>
      </c>
      <c r="H308" s="8">
        <v>0.2059</v>
      </c>
      <c r="I308" t="s">
        <v>615</v>
      </c>
    </row>
    <row r="309" spans="1:9" x14ac:dyDescent="0.3">
      <c r="A309">
        <v>1</v>
      </c>
      <c r="B309" t="s">
        <v>319</v>
      </c>
      <c r="C309">
        <v>1</v>
      </c>
      <c r="D309">
        <v>0.14000000000000001</v>
      </c>
      <c r="E309">
        <v>33</v>
      </c>
      <c r="F309">
        <v>57.17</v>
      </c>
      <c r="G309">
        <v>51.83</v>
      </c>
      <c r="H309" s="8">
        <v>0.16850000000000001</v>
      </c>
      <c r="I309" t="s">
        <v>615</v>
      </c>
    </row>
    <row r="310" spans="1:9" x14ac:dyDescent="0.3">
      <c r="A310">
        <v>1</v>
      </c>
      <c r="B310" t="s">
        <v>320</v>
      </c>
      <c r="C310">
        <v>1</v>
      </c>
      <c r="D310">
        <v>1.1000000000000001</v>
      </c>
      <c r="E310">
        <v>33</v>
      </c>
      <c r="F310">
        <v>55.28</v>
      </c>
      <c r="G310">
        <v>50.2</v>
      </c>
      <c r="H310" s="8">
        <v>0.1777</v>
      </c>
      <c r="I310" t="s">
        <v>615</v>
      </c>
    </row>
    <row r="311" spans="1:9" x14ac:dyDescent="0.3">
      <c r="A311">
        <v>1</v>
      </c>
      <c r="B311" t="s">
        <v>321</v>
      </c>
      <c r="C311">
        <v>1</v>
      </c>
      <c r="D311">
        <v>0</v>
      </c>
      <c r="E311">
        <v>29</v>
      </c>
      <c r="F311">
        <v>53.14</v>
      </c>
      <c r="G311">
        <v>43.27</v>
      </c>
      <c r="H311" s="8">
        <v>0.1769</v>
      </c>
      <c r="I311" t="s">
        <v>615</v>
      </c>
    </row>
    <row r="312" spans="1:9" x14ac:dyDescent="0.3">
      <c r="A312">
        <v>1</v>
      </c>
      <c r="B312" t="s">
        <v>322</v>
      </c>
      <c r="C312">
        <v>1</v>
      </c>
      <c r="D312">
        <v>0.73</v>
      </c>
      <c r="E312">
        <v>26</v>
      </c>
      <c r="F312">
        <v>44.59</v>
      </c>
      <c r="G312">
        <v>39.08</v>
      </c>
      <c r="H312" s="8">
        <v>0.1709</v>
      </c>
      <c r="I312" t="s">
        <v>615</v>
      </c>
    </row>
    <row r="313" spans="1:9" x14ac:dyDescent="0.3">
      <c r="A313">
        <v>1</v>
      </c>
      <c r="B313" t="s">
        <v>323</v>
      </c>
      <c r="C313">
        <v>1</v>
      </c>
      <c r="D313">
        <v>0.8</v>
      </c>
      <c r="E313">
        <v>32</v>
      </c>
      <c r="F313">
        <v>62.63</v>
      </c>
      <c r="G313">
        <v>60.8</v>
      </c>
      <c r="H313" s="8">
        <v>0.14069999999999999</v>
      </c>
      <c r="I313" t="s">
        <v>615</v>
      </c>
    </row>
    <row r="314" spans="1:9" x14ac:dyDescent="0.3">
      <c r="A314">
        <v>1</v>
      </c>
      <c r="B314" t="s">
        <v>324</v>
      </c>
      <c r="C314">
        <v>1</v>
      </c>
      <c r="D314">
        <v>0.75</v>
      </c>
      <c r="E314">
        <v>37</v>
      </c>
      <c r="F314">
        <v>72.59</v>
      </c>
      <c r="G314">
        <v>72.099999999999994</v>
      </c>
      <c r="H314" s="8">
        <v>0.1389</v>
      </c>
      <c r="I314" t="s">
        <v>615</v>
      </c>
    </row>
    <row r="315" spans="1:9" x14ac:dyDescent="0.3">
      <c r="A315">
        <v>1</v>
      </c>
      <c r="B315" t="s">
        <v>325</v>
      </c>
      <c r="C315">
        <v>1</v>
      </c>
      <c r="D315">
        <v>1.28</v>
      </c>
      <c r="E315">
        <v>27</v>
      </c>
      <c r="F315">
        <v>67.25</v>
      </c>
      <c r="G315">
        <v>56.77</v>
      </c>
      <c r="H315" s="8">
        <v>0.1242</v>
      </c>
      <c r="I315" t="s">
        <v>615</v>
      </c>
    </row>
    <row r="316" spans="1:9" x14ac:dyDescent="0.3">
      <c r="A316">
        <v>1</v>
      </c>
      <c r="B316" t="s">
        <v>326</v>
      </c>
      <c r="C316">
        <v>1</v>
      </c>
      <c r="D316">
        <v>1.23</v>
      </c>
      <c r="E316">
        <v>34</v>
      </c>
      <c r="F316">
        <v>82.22</v>
      </c>
      <c r="G316">
        <v>80.88</v>
      </c>
      <c r="H316" s="8">
        <v>0.1123</v>
      </c>
      <c r="I316" t="s">
        <v>615</v>
      </c>
    </row>
    <row r="317" spans="1:9" x14ac:dyDescent="0.3">
      <c r="A317">
        <v>1</v>
      </c>
      <c r="B317" t="s">
        <v>327</v>
      </c>
      <c r="C317">
        <v>1</v>
      </c>
      <c r="D317">
        <v>0.19</v>
      </c>
      <c r="E317">
        <v>30</v>
      </c>
      <c r="F317">
        <v>62.2</v>
      </c>
      <c r="G317">
        <v>44.36</v>
      </c>
      <c r="H317" s="8">
        <v>0.19070000000000001</v>
      </c>
      <c r="I317" t="s">
        <v>615</v>
      </c>
    </row>
    <row r="318" spans="1:9" x14ac:dyDescent="0.3">
      <c r="A318">
        <v>1</v>
      </c>
      <c r="B318" t="s">
        <v>328</v>
      </c>
      <c r="C318">
        <v>1</v>
      </c>
      <c r="D318">
        <v>1.37</v>
      </c>
      <c r="E318">
        <v>28</v>
      </c>
      <c r="F318">
        <v>70.959999999999994</v>
      </c>
      <c r="G318">
        <v>66.13</v>
      </c>
      <c r="H318" s="8">
        <v>0.1142</v>
      </c>
      <c r="I318" t="s">
        <v>615</v>
      </c>
    </row>
    <row r="319" spans="1:9" x14ac:dyDescent="0.3">
      <c r="A319">
        <v>1</v>
      </c>
      <c r="B319" t="s">
        <v>329</v>
      </c>
      <c r="C319">
        <v>1</v>
      </c>
      <c r="D319">
        <v>0.03</v>
      </c>
      <c r="E319">
        <v>34</v>
      </c>
      <c r="F319">
        <v>75.81</v>
      </c>
      <c r="G319">
        <v>70.180000000000007</v>
      </c>
      <c r="H319" s="8">
        <v>0.1331</v>
      </c>
      <c r="I319" t="s">
        <v>615</v>
      </c>
    </row>
    <row r="320" spans="1:9" x14ac:dyDescent="0.3">
      <c r="A320">
        <v>1</v>
      </c>
      <c r="B320" t="s">
        <v>330</v>
      </c>
      <c r="C320">
        <v>1</v>
      </c>
      <c r="D320">
        <v>1.07</v>
      </c>
      <c r="E320">
        <v>26</v>
      </c>
      <c r="F320">
        <v>46.83</v>
      </c>
      <c r="G320">
        <v>40.32</v>
      </c>
      <c r="H320" s="8">
        <v>0.17119999999999999</v>
      </c>
      <c r="I320" t="s">
        <v>615</v>
      </c>
    </row>
    <row r="321" spans="1:9" x14ac:dyDescent="0.3">
      <c r="A321">
        <v>1</v>
      </c>
      <c r="B321" t="s">
        <v>331</v>
      </c>
      <c r="C321">
        <v>1</v>
      </c>
      <c r="D321">
        <v>1.02</v>
      </c>
      <c r="E321">
        <v>33</v>
      </c>
      <c r="F321">
        <v>63.41</v>
      </c>
      <c r="G321">
        <v>48.59</v>
      </c>
      <c r="H321" s="8">
        <v>0.17330000000000001</v>
      </c>
      <c r="I321" t="s">
        <v>615</v>
      </c>
    </row>
    <row r="322" spans="1:9" x14ac:dyDescent="0.3">
      <c r="A322">
        <v>1</v>
      </c>
      <c r="B322" t="s">
        <v>332</v>
      </c>
      <c r="C322">
        <v>1</v>
      </c>
      <c r="D322">
        <v>0.11</v>
      </c>
      <c r="E322">
        <v>33</v>
      </c>
      <c r="F322">
        <v>64.41</v>
      </c>
      <c r="G322">
        <v>60.93</v>
      </c>
      <c r="H322" s="8">
        <v>0.14680000000000001</v>
      </c>
      <c r="I322" t="s">
        <v>615</v>
      </c>
    </row>
    <row r="323" spans="1:9" x14ac:dyDescent="0.3">
      <c r="A323">
        <v>1</v>
      </c>
      <c r="B323" t="s">
        <v>333</v>
      </c>
      <c r="C323">
        <v>1</v>
      </c>
      <c r="D323">
        <v>0.61</v>
      </c>
      <c r="E323">
        <v>29</v>
      </c>
      <c r="F323">
        <v>59.92</v>
      </c>
      <c r="G323">
        <v>57.69</v>
      </c>
      <c r="H323" s="8">
        <v>0.13320000000000001</v>
      </c>
      <c r="I323" t="s">
        <v>615</v>
      </c>
    </row>
    <row r="324" spans="1:9" x14ac:dyDescent="0.3">
      <c r="A324">
        <v>1</v>
      </c>
      <c r="B324" t="s">
        <v>334</v>
      </c>
      <c r="C324">
        <v>1</v>
      </c>
      <c r="D324">
        <v>0.86</v>
      </c>
      <c r="E324">
        <v>38</v>
      </c>
      <c r="F324">
        <v>77.87</v>
      </c>
      <c r="G324">
        <v>75.37</v>
      </c>
      <c r="H324" s="8">
        <v>0.1353</v>
      </c>
      <c r="I324" t="s">
        <v>615</v>
      </c>
    </row>
    <row r="325" spans="1:9" x14ac:dyDescent="0.3">
      <c r="A325">
        <v>1</v>
      </c>
      <c r="B325" t="s">
        <v>335</v>
      </c>
      <c r="C325">
        <v>1</v>
      </c>
      <c r="D325">
        <v>-0.06</v>
      </c>
      <c r="E325">
        <v>26</v>
      </c>
      <c r="F325">
        <v>45.52</v>
      </c>
      <c r="G325">
        <v>33.119999999999997</v>
      </c>
      <c r="H325" s="8">
        <v>0.191</v>
      </c>
      <c r="I325" t="s">
        <v>615</v>
      </c>
    </row>
    <row r="326" spans="1:9" x14ac:dyDescent="0.3">
      <c r="A326">
        <v>1</v>
      </c>
      <c r="B326" t="s">
        <v>336</v>
      </c>
      <c r="C326">
        <v>1</v>
      </c>
      <c r="D326">
        <v>1.1200000000000001</v>
      </c>
      <c r="E326">
        <v>35</v>
      </c>
      <c r="F326">
        <v>59.09</v>
      </c>
      <c r="G326">
        <v>49.72</v>
      </c>
      <c r="H326" s="8">
        <v>0.19270000000000001</v>
      </c>
      <c r="I326" t="s">
        <v>615</v>
      </c>
    </row>
    <row r="327" spans="1:9" x14ac:dyDescent="0.3">
      <c r="A327">
        <v>1</v>
      </c>
      <c r="B327" t="s">
        <v>337</v>
      </c>
      <c r="C327">
        <v>1</v>
      </c>
      <c r="D327">
        <v>0.76</v>
      </c>
      <c r="E327">
        <v>26</v>
      </c>
      <c r="F327">
        <v>50.72</v>
      </c>
      <c r="G327">
        <v>44.23</v>
      </c>
      <c r="H327" s="8">
        <v>0.15909999999999999</v>
      </c>
      <c r="I327" t="s">
        <v>615</v>
      </c>
    </row>
    <row r="328" spans="1:9" x14ac:dyDescent="0.3">
      <c r="A328">
        <v>1</v>
      </c>
      <c r="B328" t="s">
        <v>338</v>
      </c>
      <c r="C328">
        <v>1</v>
      </c>
      <c r="D328">
        <v>0.41</v>
      </c>
      <c r="E328">
        <v>35</v>
      </c>
      <c r="F328">
        <v>70.489999999999995</v>
      </c>
      <c r="G328">
        <v>66.83</v>
      </c>
      <c r="H328" s="8">
        <v>0.13569999999999999</v>
      </c>
      <c r="I328" t="s">
        <v>615</v>
      </c>
    </row>
    <row r="329" spans="1:9" x14ac:dyDescent="0.3">
      <c r="A329">
        <v>1</v>
      </c>
      <c r="B329" t="s">
        <v>339</v>
      </c>
      <c r="C329">
        <v>1</v>
      </c>
      <c r="D329">
        <v>-0.21</v>
      </c>
      <c r="E329">
        <v>26</v>
      </c>
      <c r="F329">
        <v>47.22</v>
      </c>
      <c r="G329">
        <v>39.19</v>
      </c>
      <c r="H329" s="8">
        <v>0.19889999999999999</v>
      </c>
      <c r="I329" t="s">
        <v>615</v>
      </c>
    </row>
    <row r="330" spans="1:9" x14ac:dyDescent="0.3">
      <c r="A330">
        <v>1</v>
      </c>
      <c r="B330" t="s">
        <v>340</v>
      </c>
      <c r="C330">
        <v>1</v>
      </c>
      <c r="D330">
        <v>0.05</v>
      </c>
      <c r="E330">
        <v>33</v>
      </c>
      <c r="F330">
        <v>68.17</v>
      </c>
      <c r="G330">
        <v>62.47</v>
      </c>
      <c r="H330" s="8">
        <v>0.14380000000000001</v>
      </c>
      <c r="I330" t="s">
        <v>615</v>
      </c>
    </row>
    <row r="331" spans="1:9" x14ac:dyDescent="0.3">
      <c r="A331">
        <v>1</v>
      </c>
      <c r="B331" t="s">
        <v>341</v>
      </c>
      <c r="C331">
        <v>1</v>
      </c>
      <c r="D331">
        <v>0.97</v>
      </c>
      <c r="E331">
        <v>27</v>
      </c>
      <c r="F331">
        <v>67.22</v>
      </c>
      <c r="G331">
        <v>64.650000000000006</v>
      </c>
      <c r="H331" s="8">
        <v>0.1116</v>
      </c>
      <c r="I331" t="s">
        <v>615</v>
      </c>
    </row>
    <row r="332" spans="1:9" x14ac:dyDescent="0.3">
      <c r="A332">
        <v>1</v>
      </c>
      <c r="B332" t="s">
        <v>342</v>
      </c>
      <c r="C332">
        <v>1</v>
      </c>
      <c r="D332">
        <v>1.1100000000000001</v>
      </c>
      <c r="E332">
        <v>36</v>
      </c>
      <c r="F332">
        <v>83.09</v>
      </c>
      <c r="G332">
        <v>81.95</v>
      </c>
      <c r="H332" s="8">
        <v>0.11990000000000001</v>
      </c>
      <c r="I332" t="s">
        <v>615</v>
      </c>
    </row>
    <row r="333" spans="1:9" x14ac:dyDescent="0.3">
      <c r="A333">
        <v>1</v>
      </c>
      <c r="B333" t="s">
        <v>343</v>
      </c>
      <c r="C333">
        <v>1</v>
      </c>
      <c r="D333">
        <v>-0.73</v>
      </c>
      <c r="E333">
        <v>27</v>
      </c>
      <c r="F333">
        <v>42.3</v>
      </c>
      <c r="G333">
        <v>33.58</v>
      </c>
      <c r="H333" s="8">
        <v>0.2167</v>
      </c>
      <c r="I333" t="s">
        <v>615</v>
      </c>
    </row>
    <row r="334" spans="1:9" x14ac:dyDescent="0.3">
      <c r="A334">
        <v>1</v>
      </c>
      <c r="B334" t="s">
        <v>344</v>
      </c>
      <c r="C334">
        <v>1</v>
      </c>
      <c r="D334">
        <v>0.36</v>
      </c>
      <c r="E334">
        <v>29</v>
      </c>
      <c r="F334">
        <v>53.65</v>
      </c>
      <c r="G334">
        <v>35.08</v>
      </c>
      <c r="H334" s="8">
        <v>0.20280000000000001</v>
      </c>
      <c r="I334" t="s">
        <v>615</v>
      </c>
    </row>
    <row r="335" spans="1:9" x14ac:dyDescent="0.3">
      <c r="A335">
        <v>1</v>
      </c>
      <c r="B335" t="s">
        <v>345</v>
      </c>
      <c r="C335">
        <v>1</v>
      </c>
      <c r="D335">
        <v>1.25</v>
      </c>
      <c r="E335">
        <v>28</v>
      </c>
      <c r="F335">
        <v>58.4</v>
      </c>
      <c r="G335">
        <v>51.35</v>
      </c>
      <c r="H335" s="8">
        <v>0.14449999999999999</v>
      </c>
      <c r="I335" t="s">
        <v>615</v>
      </c>
    </row>
    <row r="336" spans="1:9" x14ac:dyDescent="0.3">
      <c r="A336">
        <v>1</v>
      </c>
      <c r="B336" t="s">
        <v>346</v>
      </c>
      <c r="C336">
        <v>1</v>
      </c>
      <c r="D336">
        <v>0.36</v>
      </c>
      <c r="E336">
        <v>39</v>
      </c>
      <c r="F336">
        <v>65.59</v>
      </c>
      <c r="G336">
        <v>64.709999999999994</v>
      </c>
      <c r="H336" s="8">
        <v>0.16059999999999999</v>
      </c>
      <c r="I336" t="s">
        <v>615</v>
      </c>
    </row>
    <row r="337" spans="1:30" x14ac:dyDescent="0.3">
      <c r="A337">
        <v>1</v>
      </c>
      <c r="B337" t="s">
        <v>347</v>
      </c>
      <c r="C337">
        <v>1</v>
      </c>
      <c r="D337">
        <v>0.87</v>
      </c>
      <c r="E337">
        <v>31</v>
      </c>
      <c r="F337">
        <v>58.54</v>
      </c>
      <c r="G337">
        <v>56.37</v>
      </c>
      <c r="H337" s="8">
        <v>0.14499999999999999</v>
      </c>
      <c r="I337" t="s">
        <v>615</v>
      </c>
    </row>
    <row r="338" spans="1:30" x14ac:dyDescent="0.3">
      <c r="A338">
        <v>1</v>
      </c>
      <c r="B338" t="s">
        <v>348</v>
      </c>
      <c r="C338">
        <v>1</v>
      </c>
      <c r="D338">
        <v>-0.02</v>
      </c>
      <c r="E338">
        <v>36</v>
      </c>
      <c r="F338">
        <v>66.290000000000006</v>
      </c>
      <c r="G338">
        <v>65.33</v>
      </c>
      <c r="H338" s="8">
        <v>0.14369999999999999</v>
      </c>
      <c r="I338" t="s">
        <v>615</v>
      </c>
    </row>
    <row r="339" spans="1:30" x14ac:dyDescent="0.3">
      <c r="A339">
        <v>1</v>
      </c>
      <c r="B339" t="s">
        <v>349</v>
      </c>
      <c r="C339">
        <v>1</v>
      </c>
      <c r="D339">
        <v>1.1499999999999999</v>
      </c>
      <c r="E339">
        <v>30</v>
      </c>
      <c r="F339">
        <v>62.64</v>
      </c>
      <c r="G339">
        <v>61.54</v>
      </c>
      <c r="H339" s="8">
        <v>0.1313</v>
      </c>
      <c r="I339" t="s">
        <v>615</v>
      </c>
    </row>
    <row r="340" spans="1:30" x14ac:dyDescent="0.3">
      <c r="A340">
        <v>1</v>
      </c>
      <c r="B340" t="s">
        <v>350</v>
      </c>
      <c r="C340">
        <v>1</v>
      </c>
      <c r="D340">
        <v>0.17</v>
      </c>
      <c r="E340">
        <v>36</v>
      </c>
      <c r="F340">
        <v>66.05</v>
      </c>
      <c r="G340">
        <v>63.74</v>
      </c>
      <c r="H340" s="8">
        <v>0.1517</v>
      </c>
      <c r="I340" t="s">
        <v>615</v>
      </c>
    </row>
    <row r="341" spans="1:30" x14ac:dyDescent="0.3">
      <c r="A341">
        <v>1</v>
      </c>
      <c r="B341" t="s">
        <v>351</v>
      </c>
      <c r="C341">
        <v>1</v>
      </c>
      <c r="D341">
        <v>0.04</v>
      </c>
      <c r="E341">
        <v>34</v>
      </c>
      <c r="F341">
        <v>68.84</v>
      </c>
      <c r="G341">
        <v>67.05</v>
      </c>
      <c r="H341" s="8">
        <v>0.1391</v>
      </c>
      <c r="I341" t="s">
        <v>615</v>
      </c>
    </row>
    <row r="342" spans="1:30" x14ac:dyDescent="0.3">
      <c r="A342">
        <v>1</v>
      </c>
      <c r="B342" t="s">
        <v>352</v>
      </c>
      <c r="C342">
        <v>1</v>
      </c>
      <c r="D342">
        <v>0.6</v>
      </c>
      <c r="E342">
        <v>32</v>
      </c>
      <c r="F342">
        <v>55.62</v>
      </c>
      <c r="G342">
        <v>50.1</v>
      </c>
      <c r="H342" s="8">
        <v>0.1721</v>
      </c>
      <c r="I342" t="s">
        <v>615</v>
      </c>
    </row>
    <row r="343" spans="1:30" x14ac:dyDescent="0.3">
      <c r="A343">
        <v>1</v>
      </c>
      <c r="B343" t="s">
        <v>353</v>
      </c>
      <c r="C343">
        <v>1</v>
      </c>
      <c r="D343">
        <v>-0.12</v>
      </c>
      <c r="E343">
        <v>31</v>
      </c>
      <c r="F343">
        <v>48.37</v>
      </c>
      <c r="G343">
        <v>43.73</v>
      </c>
      <c r="H343" s="8">
        <v>0.19009999999999999</v>
      </c>
      <c r="I343" t="s">
        <v>615</v>
      </c>
    </row>
    <row r="344" spans="1:30" x14ac:dyDescent="0.3">
      <c r="A344">
        <v>1</v>
      </c>
      <c r="B344" t="s">
        <v>354</v>
      </c>
      <c r="C344">
        <v>1</v>
      </c>
      <c r="D344">
        <v>0.7</v>
      </c>
      <c r="E344">
        <v>35</v>
      </c>
      <c r="F344">
        <v>78.91</v>
      </c>
      <c r="G344">
        <v>78.06</v>
      </c>
      <c r="H344" s="8">
        <v>0.12089999999999999</v>
      </c>
      <c r="I344" t="s">
        <v>615</v>
      </c>
    </row>
    <row r="345" spans="1:30" x14ac:dyDescent="0.3">
      <c r="A345">
        <v>1</v>
      </c>
      <c r="B345" t="s">
        <v>355</v>
      </c>
      <c r="C345">
        <v>1</v>
      </c>
      <c r="D345">
        <v>-0.08</v>
      </c>
      <c r="E345">
        <v>32</v>
      </c>
      <c r="F345">
        <v>52.81</v>
      </c>
      <c r="G345">
        <v>47.73</v>
      </c>
      <c r="H345" s="8">
        <v>0.1845</v>
      </c>
      <c r="I345" t="s">
        <v>615</v>
      </c>
    </row>
    <row r="346" spans="1:30" x14ac:dyDescent="0.3">
      <c r="A346">
        <v>1</v>
      </c>
      <c r="B346" t="s">
        <v>356</v>
      </c>
      <c r="C346">
        <v>1</v>
      </c>
      <c r="D346">
        <v>0.75</v>
      </c>
      <c r="E346">
        <v>37</v>
      </c>
      <c r="F346">
        <v>71.91</v>
      </c>
      <c r="G346">
        <v>70.430000000000007</v>
      </c>
      <c r="H346" s="8">
        <v>0.1411</v>
      </c>
      <c r="I346" t="s">
        <v>615</v>
      </c>
    </row>
    <row r="347" spans="1:30" x14ac:dyDescent="0.3">
      <c r="A347">
        <v>1</v>
      </c>
      <c r="B347" t="s">
        <v>357</v>
      </c>
      <c r="C347">
        <v>1</v>
      </c>
      <c r="D347">
        <v>1.45</v>
      </c>
      <c r="E347">
        <v>26</v>
      </c>
      <c r="F347">
        <v>53.44</v>
      </c>
      <c r="G347">
        <v>42.13</v>
      </c>
      <c r="H347" s="8">
        <v>0.15329999999999999</v>
      </c>
      <c r="I347" t="s">
        <v>615</v>
      </c>
    </row>
    <row r="348" spans="1:30" x14ac:dyDescent="0.3">
      <c r="A348">
        <v>1</v>
      </c>
      <c r="B348" t="s">
        <v>358</v>
      </c>
      <c r="C348">
        <v>1</v>
      </c>
      <c r="D348">
        <v>0.22</v>
      </c>
      <c r="E348">
        <v>37</v>
      </c>
      <c r="F348">
        <v>74.16</v>
      </c>
      <c r="G348">
        <v>73.650000000000006</v>
      </c>
      <c r="H348" s="8">
        <v>0.13600000000000001</v>
      </c>
      <c r="I348" t="s">
        <v>615</v>
      </c>
    </row>
    <row r="349" spans="1:30" x14ac:dyDescent="0.3">
      <c r="A349">
        <v>1</v>
      </c>
      <c r="B349" t="s">
        <v>359</v>
      </c>
      <c r="C349">
        <v>1</v>
      </c>
      <c r="D349">
        <v>0.31</v>
      </c>
      <c r="E349">
        <v>32</v>
      </c>
      <c r="F349">
        <v>64.83</v>
      </c>
      <c r="G349">
        <v>64.02</v>
      </c>
      <c r="H349" s="8">
        <v>0.13589999999999999</v>
      </c>
      <c r="I349" t="s">
        <v>615</v>
      </c>
    </row>
    <row r="350" spans="1:30" x14ac:dyDescent="0.3">
      <c r="A350">
        <v>1</v>
      </c>
      <c r="B350" t="s">
        <v>360</v>
      </c>
      <c r="C350">
        <v>1</v>
      </c>
      <c r="D350">
        <v>0.95</v>
      </c>
      <c r="E350">
        <v>36</v>
      </c>
      <c r="F350">
        <v>69.89</v>
      </c>
      <c r="G350">
        <v>66.13</v>
      </c>
      <c r="H350" s="8">
        <v>0.14330000000000001</v>
      </c>
      <c r="I350" t="s">
        <v>615</v>
      </c>
    </row>
    <row r="351" spans="1:30" x14ac:dyDescent="0.3">
      <c r="A351">
        <v>1</v>
      </c>
      <c r="B351" t="s">
        <v>361</v>
      </c>
      <c r="C351">
        <v>1</v>
      </c>
      <c r="D351">
        <v>0.59</v>
      </c>
      <c r="E351">
        <v>25</v>
      </c>
      <c r="F351">
        <v>43.05</v>
      </c>
      <c r="G351">
        <v>32.07</v>
      </c>
      <c r="H351" s="8">
        <v>0.2041</v>
      </c>
      <c r="I351" t="s">
        <v>615</v>
      </c>
    </row>
    <row r="352" spans="1:30" x14ac:dyDescent="0.3">
      <c r="A352">
        <v>1</v>
      </c>
      <c r="B352" t="s">
        <v>362</v>
      </c>
      <c r="C352">
        <v>1</v>
      </c>
      <c r="D352">
        <v>0.55000000000000004</v>
      </c>
      <c r="E352">
        <v>36</v>
      </c>
      <c r="F352">
        <v>75.13</v>
      </c>
      <c r="G352">
        <v>71.69</v>
      </c>
      <c r="H352" s="8">
        <v>0.13500000000000001</v>
      </c>
      <c r="I352" t="s">
        <v>615</v>
      </c>
      <c r="N352">
        <f>TRIMMEAN(F348:F405,0.2)</f>
        <v>64.225208333333356</v>
      </c>
      <c r="P352" t="str" cm="1">
        <f t="array" ref="P352:P409">TRIM(B348:B405)</f>
        <v>20700-20760</v>
      </c>
      <c r="T352" t="s">
        <v>617</v>
      </c>
      <c r="X352" t="str">
        <f>_xlfn.CONCAT("=(",T352,")/2")</f>
        <v>=(20700+20760)/2</v>
      </c>
      <c r="AD352">
        <f>(20700+20760)/2</f>
        <v>20730</v>
      </c>
    </row>
    <row r="353" spans="1:30" x14ac:dyDescent="0.3">
      <c r="A353">
        <v>1</v>
      </c>
      <c r="B353" t="s">
        <v>363</v>
      </c>
      <c r="C353">
        <v>1</v>
      </c>
      <c r="D353">
        <v>0.15</v>
      </c>
      <c r="E353">
        <v>32</v>
      </c>
      <c r="F353">
        <v>61.69</v>
      </c>
      <c r="G353">
        <v>50.03</v>
      </c>
      <c r="H353" s="8">
        <v>0.2155</v>
      </c>
      <c r="I353" t="s">
        <v>615</v>
      </c>
      <c r="P353" t="str">
        <v>20760-20820</v>
      </c>
      <c r="T353" t="s">
        <v>618</v>
      </c>
      <c r="X353" t="str">
        <f t="shared" ref="X353:X409" si="0">_xlfn.CONCAT("=(",T353,")/2")</f>
        <v>=(20760+20820)/2</v>
      </c>
      <c r="AD353">
        <f>(20760+20820)/2</f>
        <v>20790</v>
      </c>
    </row>
    <row r="354" spans="1:30" x14ac:dyDescent="0.3">
      <c r="A354">
        <v>1</v>
      </c>
      <c r="B354" t="s">
        <v>364</v>
      </c>
      <c r="C354">
        <v>1</v>
      </c>
      <c r="D354">
        <v>0.57999999999999996</v>
      </c>
      <c r="E354">
        <v>31</v>
      </c>
      <c r="F354">
        <v>54.93</v>
      </c>
      <c r="G354">
        <v>51.89</v>
      </c>
      <c r="H354" s="8">
        <v>0.157</v>
      </c>
      <c r="I354" t="s">
        <v>615</v>
      </c>
      <c r="P354" t="str">
        <v>20820-20880</v>
      </c>
      <c r="T354" t="s">
        <v>619</v>
      </c>
      <c r="X354" t="str">
        <f t="shared" si="0"/>
        <v>=(20820+20880)/2</v>
      </c>
      <c r="AD354">
        <f>(20820+20880)/2</f>
        <v>20850</v>
      </c>
    </row>
    <row r="355" spans="1:30" x14ac:dyDescent="0.3">
      <c r="A355">
        <v>1</v>
      </c>
      <c r="B355" t="s">
        <v>365</v>
      </c>
      <c r="C355">
        <v>1</v>
      </c>
      <c r="D355">
        <v>0.97</v>
      </c>
      <c r="E355">
        <v>37</v>
      </c>
      <c r="F355">
        <v>59.55</v>
      </c>
      <c r="G355">
        <v>56.62</v>
      </c>
      <c r="H355" s="8">
        <v>0.1744</v>
      </c>
      <c r="I355" t="s">
        <v>615</v>
      </c>
      <c r="P355" t="str">
        <v>20880-20940</v>
      </c>
      <c r="T355" t="s">
        <v>620</v>
      </c>
      <c r="X355" t="str">
        <f t="shared" si="0"/>
        <v>=(20880+20940)/2</v>
      </c>
      <c r="AD355">
        <f>(20880+20940)/2</f>
        <v>20910</v>
      </c>
    </row>
    <row r="356" spans="1:30" x14ac:dyDescent="0.3">
      <c r="A356">
        <v>1</v>
      </c>
      <c r="B356" t="s">
        <v>366</v>
      </c>
      <c r="C356">
        <v>1</v>
      </c>
      <c r="D356">
        <v>0.25</v>
      </c>
      <c r="E356">
        <v>34</v>
      </c>
      <c r="F356">
        <v>63.2</v>
      </c>
      <c r="G356">
        <v>61.64</v>
      </c>
      <c r="H356" s="8">
        <v>0.14779999999999999</v>
      </c>
      <c r="I356" t="s">
        <v>615</v>
      </c>
      <c r="P356" t="str">
        <v>20940-21000</v>
      </c>
      <c r="T356" t="s">
        <v>621</v>
      </c>
      <c r="X356" t="str">
        <f t="shared" si="0"/>
        <v>=(20940+21000)/2</v>
      </c>
      <c r="AD356">
        <f>(20940+21000)/2</f>
        <v>20970</v>
      </c>
    </row>
    <row r="357" spans="1:30" x14ac:dyDescent="0.3">
      <c r="A357">
        <v>1</v>
      </c>
      <c r="B357" t="s">
        <v>367</v>
      </c>
      <c r="C357">
        <v>1</v>
      </c>
      <c r="D357">
        <v>0.34</v>
      </c>
      <c r="E357">
        <v>36</v>
      </c>
      <c r="F357">
        <v>66.41</v>
      </c>
      <c r="G357">
        <v>65</v>
      </c>
      <c r="H357" s="8">
        <v>0.15179999999999999</v>
      </c>
      <c r="I357" t="s">
        <v>615</v>
      </c>
      <c r="P357" t="str">
        <v>21000-21060</v>
      </c>
      <c r="T357" t="s">
        <v>622</v>
      </c>
      <c r="X357" t="str">
        <f t="shared" si="0"/>
        <v>=(21000+21060)/2</v>
      </c>
      <c r="AD357">
        <f>(21000+21060)/2</f>
        <v>21030</v>
      </c>
    </row>
    <row r="358" spans="1:30" x14ac:dyDescent="0.3">
      <c r="A358">
        <v>1</v>
      </c>
      <c r="B358" t="s">
        <v>368</v>
      </c>
      <c r="C358">
        <v>1</v>
      </c>
      <c r="D358">
        <v>0.52</v>
      </c>
      <c r="E358">
        <v>35</v>
      </c>
      <c r="F358">
        <v>75.63</v>
      </c>
      <c r="G358">
        <v>75.14</v>
      </c>
      <c r="H358" s="8">
        <v>0.1231</v>
      </c>
      <c r="I358" t="s">
        <v>615</v>
      </c>
      <c r="P358" t="str">
        <v>21060-21120</v>
      </c>
      <c r="T358" t="s">
        <v>623</v>
      </c>
      <c r="X358" t="str">
        <f t="shared" si="0"/>
        <v>=(21060+21120)/2</v>
      </c>
      <c r="AD358">
        <f>(21060+21120)/2</f>
        <v>21090</v>
      </c>
    </row>
    <row r="359" spans="1:30" x14ac:dyDescent="0.3">
      <c r="A359">
        <v>1</v>
      </c>
      <c r="B359" t="s">
        <v>369</v>
      </c>
      <c r="C359">
        <v>1</v>
      </c>
      <c r="D359">
        <v>-0.28000000000000003</v>
      </c>
      <c r="E359">
        <v>33</v>
      </c>
      <c r="F359">
        <v>52.7</v>
      </c>
      <c r="G359">
        <v>49.45</v>
      </c>
      <c r="H359" s="8">
        <v>0.1807</v>
      </c>
      <c r="I359" t="s">
        <v>615</v>
      </c>
      <c r="P359" t="str">
        <v>21120-21180</v>
      </c>
      <c r="T359" t="s">
        <v>624</v>
      </c>
      <c r="X359" t="str">
        <f t="shared" si="0"/>
        <v>=(21120+21180)/2</v>
      </c>
      <c r="AD359">
        <f>(21120+21180)/2</f>
        <v>21150</v>
      </c>
    </row>
    <row r="360" spans="1:30" x14ac:dyDescent="0.3">
      <c r="A360">
        <v>1</v>
      </c>
      <c r="B360" t="s">
        <v>370</v>
      </c>
      <c r="C360">
        <v>1</v>
      </c>
      <c r="D360">
        <v>1.08</v>
      </c>
      <c r="E360">
        <v>29</v>
      </c>
      <c r="F360">
        <v>53.07</v>
      </c>
      <c r="G360">
        <v>46.72</v>
      </c>
      <c r="H360" s="8">
        <v>0.16420000000000001</v>
      </c>
      <c r="I360" t="s">
        <v>615</v>
      </c>
      <c r="P360" t="str">
        <v>21180-21240</v>
      </c>
      <c r="T360" t="s">
        <v>625</v>
      </c>
      <c r="X360" t="str">
        <f t="shared" si="0"/>
        <v>=(21180+21240)/2</v>
      </c>
      <c r="AD360">
        <f>(21180+21240)/2</f>
        <v>21210</v>
      </c>
    </row>
    <row r="361" spans="1:30" x14ac:dyDescent="0.3">
      <c r="A361">
        <v>1</v>
      </c>
      <c r="B361" t="s">
        <v>371</v>
      </c>
      <c r="C361">
        <v>1</v>
      </c>
      <c r="D361">
        <v>0.14000000000000001</v>
      </c>
      <c r="E361">
        <v>33</v>
      </c>
      <c r="F361">
        <v>79.930000000000007</v>
      </c>
      <c r="G361">
        <v>79.06</v>
      </c>
      <c r="H361" s="8">
        <v>0.11210000000000001</v>
      </c>
      <c r="I361" t="s">
        <v>615</v>
      </c>
      <c r="P361" t="str">
        <v>21240-21300</v>
      </c>
      <c r="T361" t="s">
        <v>626</v>
      </c>
      <c r="X361" t="str">
        <f t="shared" si="0"/>
        <v>=(21240+21300)/2</v>
      </c>
      <c r="AD361">
        <f>(21240+21300)/2</f>
        <v>21270</v>
      </c>
    </row>
    <row r="362" spans="1:30" x14ac:dyDescent="0.3">
      <c r="A362">
        <v>1</v>
      </c>
      <c r="B362" t="s">
        <v>372</v>
      </c>
      <c r="C362">
        <v>1</v>
      </c>
      <c r="D362">
        <v>0.77</v>
      </c>
      <c r="E362">
        <v>33</v>
      </c>
      <c r="F362">
        <v>59.74</v>
      </c>
      <c r="G362">
        <v>57.06</v>
      </c>
      <c r="H362" s="8">
        <v>0.15590000000000001</v>
      </c>
      <c r="I362" t="s">
        <v>615</v>
      </c>
      <c r="P362" t="str">
        <v>21300-21360</v>
      </c>
      <c r="T362" t="s">
        <v>627</v>
      </c>
      <c r="X362" t="str">
        <f t="shared" si="0"/>
        <v>=(21300+21360)/2</v>
      </c>
      <c r="AD362">
        <f>(21300+21360)/2</f>
        <v>21330</v>
      </c>
    </row>
    <row r="363" spans="1:30" x14ac:dyDescent="0.3">
      <c r="A363">
        <v>1</v>
      </c>
      <c r="B363" t="s">
        <v>373</v>
      </c>
      <c r="C363">
        <v>1</v>
      </c>
      <c r="D363">
        <v>0.04</v>
      </c>
      <c r="E363">
        <v>29</v>
      </c>
      <c r="F363">
        <v>47.07</v>
      </c>
      <c r="G363">
        <v>37.79</v>
      </c>
      <c r="H363" s="8">
        <v>0.19919999999999999</v>
      </c>
      <c r="I363" t="s">
        <v>615</v>
      </c>
      <c r="P363" t="str">
        <v>21360-21420</v>
      </c>
      <c r="T363" t="s">
        <v>628</v>
      </c>
      <c r="X363" t="str">
        <f t="shared" si="0"/>
        <v>=(21360+21420)/2</v>
      </c>
      <c r="AD363">
        <f>(21360+21420)/2</f>
        <v>21390</v>
      </c>
    </row>
    <row r="364" spans="1:30" x14ac:dyDescent="0.3">
      <c r="A364">
        <v>1</v>
      </c>
      <c r="B364" t="s">
        <v>374</v>
      </c>
      <c r="C364">
        <v>1</v>
      </c>
      <c r="D364">
        <v>0.88</v>
      </c>
      <c r="E364">
        <v>35</v>
      </c>
      <c r="F364">
        <v>69.37</v>
      </c>
      <c r="G364">
        <v>67.44</v>
      </c>
      <c r="H364" s="8">
        <v>0.1346</v>
      </c>
      <c r="I364" t="s">
        <v>615</v>
      </c>
      <c r="P364" t="str">
        <v>21420-21480</v>
      </c>
      <c r="T364" t="s">
        <v>629</v>
      </c>
      <c r="X364" t="str">
        <f t="shared" si="0"/>
        <v>=(21420+21480)/2</v>
      </c>
      <c r="AD364">
        <f>(21420+21480)/2</f>
        <v>21450</v>
      </c>
    </row>
    <row r="365" spans="1:30" x14ac:dyDescent="0.3">
      <c r="A365">
        <v>1</v>
      </c>
      <c r="B365" t="s">
        <v>375</v>
      </c>
      <c r="C365">
        <v>1</v>
      </c>
      <c r="D365">
        <v>0.75</v>
      </c>
      <c r="E365">
        <v>36</v>
      </c>
      <c r="F365">
        <v>76.31</v>
      </c>
      <c r="G365">
        <v>75.290000000000006</v>
      </c>
      <c r="H365" s="8">
        <v>0.127</v>
      </c>
      <c r="I365" t="s">
        <v>615</v>
      </c>
      <c r="P365" t="str">
        <v>21480-21540</v>
      </c>
      <c r="T365" t="s">
        <v>630</v>
      </c>
      <c r="X365" t="str">
        <f t="shared" si="0"/>
        <v>=(21480+21540)/2</v>
      </c>
      <c r="AD365">
        <f>(21480+21540)/2</f>
        <v>21510</v>
      </c>
    </row>
    <row r="366" spans="1:30" x14ac:dyDescent="0.3">
      <c r="A366">
        <v>1</v>
      </c>
      <c r="B366" t="s">
        <v>376</v>
      </c>
      <c r="C366">
        <v>1</v>
      </c>
      <c r="D366">
        <v>0.03</v>
      </c>
      <c r="E366">
        <v>33</v>
      </c>
      <c r="F366">
        <v>62.49</v>
      </c>
      <c r="G366">
        <v>53.92</v>
      </c>
      <c r="H366" s="8">
        <v>0.1646</v>
      </c>
      <c r="I366" t="s">
        <v>615</v>
      </c>
      <c r="P366" t="str">
        <v>21540-21600</v>
      </c>
      <c r="T366" t="s">
        <v>631</v>
      </c>
      <c r="X366" t="str">
        <f t="shared" si="0"/>
        <v>=(21540+21600)/2</v>
      </c>
      <c r="AD366">
        <f>(21540+21600)/2</f>
        <v>21570</v>
      </c>
    </row>
    <row r="367" spans="1:30" x14ac:dyDescent="0.3">
      <c r="A367">
        <v>1</v>
      </c>
      <c r="B367" t="s">
        <v>377</v>
      </c>
      <c r="C367">
        <v>1</v>
      </c>
      <c r="D367">
        <v>0.73</v>
      </c>
      <c r="E367">
        <v>29</v>
      </c>
      <c r="F367">
        <v>48.03</v>
      </c>
      <c r="G367">
        <v>33.76</v>
      </c>
      <c r="H367" s="8">
        <v>0.22470000000000001</v>
      </c>
      <c r="I367" t="s">
        <v>615</v>
      </c>
      <c r="P367" t="str">
        <v>21600-21660</v>
      </c>
      <c r="T367" t="s">
        <v>632</v>
      </c>
      <c r="X367" t="str">
        <f t="shared" si="0"/>
        <v>=(21600+21660)/2</v>
      </c>
      <c r="AD367">
        <f>(21600+21660)/2</f>
        <v>21630</v>
      </c>
    </row>
    <row r="368" spans="1:30" x14ac:dyDescent="0.3">
      <c r="A368">
        <v>1</v>
      </c>
      <c r="B368" t="s">
        <v>378</v>
      </c>
      <c r="C368">
        <v>1</v>
      </c>
      <c r="D368">
        <v>1</v>
      </c>
      <c r="E368">
        <v>28</v>
      </c>
      <c r="F368">
        <v>48.14</v>
      </c>
      <c r="G368">
        <v>44.67</v>
      </c>
      <c r="H368" s="8">
        <v>0.17910000000000001</v>
      </c>
      <c r="I368" t="s">
        <v>615</v>
      </c>
      <c r="P368" t="str">
        <v>21660-21720</v>
      </c>
      <c r="T368" t="s">
        <v>633</v>
      </c>
      <c r="X368" t="str">
        <f t="shared" si="0"/>
        <v>=(21660+21720)/2</v>
      </c>
      <c r="AD368">
        <f>(21660+21720)/2</f>
        <v>21690</v>
      </c>
    </row>
    <row r="369" spans="1:30" x14ac:dyDescent="0.3">
      <c r="A369">
        <v>1</v>
      </c>
      <c r="B369" t="s">
        <v>379</v>
      </c>
      <c r="C369">
        <v>1</v>
      </c>
      <c r="D369">
        <v>1.1000000000000001</v>
      </c>
      <c r="E369">
        <v>34</v>
      </c>
      <c r="F369">
        <v>78.62</v>
      </c>
      <c r="G369">
        <v>77.31</v>
      </c>
      <c r="H369" s="8">
        <v>0.11600000000000001</v>
      </c>
      <c r="I369" t="s">
        <v>615</v>
      </c>
      <c r="P369" t="str">
        <v>21720-21780</v>
      </c>
      <c r="T369" t="s">
        <v>634</v>
      </c>
      <c r="X369" t="str">
        <f t="shared" si="0"/>
        <v>=(21720+21780)/2</v>
      </c>
      <c r="AD369">
        <f>(21720+21780)/2</f>
        <v>21750</v>
      </c>
    </row>
    <row r="370" spans="1:30" x14ac:dyDescent="0.3">
      <c r="A370">
        <v>1</v>
      </c>
      <c r="B370" t="s">
        <v>380</v>
      </c>
      <c r="C370">
        <v>1</v>
      </c>
      <c r="D370">
        <v>0.76</v>
      </c>
      <c r="E370">
        <v>34</v>
      </c>
      <c r="F370">
        <v>64.28</v>
      </c>
      <c r="G370">
        <v>58.07</v>
      </c>
      <c r="H370" s="8">
        <v>0.1512</v>
      </c>
      <c r="I370" t="s">
        <v>615</v>
      </c>
      <c r="P370" t="str">
        <v>21780-21840</v>
      </c>
      <c r="T370" t="s">
        <v>635</v>
      </c>
      <c r="X370" t="str">
        <f t="shared" si="0"/>
        <v>=(21780+21840)/2</v>
      </c>
      <c r="AD370">
        <f>(21780+21840)/2</f>
        <v>21810</v>
      </c>
    </row>
    <row r="371" spans="1:30" x14ac:dyDescent="0.3">
      <c r="A371">
        <v>1</v>
      </c>
      <c r="B371" t="s">
        <v>381</v>
      </c>
      <c r="C371">
        <v>1</v>
      </c>
      <c r="D371">
        <v>0.82</v>
      </c>
      <c r="E371">
        <v>37</v>
      </c>
      <c r="F371">
        <v>63.66</v>
      </c>
      <c r="G371">
        <v>61.4</v>
      </c>
      <c r="H371" s="8">
        <v>0.159</v>
      </c>
      <c r="I371" t="s">
        <v>615</v>
      </c>
      <c r="P371" t="str">
        <v>21840-21900</v>
      </c>
      <c r="T371" t="s">
        <v>636</v>
      </c>
      <c r="X371" t="str">
        <f t="shared" si="0"/>
        <v>=(21840+21900)/2</v>
      </c>
      <c r="AD371">
        <f>(21840+21900)/2</f>
        <v>21870</v>
      </c>
    </row>
    <row r="372" spans="1:30" x14ac:dyDescent="0.3">
      <c r="A372">
        <v>1</v>
      </c>
      <c r="B372" t="s">
        <v>382</v>
      </c>
      <c r="C372">
        <v>1</v>
      </c>
      <c r="D372">
        <v>0.18</v>
      </c>
      <c r="E372">
        <v>39</v>
      </c>
      <c r="F372">
        <v>71.42</v>
      </c>
      <c r="G372">
        <v>68.59</v>
      </c>
      <c r="H372" s="8">
        <v>0.1547</v>
      </c>
      <c r="I372" t="s">
        <v>615</v>
      </c>
      <c r="P372" t="str">
        <v>21900-21960</v>
      </c>
      <c r="T372" t="s">
        <v>637</v>
      </c>
      <c r="X372" t="str">
        <f t="shared" si="0"/>
        <v>=(21900+21960)/2</v>
      </c>
      <c r="AD372">
        <f>(21900+21960)/2</f>
        <v>21930</v>
      </c>
    </row>
    <row r="373" spans="1:30" x14ac:dyDescent="0.3">
      <c r="A373">
        <v>1</v>
      </c>
      <c r="B373" t="s">
        <v>383</v>
      </c>
      <c r="C373">
        <v>1</v>
      </c>
      <c r="D373">
        <v>0.12</v>
      </c>
      <c r="E373">
        <v>32</v>
      </c>
      <c r="F373">
        <v>61</v>
      </c>
      <c r="G373">
        <v>59.43</v>
      </c>
      <c r="H373" s="8">
        <v>0.14580000000000001</v>
      </c>
      <c r="I373" t="s">
        <v>615</v>
      </c>
      <c r="P373" t="str">
        <v>21960-22020</v>
      </c>
      <c r="T373" t="s">
        <v>638</v>
      </c>
      <c r="X373" t="str">
        <f t="shared" si="0"/>
        <v>=(21960+22020)/2</v>
      </c>
      <c r="AD373">
        <f>(21960+22020)/2</f>
        <v>21990</v>
      </c>
    </row>
    <row r="374" spans="1:30" x14ac:dyDescent="0.3">
      <c r="A374">
        <v>1</v>
      </c>
      <c r="B374" t="s">
        <v>384</v>
      </c>
      <c r="C374">
        <v>1</v>
      </c>
      <c r="D374">
        <v>0.47</v>
      </c>
      <c r="E374">
        <v>36</v>
      </c>
      <c r="F374">
        <v>71.98</v>
      </c>
      <c r="G374">
        <v>71.260000000000005</v>
      </c>
      <c r="H374" s="8">
        <v>0.13589999999999999</v>
      </c>
      <c r="I374" t="s">
        <v>615</v>
      </c>
      <c r="P374" t="str">
        <v>22020-22080</v>
      </c>
      <c r="T374" t="s">
        <v>639</v>
      </c>
      <c r="X374" t="str">
        <f t="shared" si="0"/>
        <v>=(22020+22080)/2</v>
      </c>
      <c r="AD374">
        <f>(22020+22080)/2</f>
        <v>22050</v>
      </c>
    </row>
    <row r="375" spans="1:30" x14ac:dyDescent="0.3">
      <c r="A375">
        <v>1</v>
      </c>
      <c r="B375" t="s">
        <v>385</v>
      </c>
      <c r="C375">
        <v>1</v>
      </c>
      <c r="D375">
        <v>0.89</v>
      </c>
      <c r="E375">
        <v>31</v>
      </c>
      <c r="F375">
        <v>69.849999999999994</v>
      </c>
      <c r="G375">
        <v>67.180000000000007</v>
      </c>
      <c r="H375" s="8">
        <v>0.12509999999999999</v>
      </c>
      <c r="I375" t="s">
        <v>615</v>
      </c>
      <c r="P375" t="str">
        <v>22080-22140</v>
      </c>
      <c r="T375" t="s">
        <v>640</v>
      </c>
      <c r="X375" t="str">
        <f t="shared" si="0"/>
        <v>=(22080+22140)/2</v>
      </c>
      <c r="AD375">
        <f>(22080+22140)/2</f>
        <v>22110</v>
      </c>
    </row>
    <row r="376" spans="1:30" x14ac:dyDescent="0.3">
      <c r="A376">
        <v>1</v>
      </c>
      <c r="B376" t="s">
        <v>386</v>
      </c>
      <c r="C376">
        <v>1</v>
      </c>
      <c r="D376">
        <v>0.28999999999999998</v>
      </c>
      <c r="E376">
        <v>31</v>
      </c>
      <c r="F376">
        <v>60.76</v>
      </c>
      <c r="G376">
        <v>59.42</v>
      </c>
      <c r="H376" s="8">
        <v>0.14199999999999999</v>
      </c>
      <c r="I376" t="s">
        <v>615</v>
      </c>
      <c r="P376" t="str">
        <v>22140-22200</v>
      </c>
      <c r="T376" t="s">
        <v>641</v>
      </c>
      <c r="X376" t="str">
        <f t="shared" si="0"/>
        <v>=(22140+22200)/2</v>
      </c>
      <c r="AD376">
        <f>(22140+22200)/2</f>
        <v>22170</v>
      </c>
    </row>
    <row r="377" spans="1:30" x14ac:dyDescent="0.3">
      <c r="A377">
        <v>1</v>
      </c>
      <c r="B377" t="s">
        <v>387</v>
      </c>
      <c r="C377">
        <v>1</v>
      </c>
      <c r="D377">
        <v>1.03</v>
      </c>
      <c r="E377">
        <v>39</v>
      </c>
      <c r="F377">
        <v>72.66</v>
      </c>
      <c r="G377">
        <v>71.069999999999993</v>
      </c>
      <c r="H377" s="8">
        <v>0.14360000000000001</v>
      </c>
      <c r="I377" t="s">
        <v>615</v>
      </c>
      <c r="P377" t="str">
        <v>22200-22260</v>
      </c>
      <c r="T377" t="s">
        <v>642</v>
      </c>
      <c r="X377" t="str">
        <f t="shared" si="0"/>
        <v>=(22200+22260)/2</v>
      </c>
      <c r="AD377">
        <f>(22200+22260)/2</f>
        <v>22230</v>
      </c>
    </row>
    <row r="378" spans="1:30" x14ac:dyDescent="0.3">
      <c r="A378">
        <v>1</v>
      </c>
      <c r="B378" t="s">
        <v>388</v>
      </c>
      <c r="C378">
        <v>1</v>
      </c>
      <c r="D378">
        <v>1.1399999999999999</v>
      </c>
      <c r="E378">
        <v>32</v>
      </c>
      <c r="F378">
        <v>68.959999999999994</v>
      </c>
      <c r="G378">
        <v>66.099999999999994</v>
      </c>
      <c r="H378" s="8">
        <v>0.12889999999999999</v>
      </c>
      <c r="I378" t="s">
        <v>615</v>
      </c>
      <c r="P378" t="str">
        <v>22260-22320</v>
      </c>
      <c r="T378" t="s">
        <v>643</v>
      </c>
      <c r="X378" t="str">
        <f t="shared" si="0"/>
        <v>=(22260+22320)/2</v>
      </c>
      <c r="AD378">
        <f>(22260+22320)/2</f>
        <v>22290</v>
      </c>
    </row>
    <row r="379" spans="1:30" x14ac:dyDescent="0.3">
      <c r="A379">
        <v>1</v>
      </c>
      <c r="B379" t="s">
        <v>389</v>
      </c>
      <c r="C379">
        <v>1</v>
      </c>
      <c r="D379">
        <v>0.84</v>
      </c>
      <c r="E379">
        <v>37</v>
      </c>
      <c r="F379">
        <v>79.08</v>
      </c>
      <c r="G379">
        <v>77.319999999999993</v>
      </c>
      <c r="H379" s="8">
        <v>0.12870000000000001</v>
      </c>
      <c r="I379" t="s">
        <v>615</v>
      </c>
      <c r="P379" t="str">
        <v>22320-22380</v>
      </c>
      <c r="T379" t="s">
        <v>644</v>
      </c>
      <c r="X379" t="str">
        <f t="shared" si="0"/>
        <v>=(22320+22380)/2</v>
      </c>
      <c r="AD379">
        <f>(22320+22380)/2</f>
        <v>22350</v>
      </c>
    </row>
    <row r="380" spans="1:30" x14ac:dyDescent="0.3">
      <c r="A380">
        <v>1</v>
      </c>
      <c r="B380" t="s">
        <v>390</v>
      </c>
      <c r="C380">
        <v>1</v>
      </c>
      <c r="D380">
        <v>0.05</v>
      </c>
      <c r="E380">
        <v>32</v>
      </c>
      <c r="F380">
        <v>54.73</v>
      </c>
      <c r="G380">
        <v>48.17</v>
      </c>
      <c r="H380" s="8">
        <v>0.17680000000000001</v>
      </c>
      <c r="I380" t="s">
        <v>615</v>
      </c>
      <c r="P380" t="str">
        <v>22380-22440</v>
      </c>
      <c r="T380" t="s">
        <v>645</v>
      </c>
      <c r="X380" t="str">
        <f t="shared" si="0"/>
        <v>=(22380+22440)/2</v>
      </c>
      <c r="AD380">
        <f>(22380+22440)/2</f>
        <v>22410</v>
      </c>
    </row>
    <row r="381" spans="1:30" x14ac:dyDescent="0.3">
      <c r="A381">
        <v>1</v>
      </c>
      <c r="B381" t="s">
        <v>391</v>
      </c>
      <c r="C381">
        <v>1</v>
      </c>
      <c r="D381">
        <v>0.73</v>
      </c>
      <c r="E381">
        <v>35</v>
      </c>
      <c r="F381">
        <v>65.790000000000006</v>
      </c>
      <c r="G381">
        <v>58.48</v>
      </c>
      <c r="H381" s="8">
        <v>0.16520000000000001</v>
      </c>
      <c r="I381" t="s">
        <v>615</v>
      </c>
      <c r="P381" t="str">
        <v>22440-22500</v>
      </c>
      <c r="T381" t="s">
        <v>646</v>
      </c>
      <c r="X381" t="str">
        <f t="shared" si="0"/>
        <v>=(22440+22500)/2</v>
      </c>
      <c r="AD381">
        <f>(22440+22500)/2</f>
        <v>22470</v>
      </c>
    </row>
    <row r="382" spans="1:30" x14ac:dyDescent="0.3">
      <c r="A382">
        <v>1</v>
      </c>
      <c r="B382" t="s">
        <v>392</v>
      </c>
      <c r="C382">
        <v>1</v>
      </c>
      <c r="D382">
        <v>0.96</v>
      </c>
      <c r="E382">
        <v>39</v>
      </c>
      <c r="F382">
        <v>67.37</v>
      </c>
      <c r="G382">
        <v>65.89</v>
      </c>
      <c r="H382" s="8">
        <v>0.16009999999999999</v>
      </c>
      <c r="I382" t="s">
        <v>615</v>
      </c>
      <c r="P382" t="str">
        <v>22500-22560</v>
      </c>
      <c r="T382" t="s">
        <v>647</v>
      </c>
      <c r="X382" t="str">
        <f t="shared" si="0"/>
        <v>=(22500+22560)/2</v>
      </c>
      <c r="AD382">
        <f>(22500+22560)/2</f>
        <v>22530</v>
      </c>
    </row>
    <row r="383" spans="1:30" x14ac:dyDescent="0.3">
      <c r="A383">
        <v>1</v>
      </c>
      <c r="B383" t="s">
        <v>393</v>
      </c>
      <c r="C383">
        <v>1</v>
      </c>
      <c r="D383">
        <v>-0.3</v>
      </c>
      <c r="E383">
        <v>34</v>
      </c>
      <c r="F383">
        <v>47.21</v>
      </c>
      <c r="G383">
        <v>42.51</v>
      </c>
      <c r="H383" s="8">
        <v>0.21190000000000001</v>
      </c>
      <c r="I383" t="s">
        <v>615</v>
      </c>
      <c r="P383" t="str">
        <v>22560-22620</v>
      </c>
      <c r="T383" t="s">
        <v>648</v>
      </c>
      <c r="X383" t="str">
        <f t="shared" si="0"/>
        <v>=(22560+22620)/2</v>
      </c>
      <c r="AD383">
        <f>(22560+22620)/2</f>
        <v>22590</v>
      </c>
    </row>
    <row r="384" spans="1:30" x14ac:dyDescent="0.3">
      <c r="A384">
        <v>1</v>
      </c>
      <c r="B384" t="s">
        <v>394</v>
      </c>
      <c r="C384">
        <v>1</v>
      </c>
      <c r="D384">
        <v>0.13</v>
      </c>
      <c r="E384">
        <v>35</v>
      </c>
      <c r="F384">
        <v>67.08</v>
      </c>
      <c r="G384">
        <v>66.25</v>
      </c>
      <c r="H384" s="8">
        <v>0.14910000000000001</v>
      </c>
      <c r="I384" t="s">
        <v>615</v>
      </c>
      <c r="P384" t="str">
        <v>22620-22680</v>
      </c>
      <c r="T384" t="s">
        <v>649</v>
      </c>
      <c r="X384" t="str">
        <f t="shared" si="0"/>
        <v>=(22620+22680)/2</v>
      </c>
      <c r="AD384">
        <f>(22620+22680)/2</f>
        <v>22650</v>
      </c>
    </row>
    <row r="385" spans="1:30" x14ac:dyDescent="0.3">
      <c r="A385">
        <v>1</v>
      </c>
      <c r="B385" t="s">
        <v>395</v>
      </c>
      <c r="C385">
        <v>1</v>
      </c>
      <c r="D385">
        <v>0.56000000000000005</v>
      </c>
      <c r="E385">
        <v>36</v>
      </c>
      <c r="F385">
        <v>73.5</v>
      </c>
      <c r="G385">
        <v>71.930000000000007</v>
      </c>
      <c r="H385" s="8">
        <v>0.13350000000000001</v>
      </c>
      <c r="I385" t="s">
        <v>615</v>
      </c>
      <c r="P385" t="str">
        <v>22680-22740</v>
      </c>
      <c r="T385" t="s">
        <v>650</v>
      </c>
      <c r="X385" t="str">
        <f t="shared" si="0"/>
        <v>=(22680+22740)/2</v>
      </c>
      <c r="AD385">
        <f>(22680+22740)/2</f>
        <v>22710</v>
      </c>
    </row>
    <row r="386" spans="1:30" x14ac:dyDescent="0.3">
      <c r="A386">
        <v>1</v>
      </c>
      <c r="B386" t="s">
        <v>396</v>
      </c>
      <c r="C386">
        <v>1</v>
      </c>
      <c r="D386">
        <v>0.98</v>
      </c>
      <c r="E386">
        <v>36</v>
      </c>
      <c r="F386">
        <v>74.81</v>
      </c>
      <c r="G386">
        <v>72.650000000000006</v>
      </c>
      <c r="H386" s="8">
        <v>0.13500000000000001</v>
      </c>
      <c r="I386" t="s">
        <v>615</v>
      </c>
      <c r="P386" t="str">
        <v>22740-22800</v>
      </c>
      <c r="T386" t="s">
        <v>651</v>
      </c>
      <c r="X386" t="str">
        <f t="shared" si="0"/>
        <v>=(22740+22800)/2</v>
      </c>
      <c r="AD386">
        <f>(22740+22800)/2</f>
        <v>22770</v>
      </c>
    </row>
    <row r="387" spans="1:30" x14ac:dyDescent="0.3">
      <c r="A387">
        <v>1</v>
      </c>
      <c r="B387" t="s">
        <v>397</v>
      </c>
      <c r="C387">
        <v>1</v>
      </c>
      <c r="D387">
        <v>0.63</v>
      </c>
      <c r="E387">
        <v>37</v>
      </c>
      <c r="F387">
        <v>72.709999999999994</v>
      </c>
      <c r="G387">
        <v>70.459999999999994</v>
      </c>
      <c r="H387" s="8">
        <v>0.1421</v>
      </c>
      <c r="I387" t="s">
        <v>615</v>
      </c>
      <c r="P387" t="str">
        <v>22800-22860</v>
      </c>
      <c r="T387" t="s">
        <v>652</v>
      </c>
      <c r="X387" t="str">
        <f t="shared" si="0"/>
        <v>=(22800+22860)/2</v>
      </c>
      <c r="AD387">
        <f>(22800+22860)/2</f>
        <v>22830</v>
      </c>
    </row>
    <row r="388" spans="1:30" x14ac:dyDescent="0.3">
      <c r="A388">
        <v>1</v>
      </c>
      <c r="B388" t="s">
        <v>398</v>
      </c>
      <c r="C388">
        <v>1</v>
      </c>
      <c r="D388">
        <v>0.48</v>
      </c>
      <c r="E388">
        <v>31</v>
      </c>
      <c r="F388">
        <v>78.02</v>
      </c>
      <c r="G388">
        <v>76.25</v>
      </c>
      <c r="H388" s="8">
        <v>0.1116</v>
      </c>
      <c r="I388" t="s">
        <v>615</v>
      </c>
      <c r="P388" t="str">
        <v>22860-22920</v>
      </c>
      <c r="T388" t="s">
        <v>653</v>
      </c>
      <c r="X388" t="str">
        <f t="shared" si="0"/>
        <v>=(22860+22920)/2</v>
      </c>
      <c r="AD388">
        <f>(22860+22920)/2</f>
        <v>22890</v>
      </c>
    </row>
    <row r="389" spans="1:30" x14ac:dyDescent="0.3">
      <c r="A389">
        <v>1</v>
      </c>
      <c r="B389" t="s">
        <v>399</v>
      </c>
      <c r="C389">
        <v>1</v>
      </c>
      <c r="D389">
        <v>0.87</v>
      </c>
      <c r="E389">
        <v>35</v>
      </c>
      <c r="F389">
        <v>77.75</v>
      </c>
      <c r="G389">
        <v>76.58</v>
      </c>
      <c r="H389" s="8">
        <v>0.1237</v>
      </c>
      <c r="I389" t="s">
        <v>615</v>
      </c>
      <c r="P389" t="str">
        <v>22920-22980</v>
      </c>
      <c r="T389" t="s">
        <v>654</v>
      </c>
      <c r="X389" t="str">
        <f t="shared" si="0"/>
        <v>=(22920+22980)/2</v>
      </c>
      <c r="AD389">
        <f>(22920+22980)/2</f>
        <v>22950</v>
      </c>
    </row>
    <row r="390" spans="1:30" x14ac:dyDescent="0.3">
      <c r="A390">
        <v>1</v>
      </c>
      <c r="B390" t="s">
        <v>400</v>
      </c>
      <c r="C390">
        <v>1</v>
      </c>
      <c r="D390">
        <v>-0.31</v>
      </c>
      <c r="E390">
        <v>36</v>
      </c>
      <c r="F390">
        <v>72.16</v>
      </c>
      <c r="G390">
        <v>68.37</v>
      </c>
      <c r="H390" s="8">
        <v>0.1431</v>
      </c>
      <c r="I390" t="s">
        <v>615</v>
      </c>
      <c r="P390" t="str">
        <v>22980-23040</v>
      </c>
      <c r="T390" t="s">
        <v>655</v>
      </c>
      <c r="X390" t="str">
        <f t="shared" si="0"/>
        <v>=(22980+23040)/2</v>
      </c>
      <c r="AD390">
        <f>(22980+23040)/2</f>
        <v>23010</v>
      </c>
    </row>
    <row r="391" spans="1:30" x14ac:dyDescent="0.3">
      <c r="A391">
        <v>1</v>
      </c>
      <c r="B391" t="s">
        <v>401</v>
      </c>
      <c r="C391">
        <v>1</v>
      </c>
      <c r="D391">
        <v>0.56999999999999995</v>
      </c>
      <c r="E391">
        <v>29</v>
      </c>
      <c r="F391">
        <v>47.32</v>
      </c>
      <c r="G391">
        <v>45.7</v>
      </c>
      <c r="H391" s="8">
        <v>0.16880000000000001</v>
      </c>
      <c r="I391" t="s">
        <v>615</v>
      </c>
      <c r="P391" t="str">
        <v>23040-23100</v>
      </c>
      <c r="T391" t="s">
        <v>656</v>
      </c>
      <c r="X391" t="str">
        <f t="shared" si="0"/>
        <v>=(23040+23100)/2</v>
      </c>
      <c r="AD391">
        <f>(23040+23100)/2</f>
        <v>23070</v>
      </c>
    </row>
    <row r="392" spans="1:30" x14ac:dyDescent="0.3">
      <c r="A392">
        <v>1</v>
      </c>
      <c r="B392" t="s">
        <v>402</v>
      </c>
      <c r="C392">
        <v>1</v>
      </c>
      <c r="D392">
        <v>-0.51</v>
      </c>
      <c r="E392">
        <v>31</v>
      </c>
      <c r="F392">
        <v>43.08</v>
      </c>
      <c r="G392">
        <v>40.130000000000003</v>
      </c>
      <c r="H392" s="8">
        <v>0.21410000000000001</v>
      </c>
      <c r="I392" t="s">
        <v>615</v>
      </c>
      <c r="P392" t="str">
        <v>23100-23160</v>
      </c>
      <c r="T392" t="s">
        <v>657</v>
      </c>
      <c r="X392" t="str">
        <f t="shared" si="0"/>
        <v>=(23100+23160)/2</v>
      </c>
      <c r="AD392">
        <f>(23100+23160)/2</f>
        <v>23130</v>
      </c>
    </row>
    <row r="393" spans="1:30" x14ac:dyDescent="0.3">
      <c r="A393">
        <v>1</v>
      </c>
      <c r="B393" t="s">
        <v>403</v>
      </c>
      <c r="C393">
        <v>1</v>
      </c>
      <c r="D393">
        <v>0.68</v>
      </c>
      <c r="E393">
        <v>31</v>
      </c>
      <c r="F393">
        <v>54.65</v>
      </c>
      <c r="G393">
        <v>46.5</v>
      </c>
      <c r="H393" s="8">
        <v>0.17730000000000001</v>
      </c>
      <c r="I393" t="s">
        <v>615</v>
      </c>
      <c r="P393" t="str">
        <v>23160-23220</v>
      </c>
      <c r="T393" t="s">
        <v>658</v>
      </c>
      <c r="X393" t="str">
        <f t="shared" si="0"/>
        <v>=(23160+23220)/2</v>
      </c>
      <c r="AD393">
        <f>(23160+23220)/2</f>
        <v>23190</v>
      </c>
    </row>
    <row r="394" spans="1:30" x14ac:dyDescent="0.3">
      <c r="A394">
        <v>1</v>
      </c>
      <c r="B394" t="s">
        <v>404</v>
      </c>
      <c r="C394">
        <v>1</v>
      </c>
      <c r="D394">
        <v>-0.11</v>
      </c>
      <c r="E394">
        <v>26</v>
      </c>
      <c r="F394">
        <v>52.6</v>
      </c>
      <c r="G394">
        <v>41.7</v>
      </c>
      <c r="H394" s="8">
        <v>0.18759999999999999</v>
      </c>
      <c r="I394" t="s">
        <v>615</v>
      </c>
      <c r="P394" t="str">
        <v>23220-23280</v>
      </c>
      <c r="T394" t="s">
        <v>659</v>
      </c>
      <c r="X394" t="str">
        <f t="shared" si="0"/>
        <v>=(23220+23280)/2</v>
      </c>
      <c r="AD394">
        <f>(23220+23280)/2</f>
        <v>23250</v>
      </c>
    </row>
    <row r="395" spans="1:30" x14ac:dyDescent="0.3">
      <c r="A395">
        <v>1</v>
      </c>
      <c r="B395" t="s">
        <v>405</v>
      </c>
      <c r="C395">
        <v>1</v>
      </c>
      <c r="D395">
        <v>0.31</v>
      </c>
      <c r="E395">
        <v>29</v>
      </c>
      <c r="F395">
        <v>53.25</v>
      </c>
      <c r="G395">
        <v>48.54</v>
      </c>
      <c r="H395" s="8">
        <v>0.1588</v>
      </c>
      <c r="I395" t="s">
        <v>615</v>
      </c>
      <c r="P395" t="str">
        <v>23280-23340</v>
      </c>
      <c r="T395" t="s">
        <v>660</v>
      </c>
      <c r="X395" t="str">
        <f t="shared" si="0"/>
        <v>=(23280+23340)/2</v>
      </c>
      <c r="AD395">
        <f>(23280+23340)/2</f>
        <v>23310</v>
      </c>
    </row>
    <row r="396" spans="1:30" x14ac:dyDescent="0.3">
      <c r="A396">
        <v>1</v>
      </c>
      <c r="B396" t="s">
        <v>406</v>
      </c>
      <c r="C396">
        <v>1</v>
      </c>
      <c r="D396">
        <v>0.72</v>
      </c>
      <c r="E396">
        <v>32</v>
      </c>
      <c r="F396">
        <v>58.65</v>
      </c>
      <c r="G396">
        <v>54.85</v>
      </c>
      <c r="H396" s="8">
        <v>0.15709999999999999</v>
      </c>
      <c r="I396" t="s">
        <v>615</v>
      </c>
      <c r="P396" t="str">
        <v>23340-23400</v>
      </c>
      <c r="T396" t="s">
        <v>661</v>
      </c>
      <c r="X396" t="str">
        <f t="shared" si="0"/>
        <v>=(23340+23400)/2</v>
      </c>
      <c r="AD396">
        <f>(23340+23400)/2</f>
        <v>23370</v>
      </c>
    </row>
    <row r="397" spans="1:30" x14ac:dyDescent="0.3">
      <c r="A397">
        <v>1</v>
      </c>
      <c r="B397" t="s">
        <v>407</v>
      </c>
      <c r="C397">
        <v>1</v>
      </c>
      <c r="D397">
        <v>-0.11</v>
      </c>
      <c r="E397">
        <v>35</v>
      </c>
      <c r="F397">
        <v>64.55</v>
      </c>
      <c r="G397">
        <v>55.9</v>
      </c>
      <c r="H397" s="8">
        <v>0.16739999999999999</v>
      </c>
      <c r="I397" t="s">
        <v>615</v>
      </c>
      <c r="P397" t="str">
        <v>23400-23460</v>
      </c>
      <c r="T397" t="s">
        <v>662</v>
      </c>
      <c r="X397" t="str">
        <f t="shared" si="0"/>
        <v>=(23400+23460)/2</v>
      </c>
      <c r="AD397">
        <f>(23400+23460)/2</f>
        <v>23430</v>
      </c>
    </row>
    <row r="398" spans="1:30" x14ac:dyDescent="0.3">
      <c r="A398">
        <v>1</v>
      </c>
      <c r="B398" t="s">
        <v>408</v>
      </c>
      <c r="C398">
        <v>1</v>
      </c>
      <c r="D398">
        <v>0.41</v>
      </c>
      <c r="E398">
        <v>35</v>
      </c>
      <c r="F398">
        <v>62.8</v>
      </c>
      <c r="G398">
        <v>60.96</v>
      </c>
      <c r="H398" s="8">
        <v>0.15329999999999999</v>
      </c>
      <c r="I398" t="s">
        <v>615</v>
      </c>
      <c r="P398" t="str">
        <v>23460-23520</v>
      </c>
      <c r="T398" t="s">
        <v>663</v>
      </c>
      <c r="X398" t="str">
        <f t="shared" si="0"/>
        <v>=(23460+23520)/2</v>
      </c>
      <c r="AD398">
        <f>(23460+23520)/2</f>
        <v>23490</v>
      </c>
    </row>
    <row r="399" spans="1:30" x14ac:dyDescent="0.3">
      <c r="A399">
        <v>1</v>
      </c>
      <c r="B399" t="s">
        <v>409</v>
      </c>
      <c r="C399">
        <v>1</v>
      </c>
      <c r="D399">
        <v>0.72</v>
      </c>
      <c r="E399">
        <v>31</v>
      </c>
      <c r="F399">
        <v>68.83</v>
      </c>
      <c r="G399">
        <v>66.91</v>
      </c>
      <c r="H399" s="8">
        <v>0.12139999999999999</v>
      </c>
      <c r="I399" t="s">
        <v>615</v>
      </c>
      <c r="P399" t="str">
        <v>23520-23580</v>
      </c>
      <c r="T399" t="s">
        <v>664</v>
      </c>
      <c r="X399" t="str">
        <f t="shared" si="0"/>
        <v>=(23520+23580)/2</v>
      </c>
      <c r="AD399">
        <f>(23520+23580)/2</f>
        <v>23550</v>
      </c>
    </row>
    <row r="400" spans="1:30" x14ac:dyDescent="0.3">
      <c r="A400">
        <v>1</v>
      </c>
      <c r="B400" t="s">
        <v>410</v>
      </c>
      <c r="C400">
        <v>1</v>
      </c>
      <c r="D400">
        <v>0.15</v>
      </c>
      <c r="E400">
        <v>27</v>
      </c>
      <c r="F400">
        <v>46.02</v>
      </c>
      <c r="G400">
        <v>39.07</v>
      </c>
      <c r="H400" s="8">
        <v>0.18609999999999999</v>
      </c>
      <c r="I400" t="s">
        <v>615</v>
      </c>
      <c r="P400" t="str">
        <v>23580-23640</v>
      </c>
      <c r="T400" t="s">
        <v>665</v>
      </c>
      <c r="X400" t="str">
        <f t="shared" si="0"/>
        <v>=(23580+23640)/2</v>
      </c>
      <c r="AD400">
        <f>(23580+23640)/2</f>
        <v>23610</v>
      </c>
    </row>
    <row r="401" spans="1:38" x14ac:dyDescent="0.3">
      <c r="A401">
        <v>1</v>
      </c>
      <c r="B401" t="s">
        <v>411</v>
      </c>
      <c r="C401">
        <v>1</v>
      </c>
      <c r="D401">
        <v>1.06</v>
      </c>
      <c r="E401">
        <v>29</v>
      </c>
      <c r="F401">
        <v>67.09</v>
      </c>
      <c r="G401">
        <v>64.150000000000006</v>
      </c>
      <c r="H401" s="8">
        <v>0.11990000000000001</v>
      </c>
      <c r="I401" t="s">
        <v>615</v>
      </c>
      <c r="P401" t="str">
        <v>23640-23700</v>
      </c>
      <c r="T401" t="s">
        <v>666</v>
      </c>
      <c r="X401" t="str">
        <f t="shared" si="0"/>
        <v>=(23640+23700)/2</v>
      </c>
      <c r="AD401">
        <f>(23640+23700)/2</f>
        <v>23670</v>
      </c>
    </row>
    <row r="402" spans="1:38" x14ac:dyDescent="0.3">
      <c r="A402">
        <v>1</v>
      </c>
      <c r="B402" t="s">
        <v>412</v>
      </c>
      <c r="C402">
        <v>1</v>
      </c>
      <c r="D402">
        <v>0.82</v>
      </c>
      <c r="E402">
        <v>36</v>
      </c>
      <c r="F402">
        <v>67.430000000000007</v>
      </c>
      <c r="G402">
        <v>60.89</v>
      </c>
      <c r="H402" s="8">
        <v>0.15479999999999999</v>
      </c>
      <c r="I402" t="s">
        <v>615</v>
      </c>
      <c r="P402" t="str">
        <v>23700-23760</v>
      </c>
      <c r="T402" t="s">
        <v>667</v>
      </c>
      <c r="X402" t="str">
        <f t="shared" si="0"/>
        <v>=(23700+23760)/2</v>
      </c>
      <c r="AD402">
        <f>(23700+23760)/2</f>
        <v>23730</v>
      </c>
    </row>
    <row r="403" spans="1:38" x14ac:dyDescent="0.3">
      <c r="A403">
        <v>1</v>
      </c>
      <c r="B403" t="s">
        <v>413</v>
      </c>
      <c r="C403">
        <v>1</v>
      </c>
      <c r="D403">
        <v>1.01</v>
      </c>
      <c r="E403">
        <v>34</v>
      </c>
      <c r="F403">
        <v>84.06</v>
      </c>
      <c r="G403">
        <v>82.9</v>
      </c>
      <c r="H403" s="8">
        <v>0.1074</v>
      </c>
      <c r="I403" t="s">
        <v>615</v>
      </c>
      <c r="P403" t="str">
        <v>23760-23820</v>
      </c>
      <c r="T403" t="s">
        <v>668</v>
      </c>
      <c r="X403" t="str">
        <f t="shared" si="0"/>
        <v>=(23760+23820)/2</v>
      </c>
      <c r="AD403">
        <f>(23760+23820)/2</f>
        <v>23790</v>
      </c>
    </row>
    <row r="404" spans="1:38" x14ac:dyDescent="0.3">
      <c r="A404">
        <v>1</v>
      </c>
      <c r="B404" t="s">
        <v>414</v>
      </c>
      <c r="C404">
        <v>1</v>
      </c>
      <c r="D404">
        <v>0.71</v>
      </c>
      <c r="E404">
        <v>33</v>
      </c>
      <c r="F404">
        <v>71.92</v>
      </c>
      <c r="G404">
        <v>70.98</v>
      </c>
      <c r="H404" s="8">
        <v>0.12479999999999999</v>
      </c>
      <c r="I404" t="s">
        <v>615</v>
      </c>
      <c r="P404" t="str">
        <v>23820-23880</v>
      </c>
      <c r="T404" t="s">
        <v>669</v>
      </c>
      <c r="X404" t="str">
        <f t="shared" si="0"/>
        <v>=(23820+23880)/2</v>
      </c>
      <c r="AD404">
        <f>(23820+23880)/2</f>
        <v>23850</v>
      </c>
    </row>
    <row r="405" spans="1:38" x14ac:dyDescent="0.3">
      <c r="A405">
        <v>1</v>
      </c>
      <c r="B405" t="s">
        <v>415</v>
      </c>
      <c r="C405">
        <v>1</v>
      </c>
      <c r="D405">
        <v>0.42</v>
      </c>
      <c r="E405">
        <v>27</v>
      </c>
      <c r="F405">
        <v>47.98</v>
      </c>
      <c r="G405">
        <v>41.58</v>
      </c>
      <c r="H405" s="8">
        <v>0.1767</v>
      </c>
      <c r="I405" t="s">
        <v>615</v>
      </c>
      <c r="N405">
        <f>TRIMMEAN(F401:F458,0.2)</f>
        <v>68.52729166666667</v>
      </c>
      <c r="P405" t="str">
        <v>23880-23940</v>
      </c>
      <c r="T405" t="s">
        <v>670</v>
      </c>
      <c r="X405" t="str">
        <f t="shared" si="0"/>
        <v>=(23880+23940)/2</v>
      </c>
      <c r="AD405">
        <f>(23880+23940)/2</f>
        <v>23910</v>
      </c>
    </row>
    <row r="406" spans="1:38" x14ac:dyDescent="0.3">
      <c r="A406">
        <v>1</v>
      </c>
      <c r="B406" t="s">
        <v>416</v>
      </c>
      <c r="C406">
        <v>1</v>
      </c>
      <c r="D406">
        <v>-0.53</v>
      </c>
      <c r="E406">
        <v>29</v>
      </c>
      <c r="F406">
        <v>67.48</v>
      </c>
      <c r="G406">
        <v>55.09</v>
      </c>
      <c r="H406" s="8">
        <v>0.1464</v>
      </c>
      <c r="I406" t="s">
        <v>615</v>
      </c>
      <c r="P406" t="str">
        <v>23940-24000</v>
      </c>
      <c r="T406" t="s">
        <v>671</v>
      </c>
      <c r="X406" t="str">
        <f t="shared" si="0"/>
        <v>=(23940+24000)/2</v>
      </c>
      <c r="AD406">
        <f>(23940+24000)/2</f>
        <v>23970</v>
      </c>
    </row>
    <row r="407" spans="1:38" x14ac:dyDescent="0.3">
      <c r="A407">
        <v>1</v>
      </c>
      <c r="B407" t="s">
        <v>417</v>
      </c>
      <c r="C407">
        <v>1</v>
      </c>
      <c r="D407">
        <v>0.43</v>
      </c>
      <c r="E407">
        <v>29</v>
      </c>
      <c r="F407">
        <v>46.46</v>
      </c>
      <c r="G407">
        <v>41.01</v>
      </c>
      <c r="H407" s="8">
        <v>0.19389999999999999</v>
      </c>
      <c r="I407" t="s">
        <v>615</v>
      </c>
      <c r="P407" t="str">
        <v>24000-24060</v>
      </c>
      <c r="T407" t="s">
        <v>672</v>
      </c>
      <c r="X407" t="str">
        <f t="shared" si="0"/>
        <v>=(24000+24060)/2</v>
      </c>
      <c r="AD407">
        <f>(24000+24060)/2</f>
        <v>24030</v>
      </c>
    </row>
    <row r="408" spans="1:38" x14ac:dyDescent="0.3">
      <c r="A408">
        <v>1</v>
      </c>
      <c r="B408" t="s">
        <v>418</v>
      </c>
      <c r="C408">
        <v>1</v>
      </c>
      <c r="D408">
        <v>0.78</v>
      </c>
      <c r="E408">
        <v>37</v>
      </c>
      <c r="F408">
        <v>80.97</v>
      </c>
      <c r="G408">
        <v>80.459999999999994</v>
      </c>
      <c r="H408" s="8">
        <v>0.1244</v>
      </c>
      <c r="I408" t="s">
        <v>615</v>
      </c>
      <c r="P408" t="str">
        <v>24060-24120</v>
      </c>
      <c r="T408" t="s">
        <v>673</v>
      </c>
      <c r="X408" t="str">
        <f t="shared" si="0"/>
        <v>=(24060+24120)/2</v>
      </c>
      <c r="AD408">
        <f>(24060+24120)/2</f>
        <v>24090</v>
      </c>
    </row>
    <row r="409" spans="1:38" x14ac:dyDescent="0.3">
      <c r="A409">
        <v>1</v>
      </c>
      <c r="B409" t="s">
        <v>419</v>
      </c>
      <c r="C409">
        <v>1</v>
      </c>
      <c r="D409">
        <v>1.21</v>
      </c>
      <c r="E409">
        <v>31</v>
      </c>
      <c r="F409">
        <v>46.78</v>
      </c>
      <c r="G409">
        <v>39.659999999999997</v>
      </c>
      <c r="H409" s="8">
        <v>0.20680000000000001</v>
      </c>
      <c r="I409" t="s">
        <v>615</v>
      </c>
      <c r="P409" t="str">
        <v>24120-24180</v>
      </c>
      <c r="T409" t="s">
        <v>674</v>
      </c>
      <c r="X409" t="str">
        <f t="shared" si="0"/>
        <v>=(24120+24180)/2</v>
      </c>
      <c r="AD409">
        <f>(24120+24180)/2</f>
        <v>24150</v>
      </c>
    </row>
    <row r="410" spans="1:38" x14ac:dyDescent="0.3">
      <c r="A410">
        <v>1</v>
      </c>
      <c r="B410" t="s">
        <v>420</v>
      </c>
      <c r="C410">
        <v>1</v>
      </c>
      <c r="D410">
        <v>0.72</v>
      </c>
      <c r="E410">
        <v>32</v>
      </c>
      <c r="F410">
        <v>54.36</v>
      </c>
      <c r="G410">
        <v>52.5</v>
      </c>
      <c r="H410" s="8">
        <v>0.16300000000000001</v>
      </c>
      <c r="I410" t="s">
        <v>615</v>
      </c>
      <c r="AD410">
        <f>AVERAGE(AD352:AD409)</f>
        <v>22440</v>
      </c>
      <c r="AH410">
        <f>AD410/3600</f>
        <v>6.2333333333333334</v>
      </c>
      <c r="AI410">
        <f>INT(AH410)</f>
        <v>6</v>
      </c>
      <c r="AJ410">
        <f>AI410*3600</f>
        <v>21600</v>
      </c>
      <c r="AK410">
        <f>AD410-AJ410</f>
        <v>840</v>
      </c>
      <c r="AL410">
        <f>AK410/60</f>
        <v>14</v>
      </c>
    </row>
    <row r="411" spans="1:38" x14ac:dyDescent="0.3">
      <c r="A411">
        <v>1</v>
      </c>
      <c r="B411" t="s">
        <v>421</v>
      </c>
      <c r="C411">
        <v>1</v>
      </c>
      <c r="D411">
        <v>-0.78</v>
      </c>
      <c r="E411">
        <v>32</v>
      </c>
      <c r="F411">
        <v>54.71</v>
      </c>
      <c r="G411">
        <v>45.36</v>
      </c>
      <c r="H411" s="8">
        <v>0.19869999999999999</v>
      </c>
      <c r="I411" t="s">
        <v>615</v>
      </c>
    </row>
    <row r="412" spans="1:38" x14ac:dyDescent="0.3">
      <c r="A412">
        <v>1</v>
      </c>
      <c r="B412" t="s">
        <v>422</v>
      </c>
      <c r="C412">
        <v>1</v>
      </c>
      <c r="D412">
        <v>0.88</v>
      </c>
      <c r="E412">
        <v>33</v>
      </c>
      <c r="F412">
        <v>67.28</v>
      </c>
      <c r="G412">
        <v>62.72</v>
      </c>
      <c r="H412" s="8">
        <v>0.14180000000000001</v>
      </c>
      <c r="I412" t="s">
        <v>615</v>
      </c>
    </row>
    <row r="413" spans="1:38" x14ac:dyDescent="0.3">
      <c r="A413">
        <v>1</v>
      </c>
      <c r="B413" t="s">
        <v>423</v>
      </c>
      <c r="C413">
        <v>1</v>
      </c>
      <c r="D413">
        <v>0.51</v>
      </c>
      <c r="E413">
        <v>34</v>
      </c>
      <c r="F413">
        <v>64.66</v>
      </c>
      <c r="G413">
        <v>61.08</v>
      </c>
      <c r="H413" s="8">
        <v>0.14680000000000001</v>
      </c>
      <c r="I413" t="s">
        <v>615</v>
      </c>
    </row>
    <row r="414" spans="1:38" x14ac:dyDescent="0.3">
      <c r="A414">
        <v>1</v>
      </c>
      <c r="B414" t="s">
        <v>424</v>
      </c>
      <c r="C414">
        <v>1</v>
      </c>
      <c r="D414">
        <v>-1.92</v>
      </c>
      <c r="E414">
        <v>29</v>
      </c>
      <c r="F414">
        <v>44.82</v>
      </c>
      <c r="G414">
        <v>38.07</v>
      </c>
      <c r="H414" s="8">
        <v>0.20549999999999999</v>
      </c>
      <c r="I414" t="s">
        <v>615</v>
      </c>
    </row>
    <row r="415" spans="1:38" x14ac:dyDescent="0.3">
      <c r="A415">
        <v>1</v>
      </c>
      <c r="B415" t="s">
        <v>425</v>
      </c>
      <c r="C415">
        <v>1</v>
      </c>
      <c r="D415">
        <v>1.1000000000000001</v>
      </c>
      <c r="E415">
        <v>30</v>
      </c>
      <c r="F415">
        <v>44.19</v>
      </c>
      <c r="G415">
        <v>37.409999999999997</v>
      </c>
      <c r="H415" s="8">
        <v>0.21390000000000001</v>
      </c>
      <c r="I415" t="s">
        <v>615</v>
      </c>
    </row>
    <row r="416" spans="1:38" x14ac:dyDescent="0.3">
      <c r="A416">
        <v>1</v>
      </c>
      <c r="B416" t="s">
        <v>426</v>
      </c>
      <c r="C416">
        <v>1</v>
      </c>
      <c r="D416">
        <v>0.95</v>
      </c>
      <c r="E416">
        <v>22</v>
      </c>
      <c r="F416">
        <v>44.59</v>
      </c>
      <c r="G416">
        <v>31.7</v>
      </c>
      <c r="H416" s="8">
        <v>0.21299999999999999</v>
      </c>
      <c r="I416" t="s">
        <v>615</v>
      </c>
    </row>
    <row r="417" spans="1:9" x14ac:dyDescent="0.3">
      <c r="A417">
        <v>1</v>
      </c>
      <c r="B417" t="s">
        <v>427</v>
      </c>
      <c r="C417">
        <v>1</v>
      </c>
      <c r="D417">
        <v>0.55000000000000004</v>
      </c>
      <c r="E417">
        <v>34</v>
      </c>
      <c r="F417">
        <v>81.48</v>
      </c>
      <c r="G417">
        <v>81.16</v>
      </c>
      <c r="H417" s="8">
        <v>0.11070000000000001</v>
      </c>
      <c r="I417" t="s">
        <v>615</v>
      </c>
    </row>
    <row r="418" spans="1:9" x14ac:dyDescent="0.3">
      <c r="A418">
        <v>1</v>
      </c>
      <c r="B418" t="s">
        <v>428</v>
      </c>
      <c r="C418">
        <v>1</v>
      </c>
      <c r="D418">
        <v>1.1200000000000001</v>
      </c>
      <c r="E418">
        <v>35</v>
      </c>
      <c r="F418">
        <v>69.84</v>
      </c>
      <c r="G418">
        <v>67.84</v>
      </c>
      <c r="H418" s="8">
        <v>0.1391</v>
      </c>
      <c r="I418" t="s">
        <v>615</v>
      </c>
    </row>
    <row r="419" spans="1:9" x14ac:dyDescent="0.3">
      <c r="A419">
        <v>1</v>
      </c>
      <c r="B419" t="s">
        <v>429</v>
      </c>
      <c r="C419">
        <v>1</v>
      </c>
      <c r="D419">
        <v>1.03</v>
      </c>
      <c r="E419">
        <v>37</v>
      </c>
      <c r="F419">
        <v>72.66</v>
      </c>
      <c r="G419">
        <v>70.900000000000006</v>
      </c>
      <c r="H419" s="8">
        <v>0.13650000000000001</v>
      </c>
      <c r="I419" t="s">
        <v>615</v>
      </c>
    </row>
    <row r="420" spans="1:9" x14ac:dyDescent="0.3">
      <c r="A420">
        <v>1</v>
      </c>
      <c r="B420" t="s">
        <v>430</v>
      </c>
      <c r="C420">
        <v>1</v>
      </c>
      <c r="D420">
        <v>0.91</v>
      </c>
      <c r="E420">
        <v>36</v>
      </c>
      <c r="F420">
        <v>78.52</v>
      </c>
      <c r="G420">
        <v>76.44</v>
      </c>
      <c r="H420" s="8">
        <v>0.1288</v>
      </c>
      <c r="I420" t="s">
        <v>615</v>
      </c>
    </row>
    <row r="421" spans="1:9" x14ac:dyDescent="0.3">
      <c r="A421">
        <v>1</v>
      </c>
      <c r="B421" t="s">
        <v>431</v>
      </c>
      <c r="C421">
        <v>1</v>
      </c>
      <c r="D421">
        <v>0.98</v>
      </c>
      <c r="E421">
        <v>35</v>
      </c>
      <c r="F421">
        <v>83.38</v>
      </c>
      <c r="G421">
        <v>81.93</v>
      </c>
      <c r="H421" s="8">
        <v>0.11559999999999999</v>
      </c>
      <c r="I421" t="s">
        <v>615</v>
      </c>
    </row>
    <row r="422" spans="1:9" x14ac:dyDescent="0.3">
      <c r="A422">
        <v>1</v>
      </c>
      <c r="B422" t="s">
        <v>432</v>
      </c>
      <c r="C422">
        <v>1</v>
      </c>
      <c r="D422">
        <v>0.28999999999999998</v>
      </c>
      <c r="E422">
        <v>37</v>
      </c>
      <c r="F422">
        <v>70.56</v>
      </c>
      <c r="G422">
        <v>69.040000000000006</v>
      </c>
      <c r="H422" s="8">
        <v>0.14330000000000001</v>
      </c>
      <c r="I422" t="s">
        <v>615</v>
      </c>
    </row>
    <row r="423" spans="1:9" x14ac:dyDescent="0.3">
      <c r="A423">
        <v>1</v>
      </c>
      <c r="B423" t="s">
        <v>433</v>
      </c>
      <c r="C423">
        <v>1</v>
      </c>
      <c r="D423">
        <v>-0.35</v>
      </c>
      <c r="E423">
        <v>25</v>
      </c>
      <c r="F423">
        <v>42.41</v>
      </c>
      <c r="G423">
        <v>28.21</v>
      </c>
      <c r="H423" s="8">
        <v>0.26500000000000001</v>
      </c>
      <c r="I423" t="s">
        <v>615</v>
      </c>
    </row>
    <row r="424" spans="1:9" x14ac:dyDescent="0.3">
      <c r="A424">
        <v>1</v>
      </c>
      <c r="B424" t="s">
        <v>434</v>
      </c>
      <c r="C424">
        <v>1</v>
      </c>
      <c r="D424">
        <v>0.59</v>
      </c>
      <c r="E424">
        <v>32</v>
      </c>
      <c r="F424">
        <v>80.5</v>
      </c>
      <c r="G424">
        <v>79.430000000000007</v>
      </c>
      <c r="H424" s="8">
        <v>0.1113</v>
      </c>
      <c r="I424" t="s">
        <v>615</v>
      </c>
    </row>
    <row r="425" spans="1:9" x14ac:dyDescent="0.3">
      <c r="A425">
        <v>1</v>
      </c>
      <c r="B425" t="s">
        <v>435</v>
      </c>
      <c r="C425">
        <v>1</v>
      </c>
      <c r="D425">
        <v>0.63</v>
      </c>
      <c r="E425">
        <v>35</v>
      </c>
      <c r="F425">
        <v>77.63</v>
      </c>
      <c r="G425">
        <v>76.959999999999994</v>
      </c>
      <c r="H425" s="8">
        <v>0.1246</v>
      </c>
      <c r="I425" t="s">
        <v>615</v>
      </c>
    </row>
    <row r="426" spans="1:9" x14ac:dyDescent="0.3">
      <c r="A426">
        <v>1</v>
      </c>
      <c r="B426" t="s">
        <v>436</v>
      </c>
      <c r="C426">
        <v>1</v>
      </c>
      <c r="D426">
        <v>-0.02</v>
      </c>
      <c r="E426">
        <v>30</v>
      </c>
      <c r="F426">
        <v>50.35</v>
      </c>
      <c r="G426">
        <v>44.91</v>
      </c>
      <c r="H426" s="8">
        <v>0.19089999999999999</v>
      </c>
      <c r="I426" t="s">
        <v>615</v>
      </c>
    </row>
    <row r="427" spans="1:9" x14ac:dyDescent="0.3">
      <c r="A427">
        <v>1</v>
      </c>
      <c r="B427" t="s">
        <v>437</v>
      </c>
      <c r="C427">
        <v>1</v>
      </c>
      <c r="D427">
        <v>0.57999999999999996</v>
      </c>
      <c r="E427">
        <v>34</v>
      </c>
      <c r="F427">
        <v>82.93</v>
      </c>
      <c r="G427">
        <v>81.88</v>
      </c>
      <c r="H427" s="8">
        <v>0.1109</v>
      </c>
      <c r="I427" t="s">
        <v>615</v>
      </c>
    </row>
    <row r="428" spans="1:9" x14ac:dyDescent="0.3">
      <c r="A428">
        <v>1</v>
      </c>
      <c r="B428" t="s">
        <v>438</v>
      </c>
      <c r="C428">
        <v>1</v>
      </c>
      <c r="D428">
        <v>0.99</v>
      </c>
      <c r="E428">
        <v>37</v>
      </c>
      <c r="F428">
        <v>64.83</v>
      </c>
      <c r="G428">
        <v>64.09</v>
      </c>
      <c r="H428" s="8">
        <v>0.1547</v>
      </c>
      <c r="I428" t="s">
        <v>615</v>
      </c>
    </row>
    <row r="429" spans="1:9" x14ac:dyDescent="0.3">
      <c r="A429">
        <v>1</v>
      </c>
      <c r="B429" t="s">
        <v>439</v>
      </c>
      <c r="C429">
        <v>1</v>
      </c>
      <c r="D429">
        <v>0.85</v>
      </c>
      <c r="E429">
        <v>35</v>
      </c>
      <c r="F429">
        <v>76.34</v>
      </c>
      <c r="G429">
        <v>75.03</v>
      </c>
      <c r="H429" s="8">
        <v>0.1217</v>
      </c>
      <c r="I429" t="s">
        <v>615</v>
      </c>
    </row>
    <row r="430" spans="1:9" x14ac:dyDescent="0.3">
      <c r="A430">
        <v>1</v>
      </c>
      <c r="B430" t="s">
        <v>440</v>
      </c>
      <c r="C430">
        <v>1</v>
      </c>
      <c r="D430">
        <v>-0.72</v>
      </c>
      <c r="E430">
        <v>29</v>
      </c>
      <c r="F430">
        <v>64.22</v>
      </c>
      <c r="G430">
        <v>47.31</v>
      </c>
      <c r="H430" s="8">
        <v>0.1784</v>
      </c>
      <c r="I430" t="s">
        <v>615</v>
      </c>
    </row>
    <row r="431" spans="1:9" x14ac:dyDescent="0.3">
      <c r="A431">
        <v>1</v>
      </c>
      <c r="B431" t="s">
        <v>441</v>
      </c>
      <c r="C431">
        <v>1</v>
      </c>
      <c r="D431">
        <v>1.24</v>
      </c>
      <c r="E431">
        <v>32</v>
      </c>
      <c r="F431">
        <v>67.13</v>
      </c>
      <c r="G431">
        <v>60.98</v>
      </c>
      <c r="H431" s="8">
        <v>0.14249999999999999</v>
      </c>
      <c r="I431" t="s">
        <v>615</v>
      </c>
    </row>
    <row r="432" spans="1:9" x14ac:dyDescent="0.3">
      <c r="A432">
        <v>1</v>
      </c>
      <c r="B432" t="s">
        <v>442</v>
      </c>
      <c r="C432">
        <v>1</v>
      </c>
      <c r="D432">
        <v>1.1399999999999999</v>
      </c>
      <c r="E432">
        <v>38</v>
      </c>
      <c r="F432">
        <v>79.3</v>
      </c>
      <c r="G432">
        <v>76.94</v>
      </c>
      <c r="H432" s="8">
        <v>0.12659999999999999</v>
      </c>
      <c r="I432" t="s">
        <v>615</v>
      </c>
    </row>
    <row r="433" spans="1:9" x14ac:dyDescent="0.3">
      <c r="A433">
        <v>1</v>
      </c>
      <c r="B433" t="s">
        <v>443</v>
      </c>
      <c r="C433">
        <v>1</v>
      </c>
      <c r="D433">
        <v>-7.0000000000000007E-2</v>
      </c>
      <c r="E433">
        <v>36</v>
      </c>
      <c r="F433">
        <v>56.47</v>
      </c>
      <c r="G433">
        <v>50.69</v>
      </c>
      <c r="H433" s="8">
        <v>0.18970000000000001</v>
      </c>
      <c r="I433" t="s">
        <v>615</v>
      </c>
    </row>
    <row r="434" spans="1:9" x14ac:dyDescent="0.3">
      <c r="A434">
        <v>1</v>
      </c>
      <c r="B434" t="s">
        <v>444</v>
      </c>
      <c r="C434">
        <v>1</v>
      </c>
      <c r="D434">
        <v>0.87</v>
      </c>
      <c r="E434">
        <v>36</v>
      </c>
      <c r="F434">
        <v>83.98</v>
      </c>
      <c r="G434">
        <v>82.83</v>
      </c>
      <c r="H434" s="8">
        <v>0.1168</v>
      </c>
      <c r="I434" t="s">
        <v>615</v>
      </c>
    </row>
    <row r="435" spans="1:9" x14ac:dyDescent="0.3">
      <c r="A435">
        <v>1</v>
      </c>
      <c r="B435" t="s">
        <v>445</v>
      </c>
      <c r="C435">
        <v>1</v>
      </c>
      <c r="D435">
        <v>1.24</v>
      </c>
      <c r="E435">
        <v>33</v>
      </c>
      <c r="F435">
        <v>74.05</v>
      </c>
      <c r="G435">
        <v>72.239999999999995</v>
      </c>
      <c r="H435" s="8">
        <v>0.1232</v>
      </c>
      <c r="I435" t="s">
        <v>615</v>
      </c>
    </row>
    <row r="436" spans="1:9" x14ac:dyDescent="0.3">
      <c r="A436">
        <v>1</v>
      </c>
      <c r="B436" t="s">
        <v>446</v>
      </c>
      <c r="C436">
        <v>1</v>
      </c>
      <c r="D436">
        <v>1.07</v>
      </c>
      <c r="E436">
        <v>36</v>
      </c>
      <c r="F436">
        <v>76.040000000000006</v>
      </c>
      <c r="G436">
        <v>73.819999999999993</v>
      </c>
      <c r="H436" s="8">
        <v>0.12809999999999999</v>
      </c>
      <c r="I436" t="s">
        <v>615</v>
      </c>
    </row>
    <row r="437" spans="1:9" x14ac:dyDescent="0.3">
      <c r="A437">
        <v>1</v>
      </c>
      <c r="B437" t="s">
        <v>447</v>
      </c>
      <c r="C437">
        <v>1</v>
      </c>
      <c r="D437">
        <v>0.54</v>
      </c>
      <c r="E437">
        <v>35</v>
      </c>
      <c r="F437">
        <v>77.400000000000006</v>
      </c>
      <c r="G437">
        <v>76.010000000000005</v>
      </c>
      <c r="H437" s="8">
        <v>0.122</v>
      </c>
      <c r="I437" t="s">
        <v>615</v>
      </c>
    </row>
    <row r="438" spans="1:9" x14ac:dyDescent="0.3">
      <c r="A438">
        <v>1</v>
      </c>
      <c r="B438" t="s">
        <v>448</v>
      </c>
      <c r="C438">
        <v>1</v>
      </c>
      <c r="D438">
        <v>0.85</v>
      </c>
      <c r="E438">
        <v>35</v>
      </c>
      <c r="F438">
        <v>82.35</v>
      </c>
      <c r="G438">
        <v>80.89</v>
      </c>
      <c r="H438" s="8">
        <v>0.1187</v>
      </c>
      <c r="I438" t="s">
        <v>615</v>
      </c>
    </row>
    <row r="439" spans="1:9" x14ac:dyDescent="0.3">
      <c r="A439">
        <v>1</v>
      </c>
      <c r="B439" t="s">
        <v>449</v>
      </c>
      <c r="C439">
        <v>1</v>
      </c>
      <c r="D439">
        <v>-0.03</v>
      </c>
      <c r="E439">
        <v>32</v>
      </c>
      <c r="F439">
        <v>59.88</v>
      </c>
      <c r="G439">
        <v>51.28</v>
      </c>
      <c r="H439" s="8">
        <v>0.17510000000000001</v>
      </c>
      <c r="I439" t="s">
        <v>615</v>
      </c>
    </row>
    <row r="440" spans="1:9" x14ac:dyDescent="0.3">
      <c r="A440">
        <v>1</v>
      </c>
      <c r="B440" t="s">
        <v>450</v>
      </c>
      <c r="C440">
        <v>1</v>
      </c>
      <c r="D440">
        <v>1.43</v>
      </c>
      <c r="E440">
        <v>28</v>
      </c>
      <c r="F440">
        <v>60.96</v>
      </c>
      <c r="G440">
        <v>53.49</v>
      </c>
      <c r="H440" s="8">
        <v>0.13819999999999999</v>
      </c>
      <c r="I440" t="s">
        <v>615</v>
      </c>
    </row>
    <row r="441" spans="1:9" x14ac:dyDescent="0.3">
      <c r="A441">
        <v>1</v>
      </c>
      <c r="B441" t="s">
        <v>451</v>
      </c>
      <c r="C441">
        <v>1</v>
      </c>
      <c r="D441">
        <v>1.0900000000000001</v>
      </c>
      <c r="E441">
        <v>30</v>
      </c>
      <c r="F441">
        <v>68.58</v>
      </c>
      <c r="G441">
        <v>58.19</v>
      </c>
      <c r="H441" s="8">
        <v>0.13370000000000001</v>
      </c>
      <c r="I441" t="s">
        <v>615</v>
      </c>
    </row>
    <row r="442" spans="1:9" x14ac:dyDescent="0.3">
      <c r="A442">
        <v>1</v>
      </c>
      <c r="B442" t="s">
        <v>452</v>
      </c>
      <c r="C442">
        <v>1</v>
      </c>
      <c r="D442">
        <v>1.1000000000000001</v>
      </c>
      <c r="E442">
        <v>36</v>
      </c>
      <c r="F442">
        <v>81.55</v>
      </c>
      <c r="G442">
        <v>79.45</v>
      </c>
      <c r="H442" s="8">
        <v>0.1237</v>
      </c>
      <c r="I442" t="s">
        <v>615</v>
      </c>
    </row>
    <row r="443" spans="1:9" x14ac:dyDescent="0.3">
      <c r="A443">
        <v>1</v>
      </c>
      <c r="B443" t="s">
        <v>453</v>
      </c>
      <c r="C443">
        <v>1</v>
      </c>
      <c r="D443">
        <v>0.73</v>
      </c>
      <c r="E443">
        <v>35</v>
      </c>
      <c r="F443">
        <v>81.94</v>
      </c>
      <c r="G443">
        <v>80.150000000000006</v>
      </c>
      <c r="H443" s="8">
        <v>0.1183</v>
      </c>
      <c r="I443" t="s">
        <v>615</v>
      </c>
    </row>
    <row r="444" spans="1:9" x14ac:dyDescent="0.3">
      <c r="A444">
        <v>1</v>
      </c>
      <c r="B444" t="s">
        <v>454</v>
      </c>
      <c r="C444">
        <v>1</v>
      </c>
      <c r="D444">
        <v>0.19</v>
      </c>
      <c r="E444">
        <v>31</v>
      </c>
      <c r="F444">
        <v>52.4</v>
      </c>
      <c r="G444">
        <v>45.09</v>
      </c>
      <c r="H444" s="8">
        <v>0.1885</v>
      </c>
      <c r="I444" t="s">
        <v>615</v>
      </c>
    </row>
    <row r="445" spans="1:9" x14ac:dyDescent="0.3">
      <c r="A445">
        <v>1</v>
      </c>
      <c r="B445" t="s">
        <v>455</v>
      </c>
      <c r="C445">
        <v>1</v>
      </c>
      <c r="D445">
        <v>0.04</v>
      </c>
      <c r="E445">
        <v>35</v>
      </c>
      <c r="F445">
        <v>77.319999999999993</v>
      </c>
      <c r="G445">
        <v>74.89</v>
      </c>
      <c r="H445" s="8">
        <v>0.12670000000000001</v>
      </c>
      <c r="I445" t="s">
        <v>615</v>
      </c>
    </row>
    <row r="446" spans="1:9" x14ac:dyDescent="0.3">
      <c r="A446">
        <v>1</v>
      </c>
      <c r="B446" t="s">
        <v>456</v>
      </c>
      <c r="C446">
        <v>1</v>
      </c>
      <c r="D446">
        <v>0.46</v>
      </c>
      <c r="E446">
        <v>25</v>
      </c>
      <c r="F446">
        <v>47.43</v>
      </c>
      <c r="G446">
        <v>37.590000000000003</v>
      </c>
      <c r="H446" s="8">
        <v>0.22869999999999999</v>
      </c>
      <c r="I446" t="s">
        <v>615</v>
      </c>
    </row>
    <row r="447" spans="1:9" x14ac:dyDescent="0.3">
      <c r="A447">
        <v>1</v>
      </c>
      <c r="B447" t="s">
        <v>457</v>
      </c>
      <c r="C447">
        <v>1</v>
      </c>
      <c r="D447">
        <v>-0.42</v>
      </c>
      <c r="E447">
        <v>28</v>
      </c>
      <c r="F447">
        <v>62.11</v>
      </c>
      <c r="G447">
        <v>45.37</v>
      </c>
      <c r="H447" s="8">
        <v>0.19259999999999999</v>
      </c>
      <c r="I447" t="s">
        <v>615</v>
      </c>
    </row>
    <row r="448" spans="1:9" x14ac:dyDescent="0.3">
      <c r="A448">
        <v>1</v>
      </c>
      <c r="B448" t="s">
        <v>458</v>
      </c>
      <c r="C448">
        <v>1</v>
      </c>
      <c r="D448">
        <v>0.9</v>
      </c>
      <c r="E448">
        <v>29</v>
      </c>
      <c r="F448">
        <v>62.93</v>
      </c>
      <c r="G448">
        <v>59.1</v>
      </c>
      <c r="H448" s="8">
        <v>0.13220000000000001</v>
      </c>
      <c r="I448" t="s">
        <v>615</v>
      </c>
    </row>
    <row r="449" spans="1:9" x14ac:dyDescent="0.3">
      <c r="A449">
        <v>1</v>
      </c>
      <c r="B449" t="s">
        <v>459</v>
      </c>
      <c r="C449">
        <v>1</v>
      </c>
      <c r="D449">
        <v>-0.42</v>
      </c>
      <c r="E449">
        <v>30</v>
      </c>
      <c r="F449">
        <v>66.040000000000006</v>
      </c>
      <c r="G449">
        <v>48.18</v>
      </c>
      <c r="H449" s="8">
        <v>0.20269999999999999</v>
      </c>
      <c r="I449" t="s">
        <v>615</v>
      </c>
    </row>
    <row r="450" spans="1:9" x14ac:dyDescent="0.3">
      <c r="A450">
        <v>1</v>
      </c>
      <c r="B450" t="s">
        <v>460</v>
      </c>
      <c r="C450">
        <v>1</v>
      </c>
      <c r="D450">
        <v>0.99</v>
      </c>
      <c r="E450">
        <v>34</v>
      </c>
      <c r="F450">
        <v>70.319999999999993</v>
      </c>
      <c r="G450">
        <v>67.63</v>
      </c>
      <c r="H450" s="8">
        <v>0.13350000000000001</v>
      </c>
      <c r="I450" t="s">
        <v>615</v>
      </c>
    </row>
    <row r="451" spans="1:9" x14ac:dyDescent="0.3">
      <c r="A451">
        <v>1</v>
      </c>
      <c r="B451" t="s">
        <v>461</v>
      </c>
      <c r="C451">
        <v>1</v>
      </c>
      <c r="D451">
        <v>0.93</v>
      </c>
      <c r="E451">
        <v>32</v>
      </c>
      <c r="F451">
        <v>69.260000000000005</v>
      </c>
      <c r="G451">
        <v>58.96</v>
      </c>
      <c r="H451" s="8">
        <v>0.14269999999999999</v>
      </c>
      <c r="I451" t="s">
        <v>615</v>
      </c>
    </row>
    <row r="452" spans="1:9" x14ac:dyDescent="0.3">
      <c r="A452">
        <v>1</v>
      </c>
      <c r="B452" t="s">
        <v>462</v>
      </c>
      <c r="C452">
        <v>1</v>
      </c>
      <c r="D452">
        <v>1.24</v>
      </c>
      <c r="E452">
        <v>33</v>
      </c>
      <c r="F452">
        <v>73.95</v>
      </c>
      <c r="G452">
        <v>70.67</v>
      </c>
      <c r="H452" s="8">
        <v>0.124</v>
      </c>
      <c r="I452" t="s">
        <v>615</v>
      </c>
    </row>
    <row r="453" spans="1:9" x14ac:dyDescent="0.3">
      <c r="A453">
        <v>1</v>
      </c>
      <c r="B453" t="s">
        <v>463</v>
      </c>
      <c r="C453">
        <v>1</v>
      </c>
      <c r="D453">
        <v>0.86</v>
      </c>
      <c r="E453">
        <v>35</v>
      </c>
      <c r="F453">
        <v>74.98</v>
      </c>
      <c r="G453">
        <v>72.849999999999994</v>
      </c>
      <c r="H453" s="8">
        <v>0.12559999999999999</v>
      </c>
      <c r="I453" t="s">
        <v>615</v>
      </c>
    </row>
    <row r="454" spans="1:9" x14ac:dyDescent="0.3">
      <c r="A454">
        <v>1</v>
      </c>
      <c r="B454" t="s">
        <v>464</v>
      </c>
      <c r="C454">
        <v>1</v>
      </c>
      <c r="D454">
        <v>0.84</v>
      </c>
      <c r="E454">
        <v>33</v>
      </c>
      <c r="F454">
        <v>83.18</v>
      </c>
      <c r="G454">
        <v>82.04</v>
      </c>
      <c r="H454" s="8">
        <v>0.1069</v>
      </c>
      <c r="I454" t="s">
        <v>615</v>
      </c>
    </row>
    <row r="455" spans="1:9" x14ac:dyDescent="0.3">
      <c r="A455">
        <v>1</v>
      </c>
      <c r="B455" t="s">
        <v>465</v>
      </c>
      <c r="C455">
        <v>1</v>
      </c>
      <c r="D455">
        <v>0.94</v>
      </c>
      <c r="E455">
        <v>35</v>
      </c>
      <c r="F455">
        <v>83.89</v>
      </c>
      <c r="G455">
        <v>83.39</v>
      </c>
      <c r="H455" s="8">
        <v>0.1118</v>
      </c>
      <c r="I455" t="s">
        <v>615</v>
      </c>
    </row>
    <row r="456" spans="1:9" x14ac:dyDescent="0.3">
      <c r="A456">
        <v>1</v>
      </c>
      <c r="B456" t="s">
        <v>466</v>
      </c>
      <c r="C456">
        <v>1</v>
      </c>
      <c r="D456">
        <v>1.31</v>
      </c>
      <c r="E456">
        <v>36</v>
      </c>
      <c r="F456">
        <v>70.489999999999995</v>
      </c>
      <c r="G456">
        <v>68.87</v>
      </c>
      <c r="H456" s="8">
        <v>0.13869999999999999</v>
      </c>
      <c r="I456" t="s">
        <v>615</v>
      </c>
    </row>
    <row r="457" spans="1:9" x14ac:dyDescent="0.3">
      <c r="A457">
        <v>1</v>
      </c>
      <c r="B457" t="s">
        <v>467</v>
      </c>
      <c r="C457">
        <v>1</v>
      </c>
      <c r="D457">
        <v>0.18</v>
      </c>
      <c r="E457">
        <v>34</v>
      </c>
      <c r="F457">
        <v>65.73</v>
      </c>
      <c r="G457">
        <v>53.29</v>
      </c>
      <c r="H457" s="8">
        <v>0.16830000000000001</v>
      </c>
      <c r="I457" t="s">
        <v>615</v>
      </c>
    </row>
    <row r="458" spans="1:9" x14ac:dyDescent="0.3">
      <c r="A458">
        <v>1</v>
      </c>
      <c r="B458" t="s">
        <v>468</v>
      </c>
      <c r="C458">
        <v>1</v>
      </c>
      <c r="D458">
        <v>0.81</v>
      </c>
      <c r="E458">
        <v>36</v>
      </c>
      <c r="F458">
        <v>70.180000000000007</v>
      </c>
      <c r="G458">
        <v>66.19</v>
      </c>
      <c r="H458" s="8">
        <v>0.14499999999999999</v>
      </c>
      <c r="I458" t="s">
        <v>615</v>
      </c>
    </row>
    <row r="459" spans="1:9" x14ac:dyDescent="0.3">
      <c r="A459">
        <v>1</v>
      </c>
      <c r="B459" t="s">
        <v>469</v>
      </c>
      <c r="C459">
        <v>1</v>
      </c>
      <c r="D459">
        <v>0.76</v>
      </c>
      <c r="E459">
        <v>39</v>
      </c>
      <c r="F459">
        <v>77.319999999999993</v>
      </c>
      <c r="G459">
        <v>76</v>
      </c>
      <c r="H459" s="8">
        <v>0.13730000000000001</v>
      </c>
      <c r="I459" t="s">
        <v>615</v>
      </c>
    </row>
    <row r="460" spans="1:9" x14ac:dyDescent="0.3">
      <c r="A460">
        <v>1</v>
      </c>
      <c r="B460" t="s">
        <v>470</v>
      </c>
      <c r="C460">
        <v>1</v>
      </c>
      <c r="D460">
        <v>0.91</v>
      </c>
      <c r="E460">
        <v>37</v>
      </c>
      <c r="F460">
        <v>73.13</v>
      </c>
      <c r="G460">
        <v>71.239999999999995</v>
      </c>
      <c r="H460" s="8">
        <v>0.1386</v>
      </c>
      <c r="I460" t="s">
        <v>615</v>
      </c>
    </row>
    <row r="461" spans="1:9" x14ac:dyDescent="0.3">
      <c r="A461">
        <v>1</v>
      </c>
      <c r="B461" t="s">
        <v>471</v>
      </c>
      <c r="C461">
        <v>1</v>
      </c>
      <c r="D461">
        <v>1.02</v>
      </c>
      <c r="E461">
        <v>36</v>
      </c>
      <c r="F461">
        <v>78.61</v>
      </c>
      <c r="G461">
        <v>76.75</v>
      </c>
      <c r="H461" s="8">
        <v>0.12640000000000001</v>
      </c>
      <c r="I461" t="s">
        <v>615</v>
      </c>
    </row>
    <row r="462" spans="1:9" x14ac:dyDescent="0.3">
      <c r="A462">
        <v>1</v>
      </c>
      <c r="B462" t="s">
        <v>472</v>
      </c>
      <c r="C462">
        <v>1</v>
      </c>
      <c r="D462">
        <v>0.54</v>
      </c>
      <c r="E462">
        <v>35</v>
      </c>
      <c r="F462">
        <v>81.14</v>
      </c>
      <c r="G462">
        <v>79.19</v>
      </c>
      <c r="H462" s="8">
        <v>0.1198</v>
      </c>
      <c r="I462" t="s">
        <v>615</v>
      </c>
    </row>
    <row r="463" spans="1:9" x14ac:dyDescent="0.3">
      <c r="A463">
        <v>1</v>
      </c>
      <c r="B463" t="s">
        <v>473</v>
      </c>
      <c r="C463">
        <v>1</v>
      </c>
      <c r="D463">
        <v>1</v>
      </c>
      <c r="E463">
        <v>36</v>
      </c>
      <c r="F463">
        <v>81.84</v>
      </c>
      <c r="G463">
        <v>79.650000000000006</v>
      </c>
      <c r="H463" s="8">
        <v>0.1208</v>
      </c>
      <c r="I463" t="s">
        <v>615</v>
      </c>
    </row>
    <row r="464" spans="1:9" x14ac:dyDescent="0.3">
      <c r="A464">
        <v>1</v>
      </c>
      <c r="B464" t="s">
        <v>474</v>
      </c>
      <c r="C464">
        <v>1</v>
      </c>
      <c r="D464">
        <v>0.99</v>
      </c>
      <c r="E464">
        <v>36</v>
      </c>
      <c r="F464">
        <v>70.97</v>
      </c>
      <c r="G464">
        <v>69.94</v>
      </c>
      <c r="H464" s="8">
        <v>0.1389</v>
      </c>
      <c r="I464" t="s">
        <v>615</v>
      </c>
    </row>
    <row r="465" spans="1:9" x14ac:dyDescent="0.3">
      <c r="A465">
        <v>1</v>
      </c>
      <c r="B465" t="s">
        <v>475</v>
      </c>
      <c r="C465">
        <v>1</v>
      </c>
      <c r="D465">
        <v>0.69</v>
      </c>
      <c r="E465">
        <v>38</v>
      </c>
      <c r="F465">
        <v>69.260000000000005</v>
      </c>
      <c r="G465">
        <v>65.47</v>
      </c>
      <c r="H465" s="8">
        <v>0.1585</v>
      </c>
      <c r="I465" t="s">
        <v>615</v>
      </c>
    </row>
    <row r="466" spans="1:9" x14ac:dyDescent="0.3">
      <c r="A466">
        <v>1</v>
      </c>
      <c r="B466" t="s">
        <v>476</v>
      </c>
      <c r="C466">
        <v>1</v>
      </c>
      <c r="D466">
        <v>0.82</v>
      </c>
      <c r="E466">
        <v>37</v>
      </c>
      <c r="F466">
        <v>84.04</v>
      </c>
      <c r="G466">
        <v>81.91</v>
      </c>
      <c r="H466" s="8">
        <v>0.12</v>
      </c>
      <c r="I466" t="s">
        <v>615</v>
      </c>
    </row>
    <row r="467" spans="1:9" x14ac:dyDescent="0.3">
      <c r="A467">
        <v>1</v>
      </c>
      <c r="B467" t="s">
        <v>477</v>
      </c>
      <c r="C467">
        <v>1</v>
      </c>
      <c r="D467">
        <v>0.77</v>
      </c>
      <c r="E467">
        <v>35</v>
      </c>
      <c r="F467">
        <v>57.88</v>
      </c>
      <c r="G467">
        <v>56.64</v>
      </c>
      <c r="H467" s="8">
        <v>0.16800000000000001</v>
      </c>
      <c r="I467" t="s">
        <v>615</v>
      </c>
    </row>
    <row r="468" spans="1:9" x14ac:dyDescent="0.3">
      <c r="A468">
        <v>1</v>
      </c>
      <c r="B468" t="s">
        <v>478</v>
      </c>
      <c r="C468">
        <v>1</v>
      </c>
      <c r="D468">
        <v>0.86</v>
      </c>
      <c r="E468">
        <v>37</v>
      </c>
      <c r="F468">
        <v>69.599999999999994</v>
      </c>
      <c r="G468">
        <v>68.86</v>
      </c>
      <c r="H468" s="8">
        <v>0.14449999999999999</v>
      </c>
      <c r="I468" t="s">
        <v>615</v>
      </c>
    </row>
    <row r="469" spans="1:9" x14ac:dyDescent="0.3">
      <c r="A469">
        <v>1</v>
      </c>
      <c r="B469" t="s">
        <v>479</v>
      </c>
      <c r="C469">
        <v>1</v>
      </c>
      <c r="D469">
        <v>0.71</v>
      </c>
      <c r="E469">
        <v>37</v>
      </c>
      <c r="F469">
        <v>80.12</v>
      </c>
      <c r="G469">
        <v>78.150000000000006</v>
      </c>
      <c r="H469" s="8">
        <v>0.12820000000000001</v>
      </c>
      <c r="I469" t="s">
        <v>615</v>
      </c>
    </row>
    <row r="470" spans="1:9" x14ac:dyDescent="0.3">
      <c r="A470">
        <v>1</v>
      </c>
      <c r="B470" t="s">
        <v>480</v>
      </c>
      <c r="C470">
        <v>1</v>
      </c>
      <c r="D470">
        <v>0.8</v>
      </c>
      <c r="E470">
        <v>35</v>
      </c>
      <c r="F470">
        <v>82.82</v>
      </c>
      <c r="G470">
        <v>81.41</v>
      </c>
      <c r="H470" s="8">
        <v>0.1159</v>
      </c>
      <c r="I470" t="s">
        <v>615</v>
      </c>
    </row>
    <row r="471" spans="1:9" x14ac:dyDescent="0.3">
      <c r="A471">
        <v>1</v>
      </c>
      <c r="B471" t="s">
        <v>481</v>
      </c>
      <c r="C471">
        <v>1</v>
      </c>
      <c r="D471">
        <v>0.85</v>
      </c>
      <c r="E471">
        <v>35</v>
      </c>
      <c r="F471">
        <v>69.91</v>
      </c>
      <c r="G471">
        <v>68.58</v>
      </c>
      <c r="H471" s="8">
        <v>0.13569999999999999</v>
      </c>
      <c r="I471" t="s">
        <v>615</v>
      </c>
    </row>
    <row r="472" spans="1:9" x14ac:dyDescent="0.3">
      <c r="A472">
        <v>1</v>
      </c>
      <c r="B472" t="s">
        <v>482</v>
      </c>
      <c r="C472">
        <v>1</v>
      </c>
      <c r="D472">
        <v>-0.3</v>
      </c>
      <c r="E472">
        <v>37</v>
      </c>
      <c r="F472">
        <v>64.010000000000005</v>
      </c>
      <c r="G472">
        <v>63.39</v>
      </c>
      <c r="H472" s="8">
        <v>0.15559999999999999</v>
      </c>
      <c r="I472" t="s">
        <v>615</v>
      </c>
    </row>
    <row r="473" spans="1:9" x14ac:dyDescent="0.3">
      <c r="A473">
        <v>1</v>
      </c>
      <c r="B473" t="s">
        <v>483</v>
      </c>
      <c r="C473">
        <v>1</v>
      </c>
      <c r="D473">
        <v>0.64</v>
      </c>
      <c r="E473">
        <v>31</v>
      </c>
      <c r="F473">
        <v>62.46</v>
      </c>
      <c r="G473">
        <v>57.43</v>
      </c>
      <c r="H473" s="8">
        <v>0.1424</v>
      </c>
      <c r="I473" t="s">
        <v>615</v>
      </c>
    </row>
    <row r="474" spans="1:9" x14ac:dyDescent="0.3">
      <c r="A474">
        <v>1</v>
      </c>
      <c r="B474" t="s">
        <v>484</v>
      </c>
      <c r="C474">
        <v>1</v>
      </c>
      <c r="D474">
        <v>0.24</v>
      </c>
      <c r="E474">
        <v>37</v>
      </c>
      <c r="F474">
        <v>70.64</v>
      </c>
      <c r="G474">
        <v>68.87</v>
      </c>
      <c r="H474" s="8">
        <v>0.14369999999999999</v>
      </c>
      <c r="I474" t="s">
        <v>615</v>
      </c>
    </row>
    <row r="475" spans="1:9" x14ac:dyDescent="0.3">
      <c r="A475">
        <v>1</v>
      </c>
      <c r="B475" t="s">
        <v>485</v>
      </c>
      <c r="C475">
        <v>1</v>
      </c>
      <c r="D475">
        <v>-0.59</v>
      </c>
      <c r="E475">
        <v>26</v>
      </c>
      <c r="F475">
        <v>46.36</v>
      </c>
      <c r="G475">
        <v>37.32</v>
      </c>
      <c r="H475" s="8">
        <v>0.1835</v>
      </c>
      <c r="I475" t="s">
        <v>615</v>
      </c>
    </row>
    <row r="476" spans="1:9" x14ac:dyDescent="0.3">
      <c r="A476">
        <v>1</v>
      </c>
      <c r="B476" t="s">
        <v>486</v>
      </c>
      <c r="C476">
        <v>1</v>
      </c>
      <c r="D476">
        <v>0.78</v>
      </c>
      <c r="E476">
        <v>32</v>
      </c>
      <c r="F476">
        <v>64.400000000000006</v>
      </c>
      <c r="G476">
        <v>59.97</v>
      </c>
      <c r="H476" s="8">
        <v>0.14080000000000001</v>
      </c>
      <c r="I476" t="s">
        <v>615</v>
      </c>
    </row>
    <row r="477" spans="1:9" x14ac:dyDescent="0.3">
      <c r="A477">
        <v>1</v>
      </c>
      <c r="B477" t="s">
        <v>487</v>
      </c>
      <c r="C477">
        <v>1</v>
      </c>
      <c r="D477">
        <v>1.06</v>
      </c>
      <c r="E477">
        <v>26</v>
      </c>
      <c r="F477">
        <v>52.07</v>
      </c>
      <c r="G477">
        <v>44.19</v>
      </c>
      <c r="H477" s="8">
        <v>0.154</v>
      </c>
      <c r="I477" t="s">
        <v>615</v>
      </c>
    </row>
    <row r="478" spans="1:9" x14ac:dyDescent="0.3">
      <c r="A478">
        <v>1</v>
      </c>
      <c r="B478" t="s">
        <v>488</v>
      </c>
      <c r="C478">
        <v>1</v>
      </c>
      <c r="D478">
        <v>0.74</v>
      </c>
      <c r="E478">
        <v>34</v>
      </c>
      <c r="F478">
        <v>82.57</v>
      </c>
      <c r="G478">
        <v>82.06</v>
      </c>
      <c r="H478" s="8">
        <v>0.1104</v>
      </c>
      <c r="I478" t="s">
        <v>615</v>
      </c>
    </row>
    <row r="479" spans="1:9" x14ac:dyDescent="0.3">
      <c r="A479">
        <v>1</v>
      </c>
      <c r="B479" t="s">
        <v>489</v>
      </c>
      <c r="C479">
        <v>1</v>
      </c>
      <c r="D479">
        <v>0.89</v>
      </c>
      <c r="E479">
        <v>38</v>
      </c>
      <c r="F479">
        <v>80.84</v>
      </c>
      <c r="G479">
        <v>79.209999999999994</v>
      </c>
      <c r="H479" s="8">
        <v>0.12839999999999999</v>
      </c>
      <c r="I479" t="s">
        <v>615</v>
      </c>
    </row>
    <row r="480" spans="1:9" x14ac:dyDescent="0.3">
      <c r="A480">
        <v>1</v>
      </c>
      <c r="B480" t="s">
        <v>490</v>
      </c>
      <c r="C480">
        <v>1</v>
      </c>
      <c r="D480">
        <v>1.21</v>
      </c>
      <c r="E480">
        <v>33</v>
      </c>
      <c r="F480">
        <v>71.010000000000005</v>
      </c>
      <c r="G480">
        <v>70</v>
      </c>
      <c r="H480" s="8">
        <v>0.1244</v>
      </c>
      <c r="I480" t="s">
        <v>615</v>
      </c>
    </row>
    <row r="481" spans="1:9" x14ac:dyDescent="0.3">
      <c r="A481">
        <v>1</v>
      </c>
      <c r="B481" t="s">
        <v>491</v>
      </c>
      <c r="C481">
        <v>1</v>
      </c>
      <c r="D481">
        <v>1</v>
      </c>
      <c r="E481">
        <v>35</v>
      </c>
      <c r="F481">
        <v>78.59</v>
      </c>
      <c r="G481">
        <v>76.38</v>
      </c>
      <c r="H481" s="8">
        <v>0.12239999999999999</v>
      </c>
      <c r="I481" t="s">
        <v>615</v>
      </c>
    </row>
    <row r="482" spans="1:9" x14ac:dyDescent="0.3">
      <c r="A482">
        <v>1</v>
      </c>
      <c r="B482" t="s">
        <v>492</v>
      </c>
      <c r="C482">
        <v>1</v>
      </c>
      <c r="D482">
        <v>0.75</v>
      </c>
      <c r="E482">
        <v>34</v>
      </c>
      <c r="F482">
        <v>85.22</v>
      </c>
      <c r="G482">
        <v>84.18</v>
      </c>
      <c r="H482" s="8">
        <v>0.1077</v>
      </c>
      <c r="I482" t="s">
        <v>615</v>
      </c>
    </row>
    <row r="483" spans="1:9" x14ac:dyDescent="0.3">
      <c r="A483">
        <v>1</v>
      </c>
      <c r="B483" t="s">
        <v>493</v>
      </c>
      <c r="C483">
        <v>1</v>
      </c>
      <c r="D483">
        <v>0.8</v>
      </c>
      <c r="E483">
        <v>33</v>
      </c>
      <c r="F483">
        <v>68.77</v>
      </c>
      <c r="G483">
        <v>67.790000000000006</v>
      </c>
      <c r="H483" s="8">
        <v>0.12959999999999999</v>
      </c>
      <c r="I483" t="s">
        <v>615</v>
      </c>
    </row>
    <row r="484" spans="1:9" x14ac:dyDescent="0.3">
      <c r="A484">
        <v>1</v>
      </c>
      <c r="B484" t="s">
        <v>494</v>
      </c>
      <c r="C484">
        <v>1</v>
      </c>
      <c r="D484">
        <v>0.5</v>
      </c>
      <c r="E484">
        <v>37</v>
      </c>
      <c r="F484">
        <v>74.430000000000007</v>
      </c>
      <c r="G484">
        <v>70.510000000000005</v>
      </c>
      <c r="H484" s="8">
        <v>0.1391</v>
      </c>
      <c r="I484" t="s">
        <v>615</v>
      </c>
    </row>
    <row r="485" spans="1:9" x14ac:dyDescent="0.3">
      <c r="A485">
        <v>1</v>
      </c>
      <c r="B485" t="s">
        <v>495</v>
      </c>
      <c r="C485">
        <v>1</v>
      </c>
      <c r="D485">
        <v>0.99</v>
      </c>
      <c r="E485">
        <v>35</v>
      </c>
      <c r="F485">
        <v>81.099999999999994</v>
      </c>
      <c r="G485">
        <v>79.430000000000007</v>
      </c>
      <c r="H485" s="8">
        <v>0.1167</v>
      </c>
      <c r="I485" t="s">
        <v>615</v>
      </c>
    </row>
    <row r="486" spans="1:9" x14ac:dyDescent="0.3">
      <c r="A486">
        <v>1</v>
      </c>
      <c r="B486" t="s">
        <v>496</v>
      </c>
      <c r="C486">
        <v>1</v>
      </c>
      <c r="D486">
        <v>0.91</v>
      </c>
      <c r="E486">
        <v>37</v>
      </c>
      <c r="F486">
        <v>82.44</v>
      </c>
      <c r="G486">
        <v>81.489999999999995</v>
      </c>
      <c r="H486" s="8">
        <v>0.1221</v>
      </c>
      <c r="I486" t="s">
        <v>615</v>
      </c>
    </row>
    <row r="487" spans="1:9" x14ac:dyDescent="0.3">
      <c r="A487">
        <v>1</v>
      </c>
      <c r="B487" t="s">
        <v>497</v>
      </c>
      <c r="C487">
        <v>1</v>
      </c>
      <c r="D487">
        <v>1.1399999999999999</v>
      </c>
      <c r="E487">
        <v>36</v>
      </c>
      <c r="F487">
        <v>76.77</v>
      </c>
      <c r="G487">
        <v>75.599999999999994</v>
      </c>
      <c r="H487" s="8">
        <v>0.1288</v>
      </c>
      <c r="I487" t="s">
        <v>615</v>
      </c>
    </row>
    <row r="488" spans="1:9" x14ac:dyDescent="0.3">
      <c r="A488">
        <v>1</v>
      </c>
      <c r="B488" t="s">
        <v>498</v>
      </c>
      <c r="C488">
        <v>1</v>
      </c>
      <c r="D488">
        <v>1.22</v>
      </c>
      <c r="E488">
        <v>36</v>
      </c>
      <c r="F488">
        <v>70.44</v>
      </c>
      <c r="G488">
        <v>66.959999999999994</v>
      </c>
      <c r="H488" s="8">
        <v>0.14099999999999999</v>
      </c>
      <c r="I488" t="s">
        <v>615</v>
      </c>
    </row>
    <row r="489" spans="1:9" x14ac:dyDescent="0.3">
      <c r="A489">
        <v>1</v>
      </c>
      <c r="B489" t="s">
        <v>499</v>
      </c>
      <c r="C489">
        <v>1</v>
      </c>
      <c r="D489">
        <v>0.14000000000000001</v>
      </c>
      <c r="E489">
        <v>30</v>
      </c>
      <c r="F489">
        <v>53.37</v>
      </c>
      <c r="G489">
        <v>40.89</v>
      </c>
      <c r="H489" s="8">
        <v>0.19400000000000001</v>
      </c>
      <c r="I489" t="s">
        <v>615</v>
      </c>
    </row>
    <row r="490" spans="1:9" x14ac:dyDescent="0.3">
      <c r="A490">
        <v>1</v>
      </c>
      <c r="B490" t="s">
        <v>500</v>
      </c>
      <c r="C490">
        <v>1</v>
      </c>
      <c r="D490">
        <v>0.69</v>
      </c>
      <c r="E490">
        <v>25</v>
      </c>
      <c r="F490">
        <v>54.88</v>
      </c>
      <c r="G490">
        <v>44.87</v>
      </c>
      <c r="H490" s="8">
        <v>0.15129999999999999</v>
      </c>
      <c r="I490" t="s">
        <v>615</v>
      </c>
    </row>
    <row r="491" spans="1:9" x14ac:dyDescent="0.3">
      <c r="A491">
        <v>1</v>
      </c>
      <c r="B491" t="s">
        <v>501</v>
      </c>
      <c r="C491">
        <v>1</v>
      </c>
      <c r="D491">
        <v>1</v>
      </c>
      <c r="E491">
        <v>33</v>
      </c>
      <c r="F491">
        <v>67.680000000000007</v>
      </c>
      <c r="G491">
        <v>64.55</v>
      </c>
      <c r="H491" s="8">
        <v>0.13719999999999999</v>
      </c>
      <c r="I491" t="s">
        <v>615</v>
      </c>
    </row>
    <row r="492" spans="1:9" x14ac:dyDescent="0.3">
      <c r="A492">
        <v>1</v>
      </c>
      <c r="B492" t="s">
        <v>502</v>
      </c>
      <c r="C492">
        <v>1</v>
      </c>
      <c r="D492">
        <v>1.01</v>
      </c>
      <c r="E492">
        <v>36</v>
      </c>
      <c r="F492">
        <v>76.849999999999994</v>
      </c>
      <c r="G492">
        <v>75.44</v>
      </c>
      <c r="H492" s="8">
        <v>0.1258</v>
      </c>
      <c r="I492" t="s">
        <v>615</v>
      </c>
    </row>
    <row r="493" spans="1:9" x14ac:dyDescent="0.3">
      <c r="A493">
        <v>1</v>
      </c>
      <c r="B493" t="s">
        <v>503</v>
      </c>
      <c r="C493">
        <v>1</v>
      </c>
      <c r="D493">
        <v>0.93</v>
      </c>
      <c r="E493">
        <v>33</v>
      </c>
      <c r="F493">
        <v>80.7</v>
      </c>
      <c r="G493">
        <v>77.81</v>
      </c>
      <c r="H493" s="8">
        <v>0.1128</v>
      </c>
      <c r="I493" t="s">
        <v>615</v>
      </c>
    </row>
    <row r="494" spans="1:9" x14ac:dyDescent="0.3">
      <c r="A494">
        <v>1</v>
      </c>
      <c r="B494" t="s">
        <v>504</v>
      </c>
      <c r="C494">
        <v>1</v>
      </c>
      <c r="D494">
        <v>0.92</v>
      </c>
      <c r="E494">
        <v>32</v>
      </c>
      <c r="F494">
        <v>78.38</v>
      </c>
      <c r="G494">
        <v>76.95</v>
      </c>
      <c r="H494" s="8">
        <v>0.1144</v>
      </c>
      <c r="I494" t="s">
        <v>615</v>
      </c>
    </row>
    <row r="495" spans="1:9" x14ac:dyDescent="0.3">
      <c r="A495">
        <v>1</v>
      </c>
      <c r="B495" t="s">
        <v>505</v>
      </c>
      <c r="C495">
        <v>1</v>
      </c>
      <c r="D495">
        <v>1.03</v>
      </c>
      <c r="E495">
        <v>36</v>
      </c>
      <c r="F495">
        <v>75.69</v>
      </c>
      <c r="G495">
        <v>74.38</v>
      </c>
      <c r="H495" s="8">
        <v>0.12690000000000001</v>
      </c>
      <c r="I495" t="s">
        <v>615</v>
      </c>
    </row>
    <row r="496" spans="1:9" x14ac:dyDescent="0.3">
      <c r="A496">
        <v>1</v>
      </c>
      <c r="B496" t="s">
        <v>506</v>
      </c>
      <c r="C496">
        <v>1</v>
      </c>
      <c r="D496">
        <v>0.45</v>
      </c>
      <c r="E496">
        <v>34</v>
      </c>
      <c r="F496">
        <v>72.41</v>
      </c>
      <c r="G496">
        <v>69.92</v>
      </c>
      <c r="H496" s="8">
        <v>0.13100000000000001</v>
      </c>
      <c r="I496" t="s">
        <v>615</v>
      </c>
    </row>
    <row r="497" spans="1:9" x14ac:dyDescent="0.3">
      <c r="A497">
        <v>1</v>
      </c>
      <c r="B497" t="s">
        <v>507</v>
      </c>
      <c r="C497">
        <v>1</v>
      </c>
      <c r="D497">
        <v>1.05</v>
      </c>
      <c r="E497">
        <v>33</v>
      </c>
      <c r="F497">
        <v>78.5</v>
      </c>
      <c r="G497">
        <v>76.290000000000006</v>
      </c>
      <c r="H497" s="8">
        <v>0.1135</v>
      </c>
      <c r="I497" t="s">
        <v>615</v>
      </c>
    </row>
    <row r="498" spans="1:9" x14ac:dyDescent="0.3">
      <c r="A498">
        <v>1</v>
      </c>
      <c r="B498" t="s">
        <v>508</v>
      </c>
      <c r="C498">
        <v>1</v>
      </c>
      <c r="D498">
        <v>0.66</v>
      </c>
      <c r="E498">
        <v>35</v>
      </c>
      <c r="F498">
        <v>71.36</v>
      </c>
      <c r="G498">
        <v>69.42</v>
      </c>
      <c r="H498" s="8">
        <v>0.1356</v>
      </c>
      <c r="I498" t="s">
        <v>615</v>
      </c>
    </row>
    <row r="499" spans="1:9" x14ac:dyDescent="0.3">
      <c r="A499">
        <v>1</v>
      </c>
      <c r="B499" t="s">
        <v>509</v>
      </c>
      <c r="C499">
        <v>1</v>
      </c>
      <c r="D499">
        <v>0.28000000000000003</v>
      </c>
      <c r="E499">
        <v>35</v>
      </c>
      <c r="F499">
        <v>74.62</v>
      </c>
      <c r="G499">
        <v>72.78</v>
      </c>
      <c r="H499" s="8">
        <v>0.1285</v>
      </c>
      <c r="I499" t="s">
        <v>615</v>
      </c>
    </row>
    <row r="500" spans="1:9" x14ac:dyDescent="0.3">
      <c r="A500">
        <v>1</v>
      </c>
      <c r="B500" t="s">
        <v>510</v>
      </c>
      <c r="C500">
        <v>1</v>
      </c>
      <c r="D500">
        <v>0.34</v>
      </c>
      <c r="E500">
        <v>36</v>
      </c>
      <c r="F500">
        <v>72</v>
      </c>
      <c r="G500">
        <v>70.38</v>
      </c>
      <c r="H500" s="8">
        <v>0.13420000000000001</v>
      </c>
      <c r="I500" t="s">
        <v>615</v>
      </c>
    </row>
    <row r="501" spans="1:9" x14ac:dyDescent="0.3">
      <c r="A501">
        <v>1</v>
      </c>
      <c r="B501" t="s">
        <v>511</v>
      </c>
      <c r="C501">
        <v>1</v>
      </c>
      <c r="D501">
        <v>0.64</v>
      </c>
      <c r="E501">
        <v>28</v>
      </c>
      <c r="F501">
        <v>54.12</v>
      </c>
      <c r="G501">
        <v>47.21</v>
      </c>
      <c r="H501" s="8">
        <v>0.16020000000000001</v>
      </c>
      <c r="I501" t="s">
        <v>615</v>
      </c>
    </row>
    <row r="502" spans="1:9" x14ac:dyDescent="0.3">
      <c r="A502">
        <v>1</v>
      </c>
      <c r="B502" t="s">
        <v>512</v>
      </c>
      <c r="C502">
        <v>1</v>
      </c>
      <c r="D502">
        <v>0.66</v>
      </c>
      <c r="E502">
        <v>32</v>
      </c>
      <c r="F502">
        <v>72.53</v>
      </c>
      <c r="G502">
        <v>71.59</v>
      </c>
      <c r="H502" s="8">
        <v>0.1169</v>
      </c>
      <c r="I502" t="s">
        <v>615</v>
      </c>
    </row>
    <row r="503" spans="1:9" x14ac:dyDescent="0.3">
      <c r="A503">
        <v>1</v>
      </c>
      <c r="B503" t="s">
        <v>513</v>
      </c>
      <c r="C503">
        <v>1</v>
      </c>
      <c r="D503">
        <v>0.75</v>
      </c>
      <c r="E503">
        <v>36</v>
      </c>
      <c r="F503">
        <v>78.84</v>
      </c>
      <c r="G503">
        <v>77.930000000000007</v>
      </c>
      <c r="H503" s="8">
        <v>0.123</v>
      </c>
      <c r="I503" t="s">
        <v>615</v>
      </c>
    </row>
    <row r="504" spans="1:9" x14ac:dyDescent="0.3">
      <c r="A504">
        <v>1</v>
      </c>
      <c r="B504" t="s">
        <v>514</v>
      </c>
      <c r="C504">
        <v>1</v>
      </c>
      <c r="D504">
        <v>-0.2</v>
      </c>
      <c r="E504">
        <v>27</v>
      </c>
      <c r="F504">
        <v>48.36</v>
      </c>
      <c r="G504">
        <v>34.26</v>
      </c>
      <c r="H504" s="8">
        <v>0.20250000000000001</v>
      </c>
      <c r="I504" t="s">
        <v>615</v>
      </c>
    </row>
    <row r="505" spans="1:9" x14ac:dyDescent="0.3">
      <c r="A505">
        <v>1</v>
      </c>
      <c r="B505" t="s">
        <v>515</v>
      </c>
      <c r="C505">
        <v>1</v>
      </c>
      <c r="D505">
        <v>1.1000000000000001</v>
      </c>
      <c r="E505">
        <v>32</v>
      </c>
      <c r="F505">
        <v>83</v>
      </c>
      <c r="G505">
        <v>81.41</v>
      </c>
      <c r="H505" s="8">
        <v>0.10489999999999999</v>
      </c>
      <c r="I505" t="s">
        <v>615</v>
      </c>
    </row>
    <row r="506" spans="1:9" x14ac:dyDescent="0.3">
      <c r="A506">
        <v>1</v>
      </c>
      <c r="B506" t="s">
        <v>516</v>
      </c>
      <c r="C506">
        <v>1</v>
      </c>
      <c r="D506">
        <v>1.1000000000000001</v>
      </c>
      <c r="E506">
        <v>33</v>
      </c>
      <c r="F506">
        <v>74.12</v>
      </c>
      <c r="G506">
        <v>72.23</v>
      </c>
      <c r="H506" s="8">
        <v>0.1229</v>
      </c>
      <c r="I506" t="s">
        <v>615</v>
      </c>
    </row>
    <row r="507" spans="1:9" x14ac:dyDescent="0.3">
      <c r="A507">
        <v>1</v>
      </c>
      <c r="B507" t="s">
        <v>517</v>
      </c>
      <c r="C507">
        <v>1</v>
      </c>
      <c r="D507">
        <v>-0.56000000000000005</v>
      </c>
      <c r="E507">
        <v>34</v>
      </c>
      <c r="F507">
        <v>60.61</v>
      </c>
      <c r="G507">
        <v>58.39</v>
      </c>
      <c r="H507" s="8">
        <v>0.1545</v>
      </c>
      <c r="I507" t="s">
        <v>615</v>
      </c>
    </row>
    <row r="508" spans="1:9" x14ac:dyDescent="0.3">
      <c r="A508">
        <v>1</v>
      </c>
      <c r="B508" t="s">
        <v>518</v>
      </c>
      <c r="C508">
        <v>1</v>
      </c>
      <c r="D508">
        <v>0.86</v>
      </c>
      <c r="E508">
        <v>33</v>
      </c>
      <c r="F508">
        <v>76.209999999999994</v>
      </c>
      <c r="G508">
        <v>74.02</v>
      </c>
      <c r="H508" s="8">
        <v>0.12089999999999999</v>
      </c>
      <c r="I508" t="s">
        <v>615</v>
      </c>
    </row>
    <row r="509" spans="1:9" x14ac:dyDescent="0.3">
      <c r="A509">
        <v>1</v>
      </c>
      <c r="B509" t="s">
        <v>519</v>
      </c>
      <c r="C509">
        <v>1</v>
      </c>
      <c r="D509">
        <v>0.99</v>
      </c>
      <c r="E509">
        <v>38</v>
      </c>
      <c r="F509">
        <v>78.489999999999995</v>
      </c>
      <c r="G509">
        <v>77.33</v>
      </c>
      <c r="H509" s="8">
        <v>0.13400000000000001</v>
      </c>
      <c r="I509" t="s">
        <v>615</v>
      </c>
    </row>
    <row r="510" spans="1:9" x14ac:dyDescent="0.3">
      <c r="A510">
        <v>1</v>
      </c>
      <c r="B510" t="s">
        <v>520</v>
      </c>
      <c r="C510">
        <v>1</v>
      </c>
      <c r="D510">
        <v>0.5</v>
      </c>
      <c r="E510">
        <v>36</v>
      </c>
      <c r="F510">
        <v>68.13</v>
      </c>
      <c r="G510">
        <v>66.56</v>
      </c>
      <c r="H510" s="8">
        <v>0.14430000000000001</v>
      </c>
      <c r="I510" t="s">
        <v>615</v>
      </c>
    </row>
    <row r="511" spans="1:9" x14ac:dyDescent="0.3">
      <c r="A511">
        <v>1</v>
      </c>
      <c r="B511" t="s">
        <v>521</v>
      </c>
      <c r="C511">
        <v>1</v>
      </c>
      <c r="D511">
        <v>0.94</v>
      </c>
      <c r="E511">
        <v>35</v>
      </c>
      <c r="F511">
        <v>65.98</v>
      </c>
      <c r="G511">
        <v>48.23</v>
      </c>
      <c r="H511" s="8">
        <v>0.17030000000000001</v>
      </c>
      <c r="I511" t="s">
        <v>615</v>
      </c>
    </row>
    <row r="512" spans="1:9" x14ac:dyDescent="0.3">
      <c r="A512">
        <v>1</v>
      </c>
      <c r="B512" t="s">
        <v>522</v>
      </c>
      <c r="C512">
        <v>1</v>
      </c>
      <c r="D512">
        <v>1.1399999999999999</v>
      </c>
      <c r="E512">
        <v>36</v>
      </c>
      <c r="F512">
        <v>77.34</v>
      </c>
      <c r="G512">
        <v>75.66</v>
      </c>
      <c r="H512" s="8">
        <v>0.1265</v>
      </c>
      <c r="I512" t="s">
        <v>615</v>
      </c>
    </row>
    <row r="513" spans="1:9" x14ac:dyDescent="0.3">
      <c r="A513">
        <v>1</v>
      </c>
      <c r="B513" t="s">
        <v>523</v>
      </c>
      <c r="C513">
        <v>1</v>
      </c>
      <c r="D513">
        <v>-0.06</v>
      </c>
      <c r="E513">
        <v>32</v>
      </c>
      <c r="F513">
        <v>61.94</v>
      </c>
      <c r="G513">
        <v>45.31</v>
      </c>
      <c r="H513" s="8">
        <v>0.1762</v>
      </c>
      <c r="I513" t="s">
        <v>615</v>
      </c>
    </row>
    <row r="514" spans="1:9" x14ac:dyDescent="0.3">
      <c r="A514">
        <v>1</v>
      </c>
      <c r="B514" t="s">
        <v>524</v>
      </c>
      <c r="C514">
        <v>1</v>
      </c>
      <c r="D514">
        <v>0.54</v>
      </c>
      <c r="E514">
        <v>28</v>
      </c>
      <c r="F514">
        <v>58.14</v>
      </c>
      <c r="G514">
        <v>56.81</v>
      </c>
      <c r="H514" s="8">
        <v>0.1336</v>
      </c>
      <c r="I514" t="s">
        <v>615</v>
      </c>
    </row>
    <row r="515" spans="1:9" x14ac:dyDescent="0.3">
      <c r="A515">
        <v>1</v>
      </c>
      <c r="B515" t="s">
        <v>525</v>
      </c>
      <c r="C515">
        <v>1</v>
      </c>
      <c r="D515">
        <v>-1.05</v>
      </c>
      <c r="E515">
        <v>30</v>
      </c>
      <c r="F515">
        <v>48.57</v>
      </c>
      <c r="G515">
        <v>36.700000000000003</v>
      </c>
      <c r="H515" s="8">
        <v>0.21490000000000001</v>
      </c>
      <c r="I515" t="s">
        <v>615</v>
      </c>
    </row>
    <row r="516" spans="1:9" x14ac:dyDescent="0.3">
      <c r="A516">
        <v>1</v>
      </c>
      <c r="B516" t="s">
        <v>526</v>
      </c>
      <c r="C516">
        <v>1</v>
      </c>
      <c r="D516">
        <v>0.04</v>
      </c>
      <c r="E516">
        <v>34</v>
      </c>
      <c r="F516">
        <v>68.680000000000007</v>
      </c>
      <c r="G516">
        <v>67.430000000000007</v>
      </c>
      <c r="H516" s="8">
        <v>0.13389999999999999</v>
      </c>
      <c r="I516" t="s">
        <v>615</v>
      </c>
    </row>
    <row r="517" spans="1:9" x14ac:dyDescent="0.3">
      <c r="A517">
        <v>1</v>
      </c>
      <c r="B517" t="s">
        <v>527</v>
      </c>
      <c r="C517">
        <v>1</v>
      </c>
      <c r="D517">
        <v>0.25</v>
      </c>
      <c r="E517">
        <v>34</v>
      </c>
      <c r="F517">
        <v>66.150000000000006</v>
      </c>
      <c r="G517">
        <v>63.71</v>
      </c>
      <c r="H517" s="8">
        <v>0.14230000000000001</v>
      </c>
      <c r="I517" t="s">
        <v>615</v>
      </c>
    </row>
    <row r="518" spans="1:9" x14ac:dyDescent="0.3">
      <c r="A518">
        <v>1</v>
      </c>
      <c r="B518" t="s">
        <v>528</v>
      </c>
      <c r="C518">
        <v>1</v>
      </c>
      <c r="D518">
        <v>1.1000000000000001</v>
      </c>
      <c r="E518">
        <v>37</v>
      </c>
      <c r="F518">
        <v>67.569999999999993</v>
      </c>
      <c r="G518">
        <v>66.34</v>
      </c>
      <c r="H518" s="8">
        <v>0.14829999999999999</v>
      </c>
      <c r="I518" t="s">
        <v>615</v>
      </c>
    </row>
    <row r="519" spans="1:9" x14ac:dyDescent="0.3">
      <c r="A519">
        <v>1</v>
      </c>
      <c r="B519" t="s">
        <v>529</v>
      </c>
      <c r="C519">
        <v>1</v>
      </c>
      <c r="D519">
        <v>-0.12</v>
      </c>
      <c r="E519">
        <v>30</v>
      </c>
      <c r="F519">
        <v>55.39</v>
      </c>
      <c r="G519">
        <v>51.95</v>
      </c>
      <c r="H519" s="8">
        <v>0.1573</v>
      </c>
      <c r="I519" t="s">
        <v>615</v>
      </c>
    </row>
    <row r="520" spans="1:9" x14ac:dyDescent="0.3">
      <c r="A520">
        <v>1</v>
      </c>
      <c r="B520" t="s">
        <v>530</v>
      </c>
      <c r="C520">
        <v>1</v>
      </c>
      <c r="D520">
        <v>1</v>
      </c>
      <c r="E520">
        <v>36</v>
      </c>
      <c r="F520">
        <v>83.44</v>
      </c>
      <c r="G520">
        <v>81.05</v>
      </c>
      <c r="H520" s="8">
        <v>0.1162</v>
      </c>
      <c r="I520" t="s">
        <v>615</v>
      </c>
    </row>
    <row r="521" spans="1:9" x14ac:dyDescent="0.3">
      <c r="A521">
        <v>1</v>
      </c>
      <c r="B521" t="s">
        <v>531</v>
      </c>
      <c r="C521">
        <v>1</v>
      </c>
      <c r="D521">
        <v>-0.95</v>
      </c>
      <c r="E521">
        <v>28</v>
      </c>
      <c r="F521">
        <v>50.85</v>
      </c>
      <c r="G521">
        <v>36.909999999999997</v>
      </c>
      <c r="H521" s="8">
        <v>0.2051</v>
      </c>
      <c r="I521" t="s">
        <v>615</v>
      </c>
    </row>
    <row r="522" spans="1:9" x14ac:dyDescent="0.3">
      <c r="A522">
        <v>1</v>
      </c>
      <c r="B522" t="s">
        <v>532</v>
      </c>
      <c r="C522">
        <v>1</v>
      </c>
      <c r="D522">
        <v>1.24</v>
      </c>
      <c r="E522">
        <v>29</v>
      </c>
      <c r="F522">
        <v>64.59</v>
      </c>
      <c r="G522">
        <v>61.62</v>
      </c>
      <c r="H522" s="8">
        <v>0.1235</v>
      </c>
      <c r="I522" t="s">
        <v>615</v>
      </c>
    </row>
    <row r="523" spans="1:9" x14ac:dyDescent="0.3">
      <c r="A523">
        <v>1</v>
      </c>
      <c r="B523" t="s">
        <v>533</v>
      </c>
      <c r="C523">
        <v>1</v>
      </c>
      <c r="D523">
        <v>0.84</v>
      </c>
      <c r="E523">
        <v>34</v>
      </c>
      <c r="F523">
        <v>81.12</v>
      </c>
      <c r="G523">
        <v>79.13</v>
      </c>
      <c r="H523" s="8">
        <v>0.112</v>
      </c>
      <c r="I523" t="s">
        <v>615</v>
      </c>
    </row>
    <row r="524" spans="1:9" x14ac:dyDescent="0.3">
      <c r="A524">
        <v>1</v>
      </c>
      <c r="B524" t="s">
        <v>534</v>
      </c>
      <c r="C524">
        <v>1</v>
      </c>
      <c r="D524">
        <v>0.22</v>
      </c>
      <c r="E524">
        <v>31</v>
      </c>
      <c r="F524">
        <v>58.14</v>
      </c>
      <c r="G524">
        <v>51.46</v>
      </c>
      <c r="H524" s="8">
        <v>0.16589999999999999</v>
      </c>
      <c r="I524" t="s">
        <v>615</v>
      </c>
    </row>
    <row r="525" spans="1:9" x14ac:dyDescent="0.3">
      <c r="A525">
        <v>1</v>
      </c>
      <c r="B525" t="s">
        <v>535</v>
      </c>
      <c r="C525">
        <v>1</v>
      </c>
      <c r="D525">
        <v>0.53</v>
      </c>
      <c r="E525">
        <v>29</v>
      </c>
      <c r="F525">
        <v>66.25</v>
      </c>
      <c r="G525">
        <v>65.16</v>
      </c>
      <c r="H525" s="8">
        <v>0.1188</v>
      </c>
      <c r="I525" t="s">
        <v>615</v>
      </c>
    </row>
    <row r="526" spans="1:9" x14ac:dyDescent="0.3">
      <c r="A526">
        <v>1</v>
      </c>
      <c r="B526" t="s">
        <v>536</v>
      </c>
      <c r="C526">
        <v>1</v>
      </c>
      <c r="D526">
        <v>0.91</v>
      </c>
      <c r="E526">
        <v>36</v>
      </c>
      <c r="F526">
        <v>75.760000000000005</v>
      </c>
      <c r="G526">
        <v>73.37</v>
      </c>
      <c r="H526" s="8">
        <v>0.13220000000000001</v>
      </c>
      <c r="I526" t="s">
        <v>615</v>
      </c>
    </row>
    <row r="527" spans="1:9" x14ac:dyDescent="0.3">
      <c r="A527">
        <v>1</v>
      </c>
      <c r="B527" t="s">
        <v>537</v>
      </c>
      <c r="C527">
        <v>1</v>
      </c>
      <c r="D527">
        <v>1.02</v>
      </c>
      <c r="E527">
        <v>34</v>
      </c>
      <c r="F527">
        <v>79.48</v>
      </c>
      <c r="G527">
        <v>76.150000000000006</v>
      </c>
      <c r="H527" s="8">
        <v>0.1212</v>
      </c>
      <c r="I527" t="s">
        <v>615</v>
      </c>
    </row>
    <row r="528" spans="1:9" x14ac:dyDescent="0.3">
      <c r="A528">
        <v>1</v>
      </c>
      <c r="B528" t="s">
        <v>538</v>
      </c>
      <c r="C528">
        <v>1</v>
      </c>
      <c r="D528">
        <v>1.02</v>
      </c>
      <c r="E528">
        <v>32</v>
      </c>
      <c r="F528">
        <v>68.64</v>
      </c>
      <c r="G528">
        <v>66.010000000000005</v>
      </c>
      <c r="H528" s="8">
        <v>0.12859999999999999</v>
      </c>
      <c r="I528" t="s">
        <v>615</v>
      </c>
    </row>
    <row r="529" spans="1:9" x14ac:dyDescent="0.3">
      <c r="A529">
        <v>1</v>
      </c>
      <c r="B529" t="s">
        <v>539</v>
      </c>
      <c r="C529">
        <v>1</v>
      </c>
      <c r="D529">
        <v>0.24</v>
      </c>
      <c r="E529">
        <v>30</v>
      </c>
      <c r="F529">
        <v>60.05</v>
      </c>
      <c r="G529">
        <v>47.08</v>
      </c>
      <c r="H529" s="8">
        <v>0.1678</v>
      </c>
      <c r="I529" t="s">
        <v>615</v>
      </c>
    </row>
    <row r="530" spans="1:9" x14ac:dyDescent="0.3">
      <c r="A530">
        <v>1</v>
      </c>
      <c r="B530" t="s">
        <v>540</v>
      </c>
      <c r="C530">
        <v>1</v>
      </c>
      <c r="D530">
        <v>0.13</v>
      </c>
      <c r="E530">
        <v>36</v>
      </c>
      <c r="F530">
        <v>71.8</v>
      </c>
      <c r="G530">
        <v>69.55</v>
      </c>
      <c r="H530" s="8">
        <v>0.1371</v>
      </c>
      <c r="I530" t="s">
        <v>615</v>
      </c>
    </row>
    <row r="531" spans="1:9" x14ac:dyDescent="0.3">
      <c r="A531">
        <v>1</v>
      </c>
      <c r="B531" t="s">
        <v>541</v>
      </c>
      <c r="C531">
        <v>1</v>
      </c>
      <c r="D531">
        <v>0.5</v>
      </c>
      <c r="E531">
        <v>29</v>
      </c>
      <c r="F531">
        <v>49.42</v>
      </c>
      <c r="G531">
        <v>44.1</v>
      </c>
      <c r="H531" s="8">
        <v>0.18060000000000001</v>
      </c>
      <c r="I531" t="s">
        <v>615</v>
      </c>
    </row>
    <row r="532" spans="1:9" x14ac:dyDescent="0.3">
      <c r="A532">
        <v>1</v>
      </c>
      <c r="B532" t="s">
        <v>542</v>
      </c>
      <c r="C532">
        <v>1</v>
      </c>
      <c r="D532">
        <v>0.66</v>
      </c>
      <c r="E532">
        <v>27</v>
      </c>
      <c r="F532">
        <v>54.53</v>
      </c>
      <c r="G532">
        <v>42.79</v>
      </c>
      <c r="H532" s="8">
        <v>0.17910000000000001</v>
      </c>
      <c r="I532" t="s">
        <v>615</v>
      </c>
    </row>
    <row r="533" spans="1:9" x14ac:dyDescent="0.3">
      <c r="A533">
        <v>1</v>
      </c>
      <c r="B533" t="s">
        <v>543</v>
      </c>
      <c r="C533">
        <v>1</v>
      </c>
      <c r="D533">
        <v>0.34</v>
      </c>
      <c r="E533">
        <v>33</v>
      </c>
      <c r="F533">
        <v>79.55</v>
      </c>
      <c r="G533">
        <v>79.19</v>
      </c>
      <c r="H533" s="8">
        <v>0.11269999999999999</v>
      </c>
      <c r="I533" t="s">
        <v>615</v>
      </c>
    </row>
    <row r="534" spans="1:9" x14ac:dyDescent="0.3">
      <c r="A534">
        <v>1</v>
      </c>
      <c r="B534" t="s">
        <v>544</v>
      </c>
      <c r="C534">
        <v>1</v>
      </c>
      <c r="D534">
        <v>0.31</v>
      </c>
      <c r="E534">
        <v>28</v>
      </c>
      <c r="F534">
        <v>40.409999999999997</v>
      </c>
      <c r="G534">
        <v>37.090000000000003</v>
      </c>
      <c r="H534" s="8">
        <v>0.2097</v>
      </c>
      <c r="I534" t="s">
        <v>615</v>
      </c>
    </row>
    <row r="535" spans="1:9" x14ac:dyDescent="0.3">
      <c r="A535">
        <v>1</v>
      </c>
      <c r="B535" t="s">
        <v>545</v>
      </c>
      <c r="C535">
        <v>1</v>
      </c>
      <c r="D535">
        <v>0.91</v>
      </c>
      <c r="E535">
        <v>35</v>
      </c>
      <c r="F535">
        <v>78.27</v>
      </c>
      <c r="G535">
        <v>76.260000000000005</v>
      </c>
      <c r="H535" s="8">
        <v>0.1236</v>
      </c>
      <c r="I535" t="s">
        <v>615</v>
      </c>
    </row>
    <row r="536" spans="1:9" x14ac:dyDescent="0.3">
      <c r="A536">
        <v>1</v>
      </c>
      <c r="B536" t="s">
        <v>546</v>
      </c>
      <c r="C536">
        <v>1</v>
      </c>
      <c r="D536">
        <v>0.59</v>
      </c>
      <c r="E536">
        <v>35</v>
      </c>
      <c r="F536">
        <v>73.3</v>
      </c>
      <c r="G536">
        <v>72.709999999999994</v>
      </c>
      <c r="H536" s="8">
        <v>0.1295</v>
      </c>
      <c r="I536" t="s">
        <v>615</v>
      </c>
    </row>
    <row r="537" spans="1:9" x14ac:dyDescent="0.3">
      <c r="A537">
        <v>1</v>
      </c>
      <c r="B537" t="s">
        <v>547</v>
      </c>
      <c r="C537">
        <v>1</v>
      </c>
      <c r="D537">
        <v>0.63</v>
      </c>
      <c r="E537">
        <v>28</v>
      </c>
      <c r="F537">
        <v>59.1</v>
      </c>
      <c r="G537">
        <v>51.87</v>
      </c>
      <c r="H537" s="8">
        <v>0.1411</v>
      </c>
      <c r="I537" t="s">
        <v>615</v>
      </c>
    </row>
    <row r="538" spans="1:9" x14ac:dyDescent="0.3">
      <c r="A538">
        <v>1</v>
      </c>
      <c r="B538" t="s">
        <v>548</v>
      </c>
      <c r="C538">
        <v>1</v>
      </c>
      <c r="D538">
        <v>-0.97</v>
      </c>
      <c r="E538">
        <v>27</v>
      </c>
      <c r="F538">
        <v>51.04</v>
      </c>
      <c r="G538">
        <v>41.29</v>
      </c>
      <c r="H538" s="8">
        <v>0.18379999999999999</v>
      </c>
      <c r="I538" t="s">
        <v>615</v>
      </c>
    </row>
    <row r="539" spans="1:9" x14ac:dyDescent="0.3">
      <c r="A539">
        <v>1</v>
      </c>
      <c r="B539" t="s">
        <v>549</v>
      </c>
      <c r="C539">
        <v>1</v>
      </c>
      <c r="D539">
        <v>1.54</v>
      </c>
      <c r="E539">
        <v>31</v>
      </c>
      <c r="F539">
        <v>60.19</v>
      </c>
      <c r="G539">
        <v>46.79</v>
      </c>
      <c r="H539" s="8">
        <v>0.1573</v>
      </c>
      <c r="I539" t="s">
        <v>615</v>
      </c>
    </row>
    <row r="540" spans="1:9" x14ac:dyDescent="0.3">
      <c r="A540">
        <v>1</v>
      </c>
      <c r="B540" t="s">
        <v>550</v>
      </c>
      <c r="C540">
        <v>1</v>
      </c>
      <c r="D540">
        <v>0.61</v>
      </c>
      <c r="E540">
        <v>38</v>
      </c>
      <c r="F540">
        <v>74.290000000000006</v>
      </c>
      <c r="G540">
        <v>72.5</v>
      </c>
      <c r="H540" s="8">
        <v>0.14319999999999999</v>
      </c>
      <c r="I540" t="s">
        <v>615</v>
      </c>
    </row>
    <row r="541" spans="1:9" x14ac:dyDescent="0.3">
      <c r="A541">
        <v>1</v>
      </c>
      <c r="B541" t="s">
        <v>551</v>
      </c>
      <c r="C541">
        <v>1</v>
      </c>
      <c r="D541">
        <v>0.11</v>
      </c>
      <c r="E541">
        <v>34</v>
      </c>
      <c r="F541">
        <v>70.319999999999993</v>
      </c>
      <c r="G541">
        <v>68.36</v>
      </c>
      <c r="H541" s="8">
        <v>0.13539999999999999</v>
      </c>
      <c r="I541" t="s">
        <v>615</v>
      </c>
    </row>
    <row r="542" spans="1:9" x14ac:dyDescent="0.3">
      <c r="A542">
        <v>1</v>
      </c>
      <c r="B542" t="s">
        <v>552</v>
      </c>
      <c r="C542">
        <v>1</v>
      </c>
      <c r="D542">
        <v>1.1000000000000001</v>
      </c>
      <c r="E542">
        <v>34</v>
      </c>
      <c r="F542">
        <v>79.02</v>
      </c>
      <c r="G542">
        <v>76.650000000000006</v>
      </c>
      <c r="H542" s="8">
        <v>0.11799999999999999</v>
      </c>
      <c r="I542" t="s">
        <v>615</v>
      </c>
    </row>
    <row r="543" spans="1:9" x14ac:dyDescent="0.3">
      <c r="A543">
        <v>1</v>
      </c>
      <c r="B543" t="s">
        <v>553</v>
      </c>
      <c r="C543">
        <v>1</v>
      </c>
      <c r="D543">
        <v>1.1200000000000001</v>
      </c>
      <c r="E543">
        <v>35</v>
      </c>
      <c r="F543">
        <v>76.83</v>
      </c>
      <c r="G543">
        <v>74.959999999999994</v>
      </c>
      <c r="H543" s="8">
        <v>0.12379999999999999</v>
      </c>
      <c r="I543" t="s">
        <v>615</v>
      </c>
    </row>
    <row r="544" spans="1:9" x14ac:dyDescent="0.3">
      <c r="A544">
        <v>1</v>
      </c>
      <c r="B544" t="s">
        <v>554</v>
      </c>
      <c r="C544">
        <v>1</v>
      </c>
      <c r="D544">
        <v>0.86</v>
      </c>
      <c r="E544">
        <v>36</v>
      </c>
      <c r="F544">
        <v>81.41</v>
      </c>
      <c r="G544">
        <v>79.900000000000006</v>
      </c>
      <c r="H544" s="8">
        <v>0.11749999999999999</v>
      </c>
      <c r="I544" t="s">
        <v>615</v>
      </c>
    </row>
    <row r="545" spans="1:9" x14ac:dyDescent="0.3">
      <c r="A545">
        <v>1</v>
      </c>
      <c r="B545" t="s">
        <v>555</v>
      </c>
      <c r="C545">
        <v>1</v>
      </c>
      <c r="D545">
        <v>0.84</v>
      </c>
      <c r="E545">
        <v>29</v>
      </c>
      <c r="F545">
        <v>68.239999999999995</v>
      </c>
      <c r="G545">
        <v>66.53</v>
      </c>
      <c r="H545" s="8">
        <v>0.1134</v>
      </c>
      <c r="I545" t="s">
        <v>615</v>
      </c>
    </row>
    <row r="546" spans="1:9" x14ac:dyDescent="0.3">
      <c r="A546">
        <v>1</v>
      </c>
      <c r="B546" t="s">
        <v>556</v>
      </c>
      <c r="C546">
        <v>1</v>
      </c>
      <c r="D546">
        <v>1.0900000000000001</v>
      </c>
      <c r="E546">
        <v>37</v>
      </c>
      <c r="F546">
        <v>81.8</v>
      </c>
      <c r="G546">
        <v>79.849999999999994</v>
      </c>
      <c r="H546" s="8">
        <v>0.1239</v>
      </c>
      <c r="I546" t="s">
        <v>615</v>
      </c>
    </row>
    <row r="547" spans="1:9" x14ac:dyDescent="0.3">
      <c r="A547">
        <v>1</v>
      </c>
      <c r="B547" t="s">
        <v>557</v>
      </c>
      <c r="C547">
        <v>1</v>
      </c>
      <c r="D547">
        <v>0.56999999999999995</v>
      </c>
      <c r="E547">
        <v>31</v>
      </c>
      <c r="F547">
        <v>52.84</v>
      </c>
      <c r="G547">
        <v>46.58</v>
      </c>
      <c r="H547" s="8">
        <v>0.1716</v>
      </c>
      <c r="I547" t="s">
        <v>615</v>
      </c>
    </row>
    <row r="548" spans="1:9" x14ac:dyDescent="0.3">
      <c r="A548">
        <v>1</v>
      </c>
      <c r="B548" t="s">
        <v>558</v>
      </c>
      <c r="C548">
        <v>1</v>
      </c>
      <c r="D548">
        <v>0.47</v>
      </c>
      <c r="E548">
        <v>30</v>
      </c>
      <c r="F548">
        <v>64.650000000000006</v>
      </c>
      <c r="G548">
        <v>63.84</v>
      </c>
      <c r="H548" s="8">
        <v>0.12479999999999999</v>
      </c>
      <c r="I548" t="s">
        <v>615</v>
      </c>
    </row>
    <row r="549" spans="1:9" x14ac:dyDescent="0.3">
      <c r="A549">
        <v>1</v>
      </c>
      <c r="B549" t="s">
        <v>559</v>
      </c>
      <c r="C549">
        <v>1</v>
      </c>
      <c r="D549">
        <v>0.55000000000000004</v>
      </c>
      <c r="E549">
        <v>37</v>
      </c>
      <c r="F549">
        <v>80.790000000000006</v>
      </c>
      <c r="G549">
        <v>78.84</v>
      </c>
      <c r="H549" s="8">
        <v>0.12429999999999999</v>
      </c>
      <c r="I549" t="s">
        <v>615</v>
      </c>
    </row>
    <row r="550" spans="1:9" x14ac:dyDescent="0.3">
      <c r="A550">
        <v>1</v>
      </c>
      <c r="B550" t="s">
        <v>560</v>
      </c>
      <c r="C550">
        <v>1</v>
      </c>
      <c r="D550">
        <v>0.14000000000000001</v>
      </c>
      <c r="E550">
        <v>36</v>
      </c>
      <c r="F550">
        <v>67.38</v>
      </c>
      <c r="G550">
        <v>65.37</v>
      </c>
      <c r="H550" s="8">
        <v>0.14829999999999999</v>
      </c>
      <c r="I550" t="s">
        <v>615</v>
      </c>
    </row>
    <row r="551" spans="1:9" x14ac:dyDescent="0.3">
      <c r="A551">
        <v>1</v>
      </c>
      <c r="B551" t="s">
        <v>561</v>
      </c>
      <c r="C551">
        <v>1</v>
      </c>
      <c r="D551">
        <v>-0.06</v>
      </c>
      <c r="E551">
        <v>34</v>
      </c>
      <c r="F551">
        <v>55.32</v>
      </c>
      <c r="G551">
        <v>54.7</v>
      </c>
      <c r="H551" s="8">
        <v>0.16950000000000001</v>
      </c>
      <c r="I551" t="s">
        <v>615</v>
      </c>
    </row>
    <row r="552" spans="1:9" x14ac:dyDescent="0.3">
      <c r="A552">
        <v>1</v>
      </c>
      <c r="B552" t="s">
        <v>562</v>
      </c>
      <c r="C552">
        <v>1</v>
      </c>
      <c r="D552">
        <v>0.24</v>
      </c>
      <c r="E552">
        <v>36</v>
      </c>
      <c r="F552">
        <v>71.92</v>
      </c>
      <c r="G552">
        <v>70.33</v>
      </c>
      <c r="H552" s="8">
        <v>0.13980000000000001</v>
      </c>
      <c r="I552" t="s">
        <v>615</v>
      </c>
    </row>
    <row r="553" spans="1:9" x14ac:dyDescent="0.3">
      <c r="A553">
        <v>1</v>
      </c>
      <c r="B553" t="s">
        <v>563</v>
      </c>
      <c r="C553">
        <v>1</v>
      </c>
      <c r="D553">
        <v>0.96</v>
      </c>
      <c r="E553">
        <v>34</v>
      </c>
      <c r="F553">
        <v>65.97</v>
      </c>
      <c r="G553">
        <v>64.34</v>
      </c>
      <c r="H553" s="8">
        <v>0.14099999999999999</v>
      </c>
      <c r="I553" t="s">
        <v>615</v>
      </c>
    </row>
    <row r="554" spans="1:9" x14ac:dyDescent="0.3">
      <c r="A554">
        <v>1</v>
      </c>
      <c r="B554" t="s">
        <v>564</v>
      </c>
      <c r="C554">
        <v>1</v>
      </c>
      <c r="D554">
        <v>0.08</v>
      </c>
      <c r="E554">
        <v>36</v>
      </c>
      <c r="F554">
        <v>67.81</v>
      </c>
      <c r="G554">
        <v>66.44</v>
      </c>
      <c r="H554" s="8">
        <v>0.14499999999999999</v>
      </c>
      <c r="I554" t="s">
        <v>615</v>
      </c>
    </row>
    <row r="555" spans="1:9" x14ac:dyDescent="0.3">
      <c r="A555">
        <v>1</v>
      </c>
      <c r="B555" t="s">
        <v>565</v>
      </c>
      <c r="C555">
        <v>1</v>
      </c>
      <c r="D555">
        <v>0.65</v>
      </c>
      <c r="E555">
        <v>36</v>
      </c>
      <c r="F555">
        <v>77.989999999999995</v>
      </c>
      <c r="G555">
        <v>75.14</v>
      </c>
      <c r="H555" s="8">
        <v>0.1275</v>
      </c>
      <c r="I555" t="s">
        <v>615</v>
      </c>
    </row>
    <row r="556" spans="1:9" x14ac:dyDescent="0.3">
      <c r="A556">
        <v>1</v>
      </c>
      <c r="B556" t="s">
        <v>566</v>
      </c>
      <c r="C556">
        <v>1</v>
      </c>
      <c r="D556">
        <v>0.88</v>
      </c>
      <c r="E556">
        <v>35</v>
      </c>
      <c r="F556">
        <v>66.260000000000005</v>
      </c>
      <c r="G556">
        <v>63.71</v>
      </c>
      <c r="H556" s="8">
        <v>0.14000000000000001</v>
      </c>
      <c r="I556" t="s">
        <v>615</v>
      </c>
    </row>
    <row r="557" spans="1:9" x14ac:dyDescent="0.3">
      <c r="A557">
        <v>1</v>
      </c>
      <c r="B557" t="s">
        <v>567</v>
      </c>
      <c r="C557">
        <v>1</v>
      </c>
      <c r="D557">
        <v>0.85</v>
      </c>
      <c r="E557">
        <v>36</v>
      </c>
      <c r="F557">
        <v>70.55</v>
      </c>
      <c r="G557">
        <v>69.930000000000007</v>
      </c>
      <c r="H557" s="8">
        <v>0.14030000000000001</v>
      </c>
      <c r="I557" t="s">
        <v>615</v>
      </c>
    </row>
    <row r="558" spans="1:9" x14ac:dyDescent="0.3">
      <c r="A558">
        <v>1</v>
      </c>
      <c r="B558" t="s">
        <v>568</v>
      </c>
      <c r="C558">
        <v>1</v>
      </c>
      <c r="D558">
        <v>0.47</v>
      </c>
      <c r="E558">
        <v>33</v>
      </c>
      <c r="F558">
        <v>69.849999999999994</v>
      </c>
      <c r="G558">
        <v>62.61</v>
      </c>
      <c r="H558" s="8">
        <v>0.1404</v>
      </c>
      <c r="I558" t="s">
        <v>615</v>
      </c>
    </row>
    <row r="559" spans="1:9" x14ac:dyDescent="0.3">
      <c r="A559">
        <v>1</v>
      </c>
      <c r="B559" t="s">
        <v>569</v>
      </c>
      <c r="C559">
        <v>1</v>
      </c>
      <c r="D559">
        <v>-0.68</v>
      </c>
      <c r="E559">
        <v>27</v>
      </c>
      <c r="F559">
        <v>53</v>
      </c>
      <c r="G559">
        <v>37.17</v>
      </c>
      <c r="H559" s="8">
        <v>0.24679999999999999</v>
      </c>
      <c r="I559" t="s">
        <v>615</v>
      </c>
    </row>
    <row r="560" spans="1:9" x14ac:dyDescent="0.3">
      <c r="A560">
        <v>1</v>
      </c>
      <c r="B560" t="s">
        <v>570</v>
      </c>
      <c r="C560">
        <v>1</v>
      </c>
      <c r="D560">
        <v>1.01</v>
      </c>
      <c r="E560">
        <v>30</v>
      </c>
      <c r="F560">
        <v>74.73</v>
      </c>
      <c r="G560">
        <v>72.38</v>
      </c>
      <c r="H560" s="8">
        <v>0.10970000000000001</v>
      </c>
      <c r="I560" t="s">
        <v>615</v>
      </c>
    </row>
    <row r="561" spans="1:14" x14ac:dyDescent="0.3">
      <c r="A561">
        <v>1</v>
      </c>
      <c r="B561" t="s">
        <v>571</v>
      </c>
      <c r="C561">
        <v>1</v>
      </c>
      <c r="D561">
        <v>1</v>
      </c>
      <c r="E561">
        <v>35</v>
      </c>
      <c r="F561">
        <v>77.67</v>
      </c>
      <c r="G561">
        <v>76.17</v>
      </c>
      <c r="H561" s="8">
        <v>0.12509999999999999</v>
      </c>
      <c r="I561" t="s">
        <v>615</v>
      </c>
    </row>
    <row r="562" spans="1:14" x14ac:dyDescent="0.3">
      <c r="A562">
        <v>1</v>
      </c>
      <c r="B562" t="s">
        <v>572</v>
      </c>
      <c r="C562">
        <v>1</v>
      </c>
      <c r="D562">
        <v>1.03</v>
      </c>
      <c r="E562">
        <v>38</v>
      </c>
      <c r="F562">
        <v>80.540000000000006</v>
      </c>
      <c r="G562">
        <v>77.63</v>
      </c>
      <c r="H562" s="8">
        <v>0.13150000000000001</v>
      </c>
      <c r="I562" t="s">
        <v>615</v>
      </c>
      <c r="N562">
        <f>TRIMMEAN(F458:F602,0.2)</f>
        <v>71.382478632478652</v>
      </c>
    </row>
    <row r="563" spans="1:14" x14ac:dyDescent="0.3">
      <c r="A563">
        <v>1</v>
      </c>
      <c r="B563" t="s">
        <v>573</v>
      </c>
      <c r="C563">
        <v>1</v>
      </c>
      <c r="D563">
        <v>0.94</v>
      </c>
      <c r="E563">
        <v>36</v>
      </c>
      <c r="F563">
        <v>80.53</v>
      </c>
      <c r="G563">
        <v>78.42</v>
      </c>
      <c r="H563" s="8">
        <v>0.1225</v>
      </c>
      <c r="I563" t="s">
        <v>615</v>
      </c>
      <c r="N563">
        <v>1</v>
      </c>
    </row>
    <row r="564" spans="1:14" x14ac:dyDescent="0.3">
      <c r="A564">
        <v>1</v>
      </c>
      <c r="B564" t="s">
        <v>574</v>
      </c>
      <c r="C564">
        <v>1</v>
      </c>
      <c r="D564">
        <v>1.23</v>
      </c>
      <c r="E564">
        <v>35</v>
      </c>
      <c r="F564">
        <v>72.599999999999994</v>
      </c>
      <c r="G564">
        <v>71.03</v>
      </c>
      <c r="H564" s="8">
        <v>0.13250000000000001</v>
      </c>
      <c r="I564" t="s">
        <v>615</v>
      </c>
    </row>
    <row r="565" spans="1:14" x14ac:dyDescent="0.3">
      <c r="A565">
        <v>1</v>
      </c>
      <c r="B565" t="s">
        <v>575</v>
      </c>
      <c r="C565">
        <v>1</v>
      </c>
      <c r="D565">
        <v>0.97</v>
      </c>
      <c r="E565">
        <v>37</v>
      </c>
      <c r="F565">
        <v>77.260000000000005</v>
      </c>
      <c r="G565">
        <v>74.540000000000006</v>
      </c>
      <c r="H565" s="8">
        <v>0.13320000000000001</v>
      </c>
      <c r="I565" t="s">
        <v>615</v>
      </c>
    </row>
    <row r="566" spans="1:14" x14ac:dyDescent="0.3">
      <c r="A566">
        <v>1</v>
      </c>
      <c r="B566" t="s">
        <v>576</v>
      </c>
      <c r="C566">
        <v>1</v>
      </c>
      <c r="D566">
        <v>0.72</v>
      </c>
      <c r="E566">
        <v>34</v>
      </c>
      <c r="F566">
        <v>78.09</v>
      </c>
      <c r="G566">
        <v>77.41</v>
      </c>
      <c r="H566" s="8">
        <v>0.1188</v>
      </c>
      <c r="I566" t="s">
        <v>615</v>
      </c>
    </row>
    <row r="567" spans="1:14" x14ac:dyDescent="0.3">
      <c r="A567">
        <v>1</v>
      </c>
      <c r="B567" t="s">
        <v>577</v>
      </c>
      <c r="C567">
        <v>1</v>
      </c>
      <c r="D567">
        <v>0.93</v>
      </c>
      <c r="E567">
        <v>34</v>
      </c>
      <c r="F567">
        <v>75.22</v>
      </c>
      <c r="G567">
        <v>73.38</v>
      </c>
      <c r="H567" s="8">
        <v>0.1229</v>
      </c>
      <c r="I567" t="s">
        <v>615</v>
      </c>
    </row>
    <row r="568" spans="1:14" x14ac:dyDescent="0.3">
      <c r="A568">
        <v>1</v>
      </c>
      <c r="B568" t="s">
        <v>578</v>
      </c>
      <c r="C568">
        <v>1</v>
      </c>
      <c r="D568">
        <v>1.1599999999999999</v>
      </c>
      <c r="E568">
        <v>34</v>
      </c>
      <c r="F568">
        <v>79.14</v>
      </c>
      <c r="G568">
        <v>77.319999999999993</v>
      </c>
      <c r="H568" s="8">
        <v>0.1168</v>
      </c>
      <c r="I568" t="s">
        <v>615</v>
      </c>
    </row>
    <row r="569" spans="1:14" x14ac:dyDescent="0.3">
      <c r="A569">
        <v>1</v>
      </c>
      <c r="B569" t="s">
        <v>579</v>
      </c>
      <c r="C569">
        <v>1</v>
      </c>
      <c r="D569">
        <v>0.72</v>
      </c>
      <c r="E569">
        <v>38</v>
      </c>
      <c r="F569">
        <v>71.489999999999995</v>
      </c>
      <c r="G569">
        <v>69.540000000000006</v>
      </c>
      <c r="H569" s="8">
        <v>0.14810000000000001</v>
      </c>
      <c r="I569" t="s">
        <v>615</v>
      </c>
    </row>
    <row r="570" spans="1:14" x14ac:dyDescent="0.3">
      <c r="A570">
        <v>1</v>
      </c>
      <c r="B570" t="s">
        <v>580</v>
      </c>
      <c r="C570">
        <v>1</v>
      </c>
      <c r="D570">
        <v>0.83</v>
      </c>
      <c r="E570">
        <v>34</v>
      </c>
      <c r="F570">
        <v>82.91</v>
      </c>
      <c r="G570">
        <v>82.05</v>
      </c>
      <c r="H570" s="8">
        <v>0.10879999999999999</v>
      </c>
      <c r="I570" t="s">
        <v>615</v>
      </c>
    </row>
    <row r="571" spans="1:14" x14ac:dyDescent="0.3">
      <c r="A571">
        <v>1</v>
      </c>
      <c r="B571" t="s">
        <v>581</v>
      </c>
      <c r="C571">
        <v>1</v>
      </c>
      <c r="D571">
        <v>-0.42</v>
      </c>
      <c r="E571">
        <v>35</v>
      </c>
      <c r="F571">
        <v>62.83</v>
      </c>
      <c r="G571">
        <v>51.54</v>
      </c>
      <c r="H571" s="8">
        <v>0.17519999999999999</v>
      </c>
      <c r="I571" t="s">
        <v>615</v>
      </c>
    </row>
    <row r="572" spans="1:14" x14ac:dyDescent="0.3">
      <c r="A572">
        <v>1</v>
      </c>
      <c r="B572" t="s">
        <v>582</v>
      </c>
      <c r="C572">
        <v>1</v>
      </c>
      <c r="D572">
        <v>0.97</v>
      </c>
      <c r="E572">
        <v>34</v>
      </c>
      <c r="F572">
        <v>73.98</v>
      </c>
      <c r="G572">
        <v>72.3</v>
      </c>
      <c r="H572" s="8">
        <v>0.125</v>
      </c>
      <c r="I572" t="s">
        <v>615</v>
      </c>
    </row>
    <row r="573" spans="1:14" x14ac:dyDescent="0.3">
      <c r="A573">
        <v>1</v>
      </c>
      <c r="B573" t="s">
        <v>583</v>
      </c>
      <c r="C573">
        <v>1</v>
      </c>
      <c r="D573">
        <v>0.94</v>
      </c>
      <c r="E573">
        <v>36</v>
      </c>
      <c r="F573">
        <v>75.709999999999994</v>
      </c>
      <c r="G573">
        <v>74.36</v>
      </c>
      <c r="H573" s="8">
        <v>0.12989999999999999</v>
      </c>
      <c r="I573" t="s">
        <v>615</v>
      </c>
    </row>
    <row r="574" spans="1:14" x14ac:dyDescent="0.3">
      <c r="A574">
        <v>1</v>
      </c>
      <c r="B574" t="s">
        <v>584</v>
      </c>
      <c r="C574">
        <v>1</v>
      </c>
      <c r="D574">
        <v>1.03</v>
      </c>
      <c r="E574">
        <v>36</v>
      </c>
      <c r="F574">
        <v>82.8</v>
      </c>
      <c r="G574">
        <v>81.540000000000006</v>
      </c>
      <c r="H574" s="8">
        <v>0.11899999999999999</v>
      </c>
      <c r="I574" t="s">
        <v>615</v>
      </c>
    </row>
    <row r="575" spans="1:14" x14ac:dyDescent="0.3">
      <c r="A575">
        <v>1</v>
      </c>
      <c r="B575" t="s">
        <v>585</v>
      </c>
      <c r="C575">
        <v>1</v>
      </c>
      <c r="D575">
        <v>0.71</v>
      </c>
      <c r="E575">
        <v>38</v>
      </c>
      <c r="F575">
        <v>79.349999999999994</v>
      </c>
      <c r="G575">
        <v>77.78</v>
      </c>
      <c r="H575" s="8">
        <v>0.12959999999999999</v>
      </c>
      <c r="I575" t="s">
        <v>615</v>
      </c>
    </row>
    <row r="576" spans="1:14" x14ac:dyDescent="0.3">
      <c r="A576">
        <v>1</v>
      </c>
      <c r="B576" t="s">
        <v>586</v>
      </c>
      <c r="C576">
        <v>1</v>
      </c>
      <c r="D576">
        <v>0.86</v>
      </c>
      <c r="E576">
        <v>32</v>
      </c>
      <c r="F576">
        <v>66.95</v>
      </c>
      <c r="G576">
        <v>65.290000000000006</v>
      </c>
      <c r="H576" s="8">
        <v>0.1321</v>
      </c>
      <c r="I576" t="s">
        <v>615</v>
      </c>
    </row>
    <row r="577" spans="1:9" x14ac:dyDescent="0.3">
      <c r="A577">
        <v>1</v>
      </c>
      <c r="B577" t="s">
        <v>587</v>
      </c>
      <c r="C577">
        <v>1</v>
      </c>
      <c r="D577">
        <v>0.4</v>
      </c>
      <c r="E577">
        <v>35</v>
      </c>
      <c r="F577">
        <v>75.31</v>
      </c>
      <c r="G577">
        <v>72.73</v>
      </c>
      <c r="H577" s="8">
        <v>0.12379999999999999</v>
      </c>
      <c r="I577" t="s">
        <v>615</v>
      </c>
    </row>
    <row r="578" spans="1:9" x14ac:dyDescent="0.3">
      <c r="A578">
        <v>1</v>
      </c>
      <c r="B578" t="s">
        <v>588</v>
      </c>
      <c r="C578">
        <v>1</v>
      </c>
      <c r="D578">
        <v>0.2</v>
      </c>
      <c r="E578">
        <v>36</v>
      </c>
      <c r="F578">
        <v>61.01</v>
      </c>
      <c r="G578">
        <v>57.03</v>
      </c>
      <c r="H578" s="8">
        <v>0.17580000000000001</v>
      </c>
      <c r="I578" t="s">
        <v>615</v>
      </c>
    </row>
    <row r="579" spans="1:9" x14ac:dyDescent="0.3">
      <c r="A579">
        <v>1</v>
      </c>
      <c r="B579" t="s">
        <v>589</v>
      </c>
      <c r="C579">
        <v>1</v>
      </c>
      <c r="D579">
        <v>0.48</v>
      </c>
      <c r="E579">
        <v>33</v>
      </c>
      <c r="F579">
        <v>60.24</v>
      </c>
      <c r="G579">
        <v>57.68</v>
      </c>
      <c r="H579" s="8">
        <v>0.14230000000000001</v>
      </c>
      <c r="I579" t="s">
        <v>615</v>
      </c>
    </row>
    <row r="580" spans="1:9" x14ac:dyDescent="0.3">
      <c r="A580">
        <v>1</v>
      </c>
      <c r="B580" t="s">
        <v>590</v>
      </c>
      <c r="C580">
        <v>1</v>
      </c>
      <c r="D580">
        <v>1.1599999999999999</v>
      </c>
      <c r="E580">
        <v>31</v>
      </c>
      <c r="F580">
        <v>75.709999999999994</v>
      </c>
      <c r="G580">
        <v>74.09</v>
      </c>
      <c r="H580" s="8">
        <v>0.10879999999999999</v>
      </c>
      <c r="I580" t="s">
        <v>615</v>
      </c>
    </row>
    <row r="581" spans="1:9" x14ac:dyDescent="0.3">
      <c r="A581">
        <v>1</v>
      </c>
      <c r="B581" t="s">
        <v>591</v>
      </c>
      <c r="C581">
        <v>1</v>
      </c>
      <c r="D581">
        <v>0.96</v>
      </c>
      <c r="E581">
        <v>36</v>
      </c>
      <c r="F581">
        <v>79.98</v>
      </c>
      <c r="G581">
        <v>78.709999999999994</v>
      </c>
      <c r="H581" s="8">
        <v>0.1215</v>
      </c>
      <c r="I581" t="s">
        <v>615</v>
      </c>
    </row>
    <row r="582" spans="1:9" x14ac:dyDescent="0.3">
      <c r="A582">
        <v>1</v>
      </c>
      <c r="B582" t="s">
        <v>592</v>
      </c>
      <c r="C582">
        <v>1</v>
      </c>
      <c r="D582">
        <v>0.32</v>
      </c>
      <c r="E582">
        <v>34</v>
      </c>
      <c r="F582">
        <v>75.34</v>
      </c>
      <c r="G582">
        <v>68.33</v>
      </c>
      <c r="H582" s="8">
        <v>0.1275</v>
      </c>
      <c r="I582" t="s">
        <v>615</v>
      </c>
    </row>
    <row r="583" spans="1:9" x14ac:dyDescent="0.3">
      <c r="A583">
        <v>1</v>
      </c>
      <c r="B583" t="s">
        <v>593</v>
      </c>
      <c r="C583">
        <v>1</v>
      </c>
      <c r="D583">
        <v>-0.23</v>
      </c>
      <c r="E583">
        <v>34</v>
      </c>
      <c r="F583">
        <v>52.8</v>
      </c>
      <c r="G583">
        <v>46.63</v>
      </c>
      <c r="H583" s="8">
        <v>0.19639999999999999</v>
      </c>
      <c r="I583" t="s">
        <v>615</v>
      </c>
    </row>
    <row r="584" spans="1:9" x14ac:dyDescent="0.3">
      <c r="A584">
        <v>1</v>
      </c>
      <c r="B584" t="s">
        <v>594</v>
      </c>
      <c r="C584">
        <v>1</v>
      </c>
      <c r="D584">
        <v>1.22</v>
      </c>
      <c r="E584">
        <v>30</v>
      </c>
      <c r="F584">
        <v>72.78</v>
      </c>
      <c r="G584">
        <v>71.010000000000005</v>
      </c>
      <c r="H584" s="8">
        <v>0.1132</v>
      </c>
      <c r="I584" t="s">
        <v>615</v>
      </c>
    </row>
    <row r="585" spans="1:9" x14ac:dyDescent="0.3">
      <c r="A585">
        <v>1</v>
      </c>
      <c r="B585" t="s">
        <v>595</v>
      </c>
      <c r="C585">
        <v>1</v>
      </c>
      <c r="D585">
        <v>0.72</v>
      </c>
      <c r="E585">
        <v>36</v>
      </c>
      <c r="F585">
        <v>72.81</v>
      </c>
      <c r="G585">
        <v>71.14</v>
      </c>
      <c r="H585" s="8">
        <v>0.13539999999999999</v>
      </c>
      <c r="I585" t="s">
        <v>615</v>
      </c>
    </row>
    <row r="586" spans="1:9" x14ac:dyDescent="0.3">
      <c r="A586">
        <v>1</v>
      </c>
      <c r="B586" t="s">
        <v>596</v>
      </c>
      <c r="C586">
        <v>1</v>
      </c>
      <c r="D586">
        <v>-1.31</v>
      </c>
      <c r="E586">
        <v>27</v>
      </c>
      <c r="F586">
        <v>56.62</v>
      </c>
      <c r="G586">
        <v>34.78</v>
      </c>
      <c r="H586" s="8">
        <v>0.2059</v>
      </c>
      <c r="I586" t="s">
        <v>615</v>
      </c>
    </row>
    <row r="587" spans="1:9" x14ac:dyDescent="0.3">
      <c r="A587">
        <v>1</v>
      </c>
      <c r="B587" t="s">
        <v>597</v>
      </c>
      <c r="C587">
        <v>1</v>
      </c>
      <c r="D587">
        <v>1.18</v>
      </c>
      <c r="E587">
        <v>31</v>
      </c>
      <c r="F587">
        <v>77.02</v>
      </c>
      <c r="G587">
        <v>75.92</v>
      </c>
      <c r="H587" s="8">
        <v>0.10929999999999999</v>
      </c>
      <c r="I587" t="s">
        <v>615</v>
      </c>
    </row>
    <row r="588" spans="1:9" x14ac:dyDescent="0.3">
      <c r="A588">
        <v>1</v>
      </c>
      <c r="B588" t="s">
        <v>598</v>
      </c>
      <c r="C588">
        <v>1</v>
      </c>
      <c r="D588">
        <v>1.17</v>
      </c>
      <c r="E588">
        <v>32</v>
      </c>
      <c r="F588">
        <v>70.88</v>
      </c>
      <c r="G588">
        <v>67.209999999999994</v>
      </c>
      <c r="H588" s="8">
        <v>0.12590000000000001</v>
      </c>
      <c r="I588" t="s">
        <v>615</v>
      </c>
    </row>
    <row r="589" spans="1:9" x14ac:dyDescent="0.3">
      <c r="A589">
        <v>1</v>
      </c>
      <c r="B589" t="s">
        <v>599</v>
      </c>
      <c r="C589">
        <v>1</v>
      </c>
      <c r="D589">
        <v>0.81</v>
      </c>
      <c r="E589">
        <v>37</v>
      </c>
      <c r="F589">
        <v>79.56</v>
      </c>
      <c r="G589">
        <v>77.81</v>
      </c>
      <c r="H589" s="8">
        <v>0.12870000000000001</v>
      </c>
      <c r="I589" t="s">
        <v>615</v>
      </c>
    </row>
    <row r="590" spans="1:9" x14ac:dyDescent="0.3">
      <c r="A590">
        <v>1</v>
      </c>
      <c r="B590" t="s">
        <v>600</v>
      </c>
      <c r="C590">
        <v>1</v>
      </c>
      <c r="D590">
        <v>0.54</v>
      </c>
      <c r="E590">
        <v>35</v>
      </c>
      <c r="F590">
        <v>80.349999999999994</v>
      </c>
      <c r="G590">
        <v>78.86</v>
      </c>
      <c r="H590" s="8">
        <v>0.12</v>
      </c>
      <c r="I590" t="s">
        <v>615</v>
      </c>
    </row>
    <row r="591" spans="1:9" x14ac:dyDescent="0.3">
      <c r="A591">
        <v>1</v>
      </c>
      <c r="B591" t="s">
        <v>601</v>
      </c>
      <c r="C591">
        <v>1</v>
      </c>
      <c r="D591">
        <v>0.79</v>
      </c>
      <c r="E591">
        <v>38</v>
      </c>
      <c r="F591">
        <v>72.459999999999994</v>
      </c>
      <c r="G591">
        <v>71.19</v>
      </c>
      <c r="H591" s="8">
        <v>0.14530000000000001</v>
      </c>
      <c r="I591" t="s">
        <v>615</v>
      </c>
    </row>
    <row r="592" spans="1:9" x14ac:dyDescent="0.3">
      <c r="A592">
        <v>1</v>
      </c>
      <c r="B592" t="s">
        <v>602</v>
      </c>
      <c r="C592">
        <v>1</v>
      </c>
      <c r="D592">
        <v>0.55000000000000004</v>
      </c>
      <c r="E592">
        <v>36</v>
      </c>
      <c r="F592">
        <v>71.92</v>
      </c>
      <c r="G592">
        <v>70.739999999999995</v>
      </c>
      <c r="H592" s="8">
        <v>0.13450000000000001</v>
      </c>
      <c r="I592" t="s">
        <v>615</v>
      </c>
    </row>
    <row r="593" spans="1:9" x14ac:dyDescent="0.3">
      <c r="A593">
        <v>1</v>
      </c>
      <c r="B593" t="s">
        <v>603</v>
      </c>
      <c r="C593">
        <v>1</v>
      </c>
      <c r="D593">
        <v>1.1499999999999999</v>
      </c>
      <c r="E593">
        <v>33</v>
      </c>
      <c r="F593">
        <v>79.61</v>
      </c>
      <c r="G593">
        <v>78.040000000000006</v>
      </c>
      <c r="H593" s="8">
        <v>0.1133</v>
      </c>
      <c r="I593" t="s">
        <v>615</v>
      </c>
    </row>
    <row r="594" spans="1:9" x14ac:dyDescent="0.3">
      <c r="A594">
        <v>1</v>
      </c>
      <c r="B594" t="s">
        <v>604</v>
      </c>
      <c r="C594">
        <v>1</v>
      </c>
      <c r="D594">
        <v>0.86</v>
      </c>
      <c r="E594">
        <v>36</v>
      </c>
      <c r="F594">
        <v>80.56</v>
      </c>
      <c r="G594">
        <v>79.03</v>
      </c>
      <c r="H594" s="8">
        <v>0.1186</v>
      </c>
      <c r="I594" t="s">
        <v>615</v>
      </c>
    </row>
    <row r="595" spans="1:9" x14ac:dyDescent="0.3">
      <c r="A595">
        <v>1</v>
      </c>
      <c r="B595" t="s">
        <v>605</v>
      </c>
      <c r="C595">
        <v>1</v>
      </c>
      <c r="D595">
        <v>0.98</v>
      </c>
      <c r="E595">
        <v>34</v>
      </c>
      <c r="F595">
        <v>74.61</v>
      </c>
      <c r="G595">
        <v>73.510000000000005</v>
      </c>
      <c r="H595" s="8">
        <v>0.1255</v>
      </c>
      <c r="I595" t="s">
        <v>615</v>
      </c>
    </row>
    <row r="596" spans="1:9" x14ac:dyDescent="0.3">
      <c r="A596">
        <v>1</v>
      </c>
      <c r="B596" t="s">
        <v>606</v>
      </c>
      <c r="C596">
        <v>1</v>
      </c>
      <c r="D596">
        <v>0.01</v>
      </c>
      <c r="E596">
        <v>30</v>
      </c>
      <c r="F596">
        <v>49.59</v>
      </c>
      <c r="G596">
        <v>38.89</v>
      </c>
      <c r="H596" s="8">
        <v>0.21510000000000001</v>
      </c>
      <c r="I596" t="s">
        <v>615</v>
      </c>
    </row>
    <row r="597" spans="1:9" x14ac:dyDescent="0.3">
      <c r="A597">
        <v>1</v>
      </c>
      <c r="B597" t="s">
        <v>607</v>
      </c>
      <c r="C597">
        <v>1</v>
      </c>
      <c r="D597">
        <v>0.84</v>
      </c>
      <c r="E597">
        <v>33</v>
      </c>
      <c r="F597">
        <v>76.12</v>
      </c>
      <c r="G597">
        <v>75.59</v>
      </c>
      <c r="H597" s="8">
        <v>0.11650000000000001</v>
      </c>
      <c r="I597" t="s">
        <v>615</v>
      </c>
    </row>
    <row r="598" spans="1:9" x14ac:dyDescent="0.3">
      <c r="A598">
        <v>1</v>
      </c>
      <c r="B598" t="s">
        <v>608</v>
      </c>
      <c r="C598">
        <v>1</v>
      </c>
      <c r="D598">
        <v>0.67</v>
      </c>
      <c r="E598">
        <v>27</v>
      </c>
      <c r="F598">
        <v>54.4</v>
      </c>
      <c r="G598">
        <v>49.94</v>
      </c>
      <c r="H598" s="8">
        <v>0.14319999999999999</v>
      </c>
      <c r="I598" t="s">
        <v>615</v>
      </c>
    </row>
    <row r="599" spans="1:9" x14ac:dyDescent="0.3">
      <c r="A599">
        <v>1</v>
      </c>
      <c r="B599" t="s">
        <v>609</v>
      </c>
      <c r="C599">
        <v>1</v>
      </c>
      <c r="D599">
        <v>1</v>
      </c>
      <c r="E599">
        <v>34</v>
      </c>
      <c r="F599">
        <v>82.98</v>
      </c>
      <c r="G599">
        <v>81.67</v>
      </c>
      <c r="H599" s="8">
        <v>0.11070000000000001</v>
      </c>
      <c r="I599" t="s">
        <v>615</v>
      </c>
    </row>
    <row r="600" spans="1:9" x14ac:dyDescent="0.3">
      <c r="A600">
        <v>1</v>
      </c>
      <c r="B600" t="s">
        <v>610</v>
      </c>
      <c r="C600">
        <v>1</v>
      </c>
      <c r="D600">
        <v>-0.62</v>
      </c>
      <c r="E600">
        <v>33</v>
      </c>
      <c r="F600">
        <v>56.91</v>
      </c>
      <c r="G600">
        <v>49.78</v>
      </c>
      <c r="H600" s="8">
        <v>0.17130000000000001</v>
      </c>
      <c r="I600" t="s">
        <v>615</v>
      </c>
    </row>
    <row r="601" spans="1:9" x14ac:dyDescent="0.3">
      <c r="A601">
        <v>1</v>
      </c>
      <c r="B601" t="s">
        <v>611</v>
      </c>
      <c r="C601">
        <v>1</v>
      </c>
      <c r="D601">
        <v>1</v>
      </c>
      <c r="E601">
        <v>29</v>
      </c>
      <c r="F601">
        <v>69.06</v>
      </c>
      <c r="G601">
        <v>67.28</v>
      </c>
      <c r="H601" s="8">
        <v>0.1192</v>
      </c>
      <c r="I601" t="s">
        <v>615</v>
      </c>
    </row>
    <row r="602" spans="1:9" x14ac:dyDescent="0.3">
      <c r="A602">
        <v>1</v>
      </c>
      <c r="B602" t="s">
        <v>612</v>
      </c>
      <c r="C602">
        <v>1</v>
      </c>
      <c r="D602">
        <v>1.05</v>
      </c>
      <c r="E602">
        <v>36</v>
      </c>
      <c r="F602">
        <v>80.81</v>
      </c>
      <c r="G602">
        <v>78.430000000000007</v>
      </c>
      <c r="H602" s="8">
        <v>0.1245</v>
      </c>
      <c r="I602" t="s">
        <v>615</v>
      </c>
    </row>
  </sheetData>
  <autoFilter ref="F1:F603" xr:uid="{4E7A4C1E-DB64-41AB-A4D5-F4C6E32BD50D}"/>
  <conditionalFormatting sqref="F1:F1048576">
    <cfRule type="cellIs" dxfId="11" priority="1" operator="greaterThan">
      <formula>60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9B31B-D554-459E-A7A4-8DEF8C7F7892}">
  <dimension ref="A1:Y602"/>
  <sheetViews>
    <sheetView topLeftCell="A71" workbookViewId="0">
      <selection activeCell="T102" sqref="T102"/>
    </sheetView>
  </sheetViews>
  <sheetFormatPr defaultRowHeight="14" x14ac:dyDescent="0.3"/>
  <cols>
    <col min="1" max="1" width="40.1640625" customWidth="1"/>
    <col min="20" max="20" width="13.6640625" bestFit="1" customWidth="1"/>
  </cols>
  <sheetData>
    <row r="1" spans="1:13" x14ac:dyDescent="0.3">
      <c r="A1" t="s">
        <v>4</v>
      </c>
    </row>
    <row r="2" spans="1:13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614</v>
      </c>
    </row>
    <row r="3" spans="1:13" x14ac:dyDescent="0.3">
      <c r="A3">
        <v>1</v>
      </c>
      <c r="B3" t="s">
        <v>13</v>
      </c>
      <c r="C3">
        <v>1</v>
      </c>
      <c r="D3">
        <v>-0.01</v>
      </c>
      <c r="E3">
        <v>21</v>
      </c>
      <c r="F3">
        <v>116.61</v>
      </c>
      <c r="G3">
        <v>115.95</v>
      </c>
      <c r="H3" s="8">
        <v>4.7500000000000001E-2</v>
      </c>
      <c r="I3" t="s">
        <v>615</v>
      </c>
    </row>
    <row r="4" spans="1:13" x14ac:dyDescent="0.3">
      <c r="A4">
        <v>1</v>
      </c>
      <c r="B4" t="s">
        <v>14</v>
      </c>
      <c r="C4">
        <v>1</v>
      </c>
      <c r="D4">
        <v>-0.02</v>
      </c>
      <c r="E4">
        <v>30</v>
      </c>
      <c r="F4">
        <v>114.56</v>
      </c>
      <c r="G4">
        <v>114.11</v>
      </c>
      <c r="H4" s="8">
        <v>7.1400000000000005E-2</v>
      </c>
      <c r="I4" t="s">
        <v>615</v>
      </c>
    </row>
    <row r="5" spans="1:13" x14ac:dyDescent="0.3">
      <c r="A5">
        <v>1</v>
      </c>
      <c r="B5" t="s">
        <v>15</v>
      </c>
      <c r="C5">
        <v>1</v>
      </c>
      <c r="D5">
        <v>-1.1200000000000001</v>
      </c>
      <c r="E5">
        <v>28</v>
      </c>
      <c r="F5">
        <v>89.39</v>
      </c>
      <c r="G5">
        <v>80.87</v>
      </c>
      <c r="H5" s="8">
        <v>9.1800000000000007E-2</v>
      </c>
      <c r="I5" t="s">
        <v>615</v>
      </c>
    </row>
    <row r="6" spans="1:13" x14ac:dyDescent="0.3">
      <c r="A6">
        <v>1</v>
      </c>
      <c r="B6" t="s">
        <v>16</v>
      </c>
      <c r="C6">
        <v>1</v>
      </c>
      <c r="D6">
        <v>-1.66</v>
      </c>
      <c r="E6">
        <v>26</v>
      </c>
      <c r="F6">
        <v>80.790000000000006</v>
      </c>
      <c r="G6">
        <v>72.239999999999995</v>
      </c>
      <c r="H6" s="8">
        <v>0.10100000000000001</v>
      </c>
      <c r="I6" t="s">
        <v>615</v>
      </c>
    </row>
    <row r="7" spans="1:13" x14ac:dyDescent="0.3">
      <c r="A7">
        <v>1</v>
      </c>
      <c r="B7" t="s">
        <v>17</v>
      </c>
      <c r="C7">
        <v>1</v>
      </c>
      <c r="D7">
        <v>-0.8</v>
      </c>
      <c r="E7">
        <v>27</v>
      </c>
      <c r="F7">
        <v>89.22</v>
      </c>
      <c r="G7">
        <v>87.22</v>
      </c>
      <c r="H7" s="8">
        <v>8.2799999999999999E-2</v>
      </c>
      <c r="I7" t="s">
        <v>615</v>
      </c>
    </row>
    <row r="8" spans="1:13" x14ac:dyDescent="0.3">
      <c r="A8">
        <v>1</v>
      </c>
      <c r="B8" t="s">
        <v>18</v>
      </c>
      <c r="C8">
        <v>1</v>
      </c>
      <c r="D8">
        <v>-0.25</v>
      </c>
      <c r="E8">
        <v>28</v>
      </c>
      <c r="F8">
        <v>112.91</v>
      </c>
      <c r="G8">
        <v>112.32</v>
      </c>
      <c r="H8" s="8">
        <v>6.4299999999999996E-2</v>
      </c>
      <c r="I8" t="s">
        <v>615</v>
      </c>
    </row>
    <row r="9" spans="1:13" x14ac:dyDescent="0.3">
      <c r="A9">
        <v>1</v>
      </c>
      <c r="B9" t="s">
        <v>19</v>
      </c>
      <c r="C9">
        <v>1</v>
      </c>
      <c r="D9">
        <v>-1.33</v>
      </c>
      <c r="E9">
        <v>28</v>
      </c>
      <c r="F9">
        <v>93.14</v>
      </c>
      <c r="G9">
        <v>89.18</v>
      </c>
      <c r="H9" s="8">
        <v>8.7300000000000003E-2</v>
      </c>
      <c r="I9" t="s">
        <v>615</v>
      </c>
    </row>
    <row r="10" spans="1:13" x14ac:dyDescent="0.3">
      <c r="A10">
        <v>1</v>
      </c>
      <c r="B10" t="s">
        <v>20</v>
      </c>
      <c r="C10">
        <v>1</v>
      </c>
      <c r="D10">
        <v>-0.56999999999999995</v>
      </c>
      <c r="E10">
        <v>33</v>
      </c>
      <c r="F10">
        <v>103.13</v>
      </c>
      <c r="G10">
        <v>102.32</v>
      </c>
      <c r="H10" s="8">
        <v>8.6300000000000002E-2</v>
      </c>
      <c r="I10" t="s">
        <v>615</v>
      </c>
    </row>
    <row r="11" spans="1:13" x14ac:dyDescent="0.3">
      <c r="A11">
        <v>1</v>
      </c>
      <c r="B11" t="s">
        <v>21</v>
      </c>
      <c r="C11">
        <v>1</v>
      </c>
      <c r="D11">
        <v>-0.24</v>
      </c>
      <c r="E11">
        <v>30</v>
      </c>
      <c r="F11">
        <v>104.68</v>
      </c>
      <c r="G11">
        <v>103.13</v>
      </c>
      <c r="H11" s="8">
        <v>7.8899999999999998E-2</v>
      </c>
      <c r="I11" t="s">
        <v>615</v>
      </c>
      <c r="M11">
        <f>TRIMMEAN(F3:F62,0.2)</f>
        <v>64.568750000000009</v>
      </c>
    </row>
    <row r="12" spans="1:13" x14ac:dyDescent="0.3">
      <c r="A12">
        <v>1</v>
      </c>
      <c r="B12" t="s">
        <v>22</v>
      </c>
      <c r="C12">
        <v>1</v>
      </c>
      <c r="D12">
        <v>-0.04</v>
      </c>
      <c r="E12">
        <v>24</v>
      </c>
      <c r="F12">
        <v>105.09</v>
      </c>
      <c r="G12">
        <v>103.92</v>
      </c>
      <c r="H12" s="8">
        <v>6.25E-2</v>
      </c>
      <c r="I12" t="s">
        <v>615</v>
      </c>
      <c r="M12">
        <f>AVERAGE(F5:F62)</f>
        <v>65.282068965517254</v>
      </c>
    </row>
    <row r="13" spans="1:13" x14ac:dyDescent="0.3">
      <c r="A13">
        <v>1</v>
      </c>
      <c r="B13" t="s">
        <v>23</v>
      </c>
      <c r="C13">
        <v>1</v>
      </c>
      <c r="D13">
        <v>-0.62</v>
      </c>
      <c r="E13">
        <v>33</v>
      </c>
      <c r="F13">
        <v>75.849999999999994</v>
      </c>
      <c r="G13">
        <v>58.94</v>
      </c>
      <c r="H13" s="8">
        <v>0.14990000000000001</v>
      </c>
      <c r="I13" t="s">
        <v>615</v>
      </c>
    </row>
    <row r="14" spans="1:13" x14ac:dyDescent="0.3">
      <c r="A14">
        <v>1</v>
      </c>
      <c r="B14" t="s">
        <v>24</v>
      </c>
      <c r="C14">
        <v>1</v>
      </c>
      <c r="D14">
        <v>-0.52</v>
      </c>
      <c r="E14">
        <v>26</v>
      </c>
      <c r="F14">
        <v>54.32</v>
      </c>
      <c r="G14">
        <v>50.14</v>
      </c>
      <c r="H14" s="8">
        <v>0.13869999999999999</v>
      </c>
      <c r="I14" t="s">
        <v>615</v>
      </c>
    </row>
    <row r="15" spans="1:13" x14ac:dyDescent="0.3">
      <c r="A15">
        <v>1</v>
      </c>
      <c r="B15" t="s">
        <v>25</v>
      </c>
      <c r="C15">
        <v>1</v>
      </c>
      <c r="D15">
        <v>-0.28999999999999998</v>
      </c>
      <c r="E15">
        <v>22</v>
      </c>
      <c r="F15">
        <v>41.51</v>
      </c>
      <c r="G15">
        <v>33.43</v>
      </c>
      <c r="H15" s="8">
        <v>0.22109999999999999</v>
      </c>
      <c r="I15" t="s">
        <v>615</v>
      </c>
    </row>
    <row r="16" spans="1:13" x14ac:dyDescent="0.3">
      <c r="A16">
        <v>1</v>
      </c>
      <c r="B16" t="s">
        <v>26</v>
      </c>
      <c r="C16">
        <v>1</v>
      </c>
      <c r="D16">
        <v>1.33</v>
      </c>
      <c r="E16">
        <v>27</v>
      </c>
      <c r="F16">
        <v>57.13</v>
      </c>
      <c r="G16">
        <v>42.97</v>
      </c>
      <c r="H16" s="8">
        <v>0.15659999999999999</v>
      </c>
      <c r="I16" t="s">
        <v>615</v>
      </c>
    </row>
    <row r="17" spans="1:9" x14ac:dyDescent="0.3">
      <c r="A17">
        <v>1</v>
      </c>
      <c r="B17" t="s">
        <v>27</v>
      </c>
      <c r="C17">
        <v>1</v>
      </c>
      <c r="D17">
        <v>0.59</v>
      </c>
      <c r="E17">
        <v>31</v>
      </c>
      <c r="F17">
        <v>40.85</v>
      </c>
      <c r="G17">
        <v>39.19</v>
      </c>
      <c r="H17" s="8">
        <v>0.2142</v>
      </c>
      <c r="I17" t="s">
        <v>615</v>
      </c>
    </row>
    <row r="18" spans="1:9" x14ac:dyDescent="0.3">
      <c r="A18">
        <v>1</v>
      </c>
      <c r="B18" t="s">
        <v>28</v>
      </c>
      <c r="C18">
        <v>1</v>
      </c>
      <c r="D18">
        <v>0.86</v>
      </c>
      <c r="E18">
        <v>33</v>
      </c>
      <c r="F18">
        <v>52.29</v>
      </c>
      <c r="G18">
        <v>47.61</v>
      </c>
      <c r="H18" s="8">
        <v>0.1812</v>
      </c>
      <c r="I18" t="s">
        <v>615</v>
      </c>
    </row>
    <row r="19" spans="1:9" x14ac:dyDescent="0.3">
      <c r="A19">
        <v>1</v>
      </c>
      <c r="B19" t="s">
        <v>29</v>
      </c>
      <c r="C19">
        <v>1</v>
      </c>
      <c r="D19">
        <v>0.18</v>
      </c>
      <c r="E19">
        <v>27</v>
      </c>
      <c r="F19">
        <v>61.57</v>
      </c>
      <c r="G19">
        <v>50.67</v>
      </c>
      <c r="H19" s="8">
        <v>0.13930000000000001</v>
      </c>
      <c r="I19" t="s">
        <v>615</v>
      </c>
    </row>
    <row r="20" spans="1:9" x14ac:dyDescent="0.3">
      <c r="A20">
        <v>1</v>
      </c>
      <c r="B20" t="s">
        <v>30</v>
      </c>
      <c r="C20">
        <v>1</v>
      </c>
      <c r="D20">
        <v>-1.33</v>
      </c>
      <c r="E20">
        <v>29</v>
      </c>
      <c r="F20">
        <v>74.040000000000006</v>
      </c>
      <c r="G20">
        <v>70.900000000000006</v>
      </c>
      <c r="H20" s="8">
        <v>0.1114</v>
      </c>
      <c r="I20" t="s">
        <v>615</v>
      </c>
    </row>
    <row r="21" spans="1:9" x14ac:dyDescent="0.3">
      <c r="A21">
        <v>1</v>
      </c>
      <c r="B21" t="s">
        <v>31</v>
      </c>
      <c r="C21">
        <v>1</v>
      </c>
      <c r="D21">
        <v>-0.54</v>
      </c>
      <c r="E21">
        <v>25</v>
      </c>
      <c r="F21">
        <v>46.15</v>
      </c>
      <c r="G21">
        <v>42.16</v>
      </c>
      <c r="H21" s="8">
        <v>0.1608</v>
      </c>
      <c r="I21" t="s">
        <v>615</v>
      </c>
    </row>
    <row r="22" spans="1:9" x14ac:dyDescent="0.3">
      <c r="A22">
        <v>1</v>
      </c>
      <c r="B22" t="s">
        <v>32</v>
      </c>
      <c r="C22">
        <v>1</v>
      </c>
      <c r="D22">
        <v>0.25</v>
      </c>
      <c r="E22">
        <v>32</v>
      </c>
      <c r="F22">
        <v>56.55</v>
      </c>
      <c r="G22">
        <v>45.92</v>
      </c>
      <c r="H22" s="8">
        <v>0.2009</v>
      </c>
      <c r="I22" t="s">
        <v>615</v>
      </c>
    </row>
    <row r="23" spans="1:9" x14ac:dyDescent="0.3">
      <c r="A23">
        <v>1</v>
      </c>
      <c r="B23" t="s">
        <v>33</v>
      </c>
      <c r="C23">
        <v>1</v>
      </c>
      <c r="D23">
        <v>-1.34</v>
      </c>
      <c r="E23">
        <v>35</v>
      </c>
      <c r="F23">
        <v>50.34</v>
      </c>
      <c r="G23">
        <v>44.9</v>
      </c>
      <c r="H23" s="8">
        <v>0.2525</v>
      </c>
      <c r="I23" t="s">
        <v>615</v>
      </c>
    </row>
    <row r="24" spans="1:9" x14ac:dyDescent="0.3">
      <c r="A24">
        <v>1</v>
      </c>
      <c r="B24" t="s">
        <v>34</v>
      </c>
      <c r="C24">
        <v>1</v>
      </c>
      <c r="D24">
        <v>0.75</v>
      </c>
      <c r="E24">
        <v>39</v>
      </c>
      <c r="F24">
        <v>67.650000000000006</v>
      </c>
      <c r="G24">
        <v>65.2</v>
      </c>
      <c r="H24" s="8">
        <v>0.15670000000000001</v>
      </c>
      <c r="I24" t="s">
        <v>615</v>
      </c>
    </row>
    <row r="25" spans="1:9" x14ac:dyDescent="0.3">
      <c r="A25">
        <v>1</v>
      </c>
      <c r="B25" t="s">
        <v>35</v>
      </c>
      <c r="C25">
        <v>1</v>
      </c>
      <c r="D25">
        <v>-0.28000000000000003</v>
      </c>
      <c r="E25">
        <v>25</v>
      </c>
      <c r="F25">
        <v>50.95</v>
      </c>
      <c r="G25">
        <v>40.78</v>
      </c>
      <c r="H25" s="8">
        <v>0.15479999999999999</v>
      </c>
      <c r="I25" t="s">
        <v>615</v>
      </c>
    </row>
    <row r="26" spans="1:9" x14ac:dyDescent="0.3">
      <c r="A26">
        <v>1</v>
      </c>
      <c r="B26" t="s">
        <v>36</v>
      </c>
      <c r="C26">
        <v>1</v>
      </c>
      <c r="D26">
        <v>-0.8</v>
      </c>
      <c r="E26">
        <v>23</v>
      </c>
      <c r="F26">
        <v>67.98</v>
      </c>
      <c r="G26">
        <v>49.52</v>
      </c>
      <c r="H26" s="8">
        <v>0.13059999999999999</v>
      </c>
      <c r="I26" t="s">
        <v>615</v>
      </c>
    </row>
    <row r="27" spans="1:9" x14ac:dyDescent="0.3">
      <c r="A27">
        <v>1</v>
      </c>
      <c r="B27" t="s">
        <v>37</v>
      </c>
      <c r="C27">
        <v>1</v>
      </c>
      <c r="D27">
        <v>-1.17</v>
      </c>
      <c r="E27">
        <v>36</v>
      </c>
      <c r="F27">
        <v>98.32</v>
      </c>
      <c r="G27">
        <v>92.38</v>
      </c>
      <c r="H27" s="8">
        <v>0.1037</v>
      </c>
      <c r="I27" t="s">
        <v>615</v>
      </c>
    </row>
    <row r="28" spans="1:9" x14ac:dyDescent="0.3">
      <c r="A28">
        <v>1</v>
      </c>
      <c r="B28" t="s">
        <v>38</v>
      </c>
      <c r="C28">
        <v>1</v>
      </c>
      <c r="D28">
        <v>-1.58</v>
      </c>
      <c r="E28">
        <v>24</v>
      </c>
      <c r="F28">
        <v>68</v>
      </c>
      <c r="G28">
        <v>66.72</v>
      </c>
      <c r="H28" s="8">
        <v>9.8100000000000007E-2</v>
      </c>
      <c r="I28" t="s">
        <v>615</v>
      </c>
    </row>
    <row r="29" spans="1:9" x14ac:dyDescent="0.3">
      <c r="A29">
        <v>1</v>
      </c>
      <c r="B29" t="s">
        <v>39</v>
      </c>
      <c r="C29">
        <v>1</v>
      </c>
      <c r="D29">
        <v>-1.1499999999999999</v>
      </c>
      <c r="E29">
        <v>30</v>
      </c>
      <c r="F29">
        <v>77.400000000000006</v>
      </c>
      <c r="G29">
        <v>65.010000000000005</v>
      </c>
      <c r="H29" s="8">
        <v>0.12590000000000001</v>
      </c>
      <c r="I29" t="s">
        <v>615</v>
      </c>
    </row>
    <row r="30" spans="1:9" x14ac:dyDescent="0.3">
      <c r="A30">
        <v>1</v>
      </c>
      <c r="B30" t="s">
        <v>40</v>
      </c>
      <c r="C30">
        <v>1</v>
      </c>
      <c r="D30">
        <v>0.34</v>
      </c>
      <c r="E30">
        <v>25</v>
      </c>
      <c r="F30">
        <v>44.2</v>
      </c>
      <c r="G30">
        <v>38.4</v>
      </c>
      <c r="H30" s="8">
        <v>0.1757</v>
      </c>
      <c r="I30" t="s">
        <v>615</v>
      </c>
    </row>
    <row r="31" spans="1:9" x14ac:dyDescent="0.3">
      <c r="A31">
        <v>1</v>
      </c>
      <c r="B31" t="s">
        <v>41</v>
      </c>
      <c r="C31">
        <v>1</v>
      </c>
      <c r="D31">
        <v>-0.14000000000000001</v>
      </c>
      <c r="E31">
        <v>27</v>
      </c>
      <c r="F31">
        <v>54.22</v>
      </c>
      <c r="G31">
        <v>42.22</v>
      </c>
      <c r="H31" s="8">
        <v>0.1804</v>
      </c>
      <c r="I31" t="s">
        <v>615</v>
      </c>
    </row>
    <row r="32" spans="1:9" x14ac:dyDescent="0.3">
      <c r="A32">
        <v>1</v>
      </c>
      <c r="B32" t="s">
        <v>42</v>
      </c>
      <c r="C32">
        <v>1</v>
      </c>
      <c r="D32">
        <v>0.67</v>
      </c>
      <c r="E32">
        <v>29</v>
      </c>
      <c r="F32">
        <v>48.69</v>
      </c>
      <c r="G32">
        <v>35.049999999999997</v>
      </c>
      <c r="H32" s="8">
        <v>0.2167</v>
      </c>
      <c r="I32" t="s">
        <v>615</v>
      </c>
    </row>
    <row r="33" spans="1:9" x14ac:dyDescent="0.3">
      <c r="A33">
        <v>1</v>
      </c>
      <c r="B33" t="s">
        <v>43</v>
      </c>
      <c r="C33">
        <v>1</v>
      </c>
      <c r="D33">
        <v>0.43</v>
      </c>
      <c r="E33">
        <v>31</v>
      </c>
      <c r="F33">
        <v>43.9</v>
      </c>
      <c r="G33">
        <v>38.43</v>
      </c>
      <c r="H33" s="8">
        <v>0.21859999999999999</v>
      </c>
      <c r="I33" t="s">
        <v>615</v>
      </c>
    </row>
    <row r="34" spans="1:9" x14ac:dyDescent="0.3">
      <c r="A34">
        <v>1</v>
      </c>
      <c r="B34" t="s">
        <v>44</v>
      </c>
      <c r="C34">
        <v>1</v>
      </c>
      <c r="D34">
        <v>0.49</v>
      </c>
      <c r="E34">
        <v>28</v>
      </c>
      <c r="F34">
        <v>40.69</v>
      </c>
      <c r="G34">
        <v>35.04</v>
      </c>
      <c r="H34" s="8">
        <v>0.21590000000000001</v>
      </c>
      <c r="I34" t="s">
        <v>615</v>
      </c>
    </row>
    <row r="35" spans="1:9" x14ac:dyDescent="0.3">
      <c r="A35">
        <v>1</v>
      </c>
      <c r="B35" t="s">
        <v>45</v>
      </c>
      <c r="C35">
        <v>1</v>
      </c>
      <c r="D35">
        <v>0.77</v>
      </c>
      <c r="E35">
        <v>28</v>
      </c>
      <c r="F35">
        <v>45.61</v>
      </c>
      <c r="G35">
        <v>39.729999999999997</v>
      </c>
      <c r="H35" s="8">
        <v>0.18840000000000001</v>
      </c>
      <c r="I35" t="s">
        <v>615</v>
      </c>
    </row>
    <row r="36" spans="1:9" x14ac:dyDescent="0.3">
      <c r="A36">
        <v>1</v>
      </c>
      <c r="B36" t="s">
        <v>46</v>
      </c>
      <c r="C36">
        <v>1</v>
      </c>
      <c r="D36">
        <v>1.33</v>
      </c>
      <c r="E36">
        <v>30</v>
      </c>
      <c r="F36">
        <v>58.62</v>
      </c>
      <c r="G36">
        <v>52.04</v>
      </c>
      <c r="H36" s="8">
        <v>0.1472</v>
      </c>
      <c r="I36" t="s">
        <v>615</v>
      </c>
    </row>
    <row r="37" spans="1:9" x14ac:dyDescent="0.3">
      <c r="A37">
        <v>1</v>
      </c>
      <c r="B37" t="s">
        <v>47</v>
      </c>
      <c r="C37">
        <v>1</v>
      </c>
      <c r="D37">
        <v>0.75</v>
      </c>
      <c r="E37">
        <v>31</v>
      </c>
      <c r="F37">
        <v>50.98</v>
      </c>
      <c r="G37">
        <v>43.51</v>
      </c>
      <c r="H37" s="8">
        <v>0.19239999999999999</v>
      </c>
      <c r="I37" t="s">
        <v>615</v>
      </c>
    </row>
    <row r="38" spans="1:9" x14ac:dyDescent="0.3">
      <c r="A38">
        <v>1</v>
      </c>
      <c r="B38" t="s">
        <v>48</v>
      </c>
      <c r="C38">
        <v>1</v>
      </c>
      <c r="D38">
        <v>0.82</v>
      </c>
      <c r="E38">
        <v>27</v>
      </c>
      <c r="F38">
        <v>63.41</v>
      </c>
      <c r="G38">
        <v>45.65</v>
      </c>
      <c r="H38" s="8">
        <v>0.14979999999999999</v>
      </c>
      <c r="I38" t="s">
        <v>615</v>
      </c>
    </row>
    <row r="39" spans="1:9" x14ac:dyDescent="0.3">
      <c r="A39">
        <v>1</v>
      </c>
      <c r="B39" t="s">
        <v>49</v>
      </c>
      <c r="C39">
        <v>1</v>
      </c>
      <c r="D39">
        <v>-0.78</v>
      </c>
      <c r="E39">
        <v>25</v>
      </c>
      <c r="F39">
        <v>87.21</v>
      </c>
      <c r="G39">
        <v>81.96</v>
      </c>
      <c r="H39" s="8">
        <v>8.1500000000000003E-2</v>
      </c>
      <c r="I39" t="s">
        <v>615</v>
      </c>
    </row>
    <row r="40" spans="1:9" x14ac:dyDescent="0.3">
      <c r="A40">
        <v>1</v>
      </c>
      <c r="B40" t="s">
        <v>50</v>
      </c>
      <c r="C40">
        <v>1</v>
      </c>
      <c r="D40">
        <v>-0.13</v>
      </c>
      <c r="E40">
        <v>24</v>
      </c>
      <c r="F40">
        <v>116.18</v>
      </c>
      <c r="G40">
        <v>114.51</v>
      </c>
      <c r="H40" s="8">
        <v>5.96E-2</v>
      </c>
      <c r="I40" t="s">
        <v>615</v>
      </c>
    </row>
    <row r="41" spans="1:9" x14ac:dyDescent="0.3">
      <c r="A41">
        <v>1</v>
      </c>
      <c r="B41" t="s">
        <v>51</v>
      </c>
      <c r="C41">
        <v>1</v>
      </c>
      <c r="D41">
        <v>-0.13</v>
      </c>
      <c r="E41">
        <v>29</v>
      </c>
      <c r="F41">
        <v>113.48</v>
      </c>
      <c r="G41">
        <v>112.6</v>
      </c>
      <c r="H41" s="8">
        <v>6.9800000000000001E-2</v>
      </c>
      <c r="I41" t="s">
        <v>615</v>
      </c>
    </row>
    <row r="42" spans="1:9" x14ac:dyDescent="0.3">
      <c r="A42">
        <v>1</v>
      </c>
      <c r="B42" t="s">
        <v>52</v>
      </c>
      <c r="C42">
        <v>1</v>
      </c>
      <c r="D42">
        <v>-0.81</v>
      </c>
      <c r="E42">
        <v>32</v>
      </c>
      <c r="F42">
        <v>85.19</v>
      </c>
      <c r="G42">
        <v>81.39</v>
      </c>
      <c r="H42" s="8">
        <v>0.1033</v>
      </c>
      <c r="I42" t="s">
        <v>615</v>
      </c>
    </row>
    <row r="43" spans="1:9" x14ac:dyDescent="0.3">
      <c r="A43">
        <v>1</v>
      </c>
      <c r="B43" t="s">
        <v>53</v>
      </c>
      <c r="C43">
        <v>1</v>
      </c>
      <c r="D43">
        <v>-1.21</v>
      </c>
      <c r="E43">
        <v>26</v>
      </c>
      <c r="F43">
        <v>83.01</v>
      </c>
      <c r="G43">
        <v>78.150000000000006</v>
      </c>
      <c r="H43" s="8">
        <v>9.0499999999999997E-2</v>
      </c>
      <c r="I43" t="s">
        <v>615</v>
      </c>
    </row>
    <row r="44" spans="1:9" x14ac:dyDescent="0.3">
      <c r="A44">
        <v>1</v>
      </c>
      <c r="B44" t="s">
        <v>54</v>
      </c>
      <c r="C44">
        <v>1</v>
      </c>
      <c r="D44">
        <v>-1.81</v>
      </c>
      <c r="E44">
        <v>26</v>
      </c>
      <c r="F44">
        <v>60.46</v>
      </c>
      <c r="G44">
        <v>59.72</v>
      </c>
      <c r="H44" s="8">
        <v>0.11890000000000001</v>
      </c>
      <c r="I44" t="s">
        <v>615</v>
      </c>
    </row>
    <row r="45" spans="1:9" x14ac:dyDescent="0.3">
      <c r="A45">
        <v>1</v>
      </c>
      <c r="B45" t="s">
        <v>55</v>
      </c>
      <c r="C45">
        <v>1</v>
      </c>
      <c r="D45">
        <v>-0.67</v>
      </c>
      <c r="E45">
        <v>26</v>
      </c>
      <c r="F45">
        <v>47.73</v>
      </c>
      <c r="G45">
        <v>41.29</v>
      </c>
      <c r="H45" s="8">
        <v>0.16869999999999999</v>
      </c>
      <c r="I45" t="s">
        <v>615</v>
      </c>
    </row>
    <row r="46" spans="1:9" x14ac:dyDescent="0.3">
      <c r="A46">
        <v>1</v>
      </c>
      <c r="B46" t="s">
        <v>56</v>
      </c>
      <c r="C46">
        <v>1</v>
      </c>
      <c r="D46">
        <v>-1.04</v>
      </c>
      <c r="E46">
        <v>28</v>
      </c>
      <c r="F46">
        <v>49.17</v>
      </c>
      <c r="G46">
        <v>44.77</v>
      </c>
      <c r="H46" s="8">
        <v>0.1895</v>
      </c>
      <c r="I46" t="s">
        <v>615</v>
      </c>
    </row>
    <row r="47" spans="1:9" x14ac:dyDescent="0.3">
      <c r="A47">
        <v>1</v>
      </c>
      <c r="B47" t="s">
        <v>57</v>
      </c>
      <c r="C47">
        <v>1</v>
      </c>
      <c r="D47">
        <v>-0.39</v>
      </c>
      <c r="E47">
        <v>26</v>
      </c>
      <c r="F47">
        <v>56.12</v>
      </c>
      <c r="G47">
        <v>46.34</v>
      </c>
      <c r="H47" s="8">
        <v>0.15790000000000001</v>
      </c>
      <c r="I47" t="s">
        <v>615</v>
      </c>
    </row>
    <row r="48" spans="1:9" x14ac:dyDescent="0.3">
      <c r="A48">
        <v>1</v>
      </c>
      <c r="B48" t="s">
        <v>58</v>
      </c>
      <c r="C48">
        <v>1</v>
      </c>
      <c r="D48">
        <v>1.38</v>
      </c>
      <c r="E48">
        <v>25</v>
      </c>
      <c r="F48">
        <v>37.32</v>
      </c>
      <c r="G48">
        <v>29.5</v>
      </c>
      <c r="H48" s="8">
        <v>0.20799999999999999</v>
      </c>
      <c r="I48" t="s">
        <v>615</v>
      </c>
    </row>
    <row r="49" spans="1:9" x14ac:dyDescent="0.3">
      <c r="A49">
        <v>1</v>
      </c>
      <c r="B49" t="s">
        <v>59</v>
      </c>
      <c r="C49">
        <v>1</v>
      </c>
      <c r="D49">
        <v>1.4</v>
      </c>
      <c r="E49">
        <v>31</v>
      </c>
      <c r="F49">
        <v>54.87</v>
      </c>
      <c r="G49">
        <v>52.71</v>
      </c>
      <c r="H49" s="8">
        <v>0.15629999999999999</v>
      </c>
      <c r="I49" t="s">
        <v>615</v>
      </c>
    </row>
    <row r="50" spans="1:9" x14ac:dyDescent="0.3">
      <c r="A50">
        <v>1</v>
      </c>
      <c r="B50" t="s">
        <v>60</v>
      </c>
      <c r="C50">
        <v>1</v>
      </c>
      <c r="D50">
        <v>0.44</v>
      </c>
      <c r="E50">
        <v>28</v>
      </c>
      <c r="F50">
        <v>58.39</v>
      </c>
      <c r="G50">
        <v>50.55</v>
      </c>
      <c r="H50" s="8">
        <v>0.15010000000000001</v>
      </c>
      <c r="I50" t="s">
        <v>615</v>
      </c>
    </row>
    <row r="51" spans="1:9" x14ac:dyDescent="0.3">
      <c r="A51">
        <v>1</v>
      </c>
      <c r="B51" t="s">
        <v>61</v>
      </c>
      <c r="C51">
        <v>1</v>
      </c>
      <c r="D51">
        <v>-0.69</v>
      </c>
      <c r="E51">
        <v>31</v>
      </c>
      <c r="F51">
        <v>65.75</v>
      </c>
      <c r="G51">
        <v>55.72</v>
      </c>
      <c r="H51" s="8">
        <v>0.15740000000000001</v>
      </c>
      <c r="I51" t="s">
        <v>615</v>
      </c>
    </row>
    <row r="52" spans="1:9" x14ac:dyDescent="0.3">
      <c r="A52">
        <v>1</v>
      </c>
      <c r="B52" t="s">
        <v>62</v>
      </c>
      <c r="C52">
        <v>1</v>
      </c>
      <c r="D52">
        <v>-1.9</v>
      </c>
      <c r="E52">
        <v>28</v>
      </c>
      <c r="F52">
        <v>78.03</v>
      </c>
      <c r="G52">
        <v>74.180000000000007</v>
      </c>
      <c r="H52" s="8">
        <v>9.8000000000000004E-2</v>
      </c>
      <c r="I52" t="s">
        <v>615</v>
      </c>
    </row>
    <row r="53" spans="1:9" x14ac:dyDescent="0.3">
      <c r="A53">
        <v>1</v>
      </c>
      <c r="B53" t="s">
        <v>63</v>
      </c>
      <c r="C53">
        <v>1</v>
      </c>
      <c r="D53">
        <v>-0.11</v>
      </c>
      <c r="E53">
        <v>24</v>
      </c>
      <c r="F53">
        <v>35.130000000000003</v>
      </c>
      <c r="G53">
        <v>30.89</v>
      </c>
      <c r="H53" s="8">
        <v>0.21099999999999999</v>
      </c>
      <c r="I53" t="s">
        <v>615</v>
      </c>
    </row>
    <row r="54" spans="1:9" x14ac:dyDescent="0.3">
      <c r="A54">
        <v>1</v>
      </c>
      <c r="B54" t="s">
        <v>64</v>
      </c>
      <c r="C54">
        <v>1</v>
      </c>
      <c r="D54">
        <v>-0.14000000000000001</v>
      </c>
      <c r="E54">
        <v>33</v>
      </c>
      <c r="F54">
        <v>60.25</v>
      </c>
      <c r="G54">
        <v>29.72</v>
      </c>
      <c r="H54" s="8">
        <v>0.2334</v>
      </c>
      <c r="I54" t="s">
        <v>615</v>
      </c>
    </row>
    <row r="55" spans="1:9" x14ac:dyDescent="0.3">
      <c r="A55">
        <v>1</v>
      </c>
      <c r="B55" t="s">
        <v>65</v>
      </c>
      <c r="C55">
        <v>1</v>
      </c>
      <c r="D55">
        <v>0.21</v>
      </c>
      <c r="E55">
        <v>32</v>
      </c>
      <c r="F55">
        <v>44.53</v>
      </c>
      <c r="G55">
        <v>42.73</v>
      </c>
      <c r="H55" s="8">
        <v>0.20250000000000001</v>
      </c>
      <c r="I55" t="s">
        <v>615</v>
      </c>
    </row>
    <row r="56" spans="1:9" x14ac:dyDescent="0.3">
      <c r="A56">
        <v>1</v>
      </c>
      <c r="B56" t="s">
        <v>66</v>
      </c>
      <c r="C56">
        <v>1</v>
      </c>
      <c r="D56">
        <v>0.28000000000000003</v>
      </c>
      <c r="E56">
        <v>28</v>
      </c>
      <c r="F56">
        <v>53.62</v>
      </c>
      <c r="G56">
        <v>49.69</v>
      </c>
      <c r="H56" s="8">
        <v>0.15079999999999999</v>
      </c>
      <c r="I56" t="s">
        <v>615</v>
      </c>
    </row>
    <row r="57" spans="1:9" x14ac:dyDescent="0.3">
      <c r="A57">
        <v>1</v>
      </c>
      <c r="B57" t="s">
        <v>67</v>
      </c>
      <c r="C57">
        <v>1</v>
      </c>
      <c r="D57">
        <v>-0.51</v>
      </c>
      <c r="E57">
        <v>32</v>
      </c>
      <c r="F57">
        <v>58.75</v>
      </c>
      <c r="G57">
        <v>56.42</v>
      </c>
      <c r="H57" s="8">
        <v>0.15340000000000001</v>
      </c>
      <c r="I57" t="s">
        <v>615</v>
      </c>
    </row>
    <row r="58" spans="1:9" x14ac:dyDescent="0.3">
      <c r="A58">
        <v>1</v>
      </c>
      <c r="B58" t="s">
        <v>68</v>
      </c>
      <c r="C58">
        <v>1</v>
      </c>
      <c r="D58">
        <v>0.69</v>
      </c>
      <c r="E58">
        <v>35</v>
      </c>
      <c r="F58">
        <v>61.21</v>
      </c>
      <c r="G58">
        <v>51.24</v>
      </c>
      <c r="H58" s="8">
        <v>0.17749999999999999</v>
      </c>
      <c r="I58" t="s">
        <v>615</v>
      </c>
    </row>
    <row r="59" spans="1:9" x14ac:dyDescent="0.3">
      <c r="A59">
        <v>1</v>
      </c>
      <c r="B59" t="s">
        <v>69</v>
      </c>
      <c r="C59">
        <v>1</v>
      </c>
      <c r="D59">
        <v>0.65</v>
      </c>
      <c r="E59">
        <v>28</v>
      </c>
      <c r="F59">
        <v>52.27</v>
      </c>
      <c r="G59">
        <v>44.07</v>
      </c>
      <c r="H59" s="8">
        <v>0.1691</v>
      </c>
      <c r="I59" t="s">
        <v>615</v>
      </c>
    </row>
    <row r="60" spans="1:9" x14ac:dyDescent="0.3">
      <c r="A60">
        <v>1</v>
      </c>
      <c r="B60" t="s">
        <v>70</v>
      </c>
      <c r="C60">
        <v>1</v>
      </c>
      <c r="D60">
        <v>0.83</v>
      </c>
      <c r="E60">
        <v>33</v>
      </c>
      <c r="F60">
        <v>50.87</v>
      </c>
      <c r="G60">
        <v>48.46</v>
      </c>
      <c r="H60" s="8">
        <v>0.18110000000000001</v>
      </c>
      <c r="I60" t="s">
        <v>615</v>
      </c>
    </row>
    <row r="61" spans="1:9" x14ac:dyDescent="0.3">
      <c r="A61">
        <v>1</v>
      </c>
      <c r="B61" t="s">
        <v>71</v>
      </c>
      <c r="C61">
        <v>1</v>
      </c>
      <c r="D61">
        <v>0.48</v>
      </c>
      <c r="E61">
        <v>38</v>
      </c>
      <c r="F61">
        <v>53.34</v>
      </c>
      <c r="G61">
        <v>50.71</v>
      </c>
      <c r="H61" s="8">
        <v>0.20180000000000001</v>
      </c>
      <c r="I61" t="s">
        <v>615</v>
      </c>
    </row>
    <row r="62" spans="1:9" x14ac:dyDescent="0.3">
      <c r="A62">
        <v>1</v>
      </c>
      <c r="B62" t="s">
        <v>72</v>
      </c>
      <c r="C62">
        <v>1</v>
      </c>
      <c r="D62">
        <v>1.02</v>
      </c>
      <c r="E62">
        <v>32</v>
      </c>
      <c r="F62">
        <v>53.91</v>
      </c>
      <c r="G62">
        <v>43.02</v>
      </c>
      <c r="H62" s="8">
        <v>0.19389999999999999</v>
      </c>
      <c r="I62" t="s">
        <v>615</v>
      </c>
    </row>
    <row r="63" spans="1:9" x14ac:dyDescent="0.3">
      <c r="A63">
        <v>1</v>
      </c>
      <c r="B63" t="s">
        <v>73</v>
      </c>
      <c r="C63">
        <v>1</v>
      </c>
      <c r="D63">
        <v>-0.08</v>
      </c>
      <c r="E63">
        <v>31</v>
      </c>
      <c r="F63">
        <v>40.81</v>
      </c>
      <c r="G63">
        <v>34.82</v>
      </c>
      <c r="H63" s="8">
        <v>0.29430000000000001</v>
      </c>
      <c r="I63" t="s">
        <v>615</v>
      </c>
    </row>
    <row r="64" spans="1:9" x14ac:dyDescent="0.3">
      <c r="A64">
        <v>1</v>
      </c>
      <c r="B64" t="s">
        <v>74</v>
      </c>
      <c r="C64">
        <v>1</v>
      </c>
      <c r="D64">
        <v>1.43</v>
      </c>
      <c r="E64">
        <v>29</v>
      </c>
      <c r="F64">
        <v>57.65</v>
      </c>
      <c r="G64">
        <v>55.14</v>
      </c>
      <c r="H64" s="8">
        <v>0.14249999999999999</v>
      </c>
      <c r="I64" t="s">
        <v>615</v>
      </c>
    </row>
    <row r="65" spans="1:12" x14ac:dyDescent="0.3">
      <c r="A65">
        <v>1</v>
      </c>
      <c r="B65" t="s">
        <v>75</v>
      </c>
      <c r="C65">
        <v>1</v>
      </c>
      <c r="D65">
        <v>1.1499999999999999</v>
      </c>
      <c r="E65">
        <v>37</v>
      </c>
      <c r="F65">
        <v>62.44</v>
      </c>
      <c r="G65">
        <v>60.23</v>
      </c>
      <c r="H65" s="8">
        <v>0.16370000000000001</v>
      </c>
      <c r="I65" t="s">
        <v>615</v>
      </c>
    </row>
    <row r="66" spans="1:12" x14ac:dyDescent="0.3">
      <c r="A66">
        <v>1</v>
      </c>
      <c r="B66" t="s">
        <v>76</v>
      </c>
      <c r="C66">
        <v>1</v>
      </c>
      <c r="D66">
        <v>0.68</v>
      </c>
      <c r="E66">
        <v>33</v>
      </c>
      <c r="F66">
        <v>55.05</v>
      </c>
      <c r="G66">
        <v>46.61</v>
      </c>
      <c r="H66" s="8">
        <v>0.18579999999999999</v>
      </c>
      <c r="I66" t="s">
        <v>615</v>
      </c>
    </row>
    <row r="67" spans="1:12" x14ac:dyDescent="0.3">
      <c r="A67">
        <v>1</v>
      </c>
      <c r="B67" t="s">
        <v>77</v>
      </c>
      <c r="C67">
        <v>1</v>
      </c>
      <c r="D67">
        <v>0.93</v>
      </c>
      <c r="E67">
        <v>33</v>
      </c>
      <c r="F67">
        <v>56.24</v>
      </c>
      <c r="G67">
        <v>50.12</v>
      </c>
      <c r="H67" s="8">
        <v>0.1762</v>
      </c>
      <c r="I67" t="s">
        <v>615</v>
      </c>
    </row>
    <row r="68" spans="1:12" x14ac:dyDescent="0.3">
      <c r="A68">
        <v>1</v>
      </c>
      <c r="B68" t="s">
        <v>78</v>
      </c>
      <c r="C68">
        <v>1</v>
      </c>
      <c r="D68">
        <v>-0.64</v>
      </c>
      <c r="E68">
        <v>29</v>
      </c>
      <c r="F68">
        <v>64.430000000000007</v>
      </c>
      <c r="G68">
        <v>54.31</v>
      </c>
      <c r="H68" s="8">
        <v>0.14369999999999999</v>
      </c>
      <c r="I68" t="s">
        <v>615</v>
      </c>
      <c r="L68">
        <f>TRIMMEAN(F65:F122,0.02)</f>
        <v>78.351379310344839</v>
      </c>
    </row>
    <row r="69" spans="1:12" x14ac:dyDescent="0.3">
      <c r="A69">
        <v>1</v>
      </c>
      <c r="B69" t="s">
        <v>79</v>
      </c>
      <c r="C69">
        <v>1</v>
      </c>
      <c r="D69">
        <v>-0.36</v>
      </c>
      <c r="E69">
        <v>20</v>
      </c>
      <c r="F69">
        <v>42.9</v>
      </c>
      <c r="G69">
        <v>32.700000000000003</v>
      </c>
      <c r="H69" s="8">
        <v>0.1789</v>
      </c>
      <c r="I69" t="s">
        <v>615</v>
      </c>
    </row>
    <row r="70" spans="1:12" x14ac:dyDescent="0.3">
      <c r="A70">
        <v>1</v>
      </c>
      <c r="B70" t="s">
        <v>80</v>
      </c>
      <c r="C70">
        <v>1</v>
      </c>
      <c r="D70">
        <v>-0.56000000000000005</v>
      </c>
      <c r="E70">
        <v>29</v>
      </c>
      <c r="F70">
        <v>58.79</v>
      </c>
      <c r="G70">
        <v>51.62</v>
      </c>
      <c r="H70" s="8">
        <v>0.14960000000000001</v>
      </c>
      <c r="I70" t="s">
        <v>615</v>
      </c>
    </row>
    <row r="71" spans="1:12" x14ac:dyDescent="0.3">
      <c r="A71">
        <v>1</v>
      </c>
      <c r="B71" t="s">
        <v>81</v>
      </c>
      <c r="C71">
        <v>1</v>
      </c>
      <c r="D71">
        <v>0.84</v>
      </c>
      <c r="E71">
        <v>26</v>
      </c>
      <c r="F71">
        <v>48.82</v>
      </c>
      <c r="G71">
        <v>39.270000000000003</v>
      </c>
      <c r="H71" s="8">
        <v>0.19439999999999999</v>
      </c>
      <c r="I71" t="s">
        <v>615</v>
      </c>
    </row>
    <row r="72" spans="1:12" x14ac:dyDescent="0.3">
      <c r="A72">
        <v>1</v>
      </c>
      <c r="B72" t="s">
        <v>82</v>
      </c>
      <c r="C72">
        <v>1</v>
      </c>
      <c r="D72">
        <v>0.63</v>
      </c>
      <c r="E72">
        <v>37</v>
      </c>
      <c r="F72">
        <v>66.16</v>
      </c>
      <c r="G72">
        <v>56.66</v>
      </c>
      <c r="H72" s="8">
        <v>0.16819999999999999</v>
      </c>
      <c r="I72" t="s">
        <v>615</v>
      </c>
    </row>
    <row r="73" spans="1:12" x14ac:dyDescent="0.3">
      <c r="A73">
        <v>1</v>
      </c>
      <c r="B73" t="s">
        <v>83</v>
      </c>
      <c r="C73">
        <v>1</v>
      </c>
      <c r="D73">
        <v>0.54</v>
      </c>
      <c r="E73">
        <v>33</v>
      </c>
      <c r="F73">
        <v>46.6</v>
      </c>
      <c r="G73">
        <v>42.28</v>
      </c>
      <c r="H73" s="8">
        <v>0.20760000000000001</v>
      </c>
      <c r="I73" t="s">
        <v>615</v>
      </c>
    </row>
    <row r="74" spans="1:12" x14ac:dyDescent="0.3">
      <c r="A74">
        <v>1</v>
      </c>
      <c r="B74" t="s">
        <v>84</v>
      </c>
      <c r="C74">
        <v>1</v>
      </c>
      <c r="D74">
        <v>0.43</v>
      </c>
      <c r="E74">
        <v>25</v>
      </c>
      <c r="F74">
        <v>43.93</v>
      </c>
      <c r="G74">
        <v>25.19</v>
      </c>
      <c r="H74" s="8">
        <v>0.2253</v>
      </c>
      <c r="I74" t="s">
        <v>615</v>
      </c>
    </row>
    <row r="75" spans="1:12" x14ac:dyDescent="0.3">
      <c r="A75">
        <v>1</v>
      </c>
      <c r="B75" t="s">
        <v>85</v>
      </c>
      <c r="C75">
        <v>1</v>
      </c>
      <c r="D75">
        <v>1.31</v>
      </c>
      <c r="E75">
        <v>32</v>
      </c>
      <c r="F75">
        <v>60.09</v>
      </c>
      <c r="G75">
        <v>50.13</v>
      </c>
      <c r="H75" s="8">
        <v>0.17100000000000001</v>
      </c>
      <c r="I75" t="s">
        <v>615</v>
      </c>
    </row>
    <row r="76" spans="1:12" x14ac:dyDescent="0.3">
      <c r="A76">
        <v>1</v>
      </c>
      <c r="B76" t="s">
        <v>86</v>
      </c>
      <c r="C76">
        <v>1</v>
      </c>
      <c r="D76">
        <v>0.67</v>
      </c>
      <c r="E76">
        <v>31</v>
      </c>
      <c r="F76">
        <v>61.5</v>
      </c>
      <c r="G76">
        <v>57.57</v>
      </c>
      <c r="H76" s="8">
        <v>0.1467</v>
      </c>
      <c r="I76" t="s">
        <v>615</v>
      </c>
    </row>
    <row r="77" spans="1:12" x14ac:dyDescent="0.3">
      <c r="A77">
        <v>1</v>
      </c>
      <c r="B77" t="s">
        <v>87</v>
      </c>
      <c r="C77">
        <v>1</v>
      </c>
      <c r="D77">
        <v>-0.12</v>
      </c>
      <c r="E77">
        <v>26</v>
      </c>
      <c r="F77">
        <v>67.099999999999994</v>
      </c>
      <c r="G77">
        <v>44.2</v>
      </c>
      <c r="H77" s="8">
        <v>0.1464</v>
      </c>
      <c r="I77" t="s">
        <v>615</v>
      </c>
    </row>
    <row r="78" spans="1:12" x14ac:dyDescent="0.3">
      <c r="A78">
        <v>1</v>
      </c>
      <c r="B78" t="s">
        <v>88</v>
      </c>
      <c r="C78">
        <v>1</v>
      </c>
      <c r="D78">
        <v>-0.63</v>
      </c>
      <c r="E78">
        <v>31</v>
      </c>
      <c r="F78">
        <v>88.65</v>
      </c>
      <c r="G78">
        <v>86.84</v>
      </c>
      <c r="H78" s="8">
        <v>9.2700000000000005E-2</v>
      </c>
      <c r="I78" t="s">
        <v>615</v>
      </c>
    </row>
    <row r="79" spans="1:12" x14ac:dyDescent="0.3">
      <c r="A79">
        <v>1</v>
      </c>
      <c r="B79" t="s">
        <v>89</v>
      </c>
      <c r="C79">
        <v>1</v>
      </c>
      <c r="D79">
        <v>-0.16</v>
      </c>
      <c r="E79">
        <v>33</v>
      </c>
      <c r="F79">
        <v>106.83</v>
      </c>
      <c r="G79">
        <v>106.01</v>
      </c>
      <c r="H79" s="8">
        <v>8.6400000000000005E-2</v>
      </c>
      <c r="I79" t="s">
        <v>615</v>
      </c>
    </row>
    <row r="80" spans="1:12" x14ac:dyDescent="0.3">
      <c r="A80">
        <v>1</v>
      </c>
      <c r="B80" t="s">
        <v>90</v>
      </c>
      <c r="C80">
        <v>1</v>
      </c>
      <c r="D80">
        <v>-1.22</v>
      </c>
      <c r="E80">
        <v>24</v>
      </c>
      <c r="F80">
        <v>85.73</v>
      </c>
      <c r="G80">
        <v>82.61</v>
      </c>
      <c r="H80" s="8">
        <v>7.6600000000000001E-2</v>
      </c>
      <c r="I80" t="s">
        <v>615</v>
      </c>
    </row>
    <row r="81" spans="1:9" x14ac:dyDescent="0.3">
      <c r="A81">
        <v>1</v>
      </c>
      <c r="B81" t="s">
        <v>91</v>
      </c>
      <c r="C81">
        <v>1</v>
      </c>
      <c r="D81">
        <v>-0.39</v>
      </c>
      <c r="E81">
        <v>28</v>
      </c>
      <c r="F81">
        <v>110.3</v>
      </c>
      <c r="G81">
        <v>108.76</v>
      </c>
      <c r="H81" s="8">
        <v>6.9599999999999995E-2</v>
      </c>
      <c r="I81" t="s">
        <v>615</v>
      </c>
    </row>
    <row r="82" spans="1:9" x14ac:dyDescent="0.3">
      <c r="A82">
        <v>1</v>
      </c>
      <c r="B82" t="s">
        <v>92</v>
      </c>
      <c r="C82">
        <v>1</v>
      </c>
      <c r="D82">
        <v>-1.08</v>
      </c>
      <c r="E82">
        <v>35</v>
      </c>
      <c r="F82">
        <v>88.29</v>
      </c>
      <c r="G82">
        <v>74.34</v>
      </c>
      <c r="H82" s="8">
        <v>0.1258</v>
      </c>
      <c r="I82" t="s">
        <v>615</v>
      </c>
    </row>
    <row r="83" spans="1:9" x14ac:dyDescent="0.3">
      <c r="A83">
        <v>1</v>
      </c>
      <c r="B83" t="s">
        <v>93</v>
      </c>
      <c r="C83">
        <v>1</v>
      </c>
      <c r="D83">
        <v>0.51</v>
      </c>
      <c r="E83">
        <v>25</v>
      </c>
      <c r="F83">
        <v>50.94</v>
      </c>
      <c r="G83">
        <v>24.67</v>
      </c>
      <c r="H83" s="8">
        <v>0.21160000000000001</v>
      </c>
      <c r="I83" t="s">
        <v>615</v>
      </c>
    </row>
    <row r="84" spans="1:9" x14ac:dyDescent="0.3">
      <c r="A84">
        <v>1</v>
      </c>
      <c r="B84" t="s">
        <v>94</v>
      </c>
      <c r="C84">
        <v>1</v>
      </c>
      <c r="D84">
        <v>-0.21</v>
      </c>
      <c r="E84">
        <v>30</v>
      </c>
      <c r="F84">
        <v>47.93</v>
      </c>
      <c r="G84">
        <v>34.58</v>
      </c>
      <c r="H84" s="8">
        <v>0.21790000000000001</v>
      </c>
      <c r="I84" t="s">
        <v>615</v>
      </c>
    </row>
    <row r="85" spans="1:9" x14ac:dyDescent="0.3">
      <c r="A85">
        <v>1</v>
      </c>
      <c r="B85" t="s">
        <v>95</v>
      </c>
      <c r="C85">
        <v>1</v>
      </c>
      <c r="D85">
        <v>-1.68</v>
      </c>
      <c r="E85">
        <v>25</v>
      </c>
      <c r="F85">
        <v>55.62</v>
      </c>
      <c r="G85">
        <v>50.35</v>
      </c>
      <c r="H85" s="8">
        <v>0.1288</v>
      </c>
      <c r="I85" t="s">
        <v>615</v>
      </c>
    </row>
    <row r="86" spans="1:9" x14ac:dyDescent="0.3">
      <c r="A86">
        <v>1</v>
      </c>
      <c r="B86" t="s">
        <v>96</v>
      </c>
      <c r="C86">
        <v>1</v>
      </c>
      <c r="D86">
        <v>-0.2</v>
      </c>
      <c r="E86">
        <v>24</v>
      </c>
      <c r="F86">
        <v>75.3</v>
      </c>
      <c r="G86">
        <v>68.48</v>
      </c>
      <c r="H86" s="8">
        <v>9.2200000000000004E-2</v>
      </c>
      <c r="I86" t="s">
        <v>615</v>
      </c>
    </row>
    <row r="87" spans="1:9" x14ac:dyDescent="0.3">
      <c r="A87">
        <v>1</v>
      </c>
      <c r="B87" t="s">
        <v>97</v>
      </c>
      <c r="C87">
        <v>1</v>
      </c>
      <c r="D87">
        <v>-0.1</v>
      </c>
      <c r="E87">
        <v>21</v>
      </c>
      <c r="F87">
        <v>111.17</v>
      </c>
      <c r="G87">
        <v>108.46</v>
      </c>
      <c r="H87" s="8">
        <v>5.3199999999999997E-2</v>
      </c>
      <c r="I87" t="s">
        <v>615</v>
      </c>
    </row>
    <row r="88" spans="1:9" x14ac:dyDescent="0.3">
      <c r="A88">
        <v>1</v>
      </c>
      <c r="B88" t="s">
        <v>98</v>
      </c>
      <c r="C88">
        <v>1</v>
      </c>
      <c r="D88">
        <v>0</v>
      </c>
      <c r="E88">
        <v>28</v>
      </c>
      <c r="F88">
        <v>120.06</v>
      </c>
      <c r="G88">
        <v>119.53</v>
      </c>
      <c r="H88" s="8">
        <v>6.2300000000000001E-2</v>
      </c>
      <c r="I88" t="s">
        <v>615</v>
      </c>
    </row>
    <row r="89" spans="1:9" x14ac:dyDescent="0.3">
      <c r="A89">
        <v>1</v>
      </c>
      <c r="B89" t="s">
        <v>99</v>
      </c>
      <c r="C89">
        <v>1</v>
      </c>
      <c r="D89">
        <v>-0.2</v>
      </c>
      <c r="E89">
        <v>20</v>
      </c>
      <c r="F89">
        <v>115.24</v>
      </c>
      <c r="G89">
        <v>114.26</v>
      </c>
      <c r="H89" s="8">
        <v>4.7399999999999998E-2</v>
      </c>
      <c r="I89" t="s">
        <v>615</v>
      </c>
    </row>
    <row r="90" spans="1:9" x14ac:dyDescent="0.3">
      <c r="A90">
        <v>1</v>
      </c>
      <c r="B90" t="s">
        <v>100</v>
      </c>
      <c r="C90">
        <v>1</v>
      </c>
      <c r="D90">
        <v>0.04</v>
      </c>
      <c r="E90">
        <v>23</v>
      </c>
      <c r="F90">
        <v>121.59</v>
      </c>
      <c r="G90">
        <v>120.62</v>
      </c>
      <c r="H90" s="8">
        <v>5.0900000000000001E-2</v>
      </c>
      <c r="I90" t="s">
        <v>615</v>
      </c>
    </row>
    <row r="91" spans="1:9" x14ac:dyDescent="0.3">
      <c r="A91">
        <v>1</v>
      </c>
      <c r="B91" t="s">
        <v>101</v>
      </c>
      <c r="C91">
        <v>1</v>
      </c>
      <c r="D91">
        <v>-0.71</v>
      </c>
      <c r="E91">
        <v>27</v>
      </c>
      <c r="F91">
        <v>113.76</v>
      </c>
      <c r="G91">
        <v>111.44</v>
      </c>
      <c r="H91" s="8">
        <v>6.7500000000000004E-2</v>
      </c>
      <c r="I91" t="s">
        <v>615</v>
      </c>
    </row>
    <row r="92" spans="1:9" x14ac:dyDescent="0.3">
      <c r="A92">
        <v>1</v>
      </c>
      <c r="B92" t="s">
        <v>102</v>
      </c>
      <c r="C92">
        <v>1</v>
      </c>
      <c r="D92">
        <v>-0.01</v>
      </c>
      <c r="E92">
        <v>25</v>
      </c>
      <c r="F92">
        <v>112.52</v>
      </c>
      <c r="G92">
        <v>112.15</v>
      </c>
      <c r="H92" s="8">
        <v>6.0100000000000001E-2</v>
      </c>
      <c r="I92" t="s">
        <v>615</v>
      </c>
    </row>
    <row r="93" spans="1:9" x14ac:dyDescent="0.3">
      <c r="A93">
        <v>1</v>
      </c>
      <c r="B93" t="s">
        <v>103</v>
      </c>
      <c r="C93">
        <v>1</v>
      </c>
      <c r="D93">
        <v>-0.11</v>
      </c>
      <c r="E93">
        <v>26</v>
      </c>
      <c r="F93">
        <v>117.4</v>
      </c>
      <c r="G93">
        <v>116.46</v>
      </c>
      <c r="H93" s="8">
        <v>6.0499999999999998E-2</v>
      </c>
      <c r="I93" t="s">
        <v>615</v>
      </c>
    </row>
    <row r="94" spans="1:9" x14ac:dyDescent="0.3">
      <c r="A94">
        <v>1</v>
      </c>
      <c r="B94" t="s">
        <v>104</v>
      </c>
      <c r="C94">
        <v>1</v>
      </c>
      <c r="D94">
        <v>0.01</v>
      </c>
      <c r="E94">
        <v>26</v>
      </c>
      <c r="F94">
        <v>117.69</v>
      </c>
      <c r="G94">
        <v>117.5</v>
      </c>
      <c r="H94" s="8">
        <v>5.8799999999999998E-2</v>
      </c>
      <c r="I94" t="s">
        <v>615</v>
      </c>
    </row>
    <row r="95" spans="1:9" x14ac:dyDescent="0.3">
      <c r="A95">
        <v>1</v>
      </c>
      <c r="B95" t="s">
        <v>105</v>
      </c>
      <c r="C95">
        <v>1</v>
      </c>
      <c r="D95">
        <v>0.15</v>
      </c>
      <c r="E95">
        <v>26</v>
      </c>
      <c r="F95">
        <v>116.34</v>
      </c>
      <c r="G95">
        <v>115.69</v>
      </c>
      <c r="H95" s="8">
        <v>6.1400000000000003E-2</v>
      </c>
      <c r="I95" t="s">
        <v>615</v>
      </c>
    </row>
    <row r="96" spans="1:9" x14ac:dyDescent="0.3">
      <c r="A96">
        <v>1</v>
      </c>
      <c r="B96" t="s">
        <v>106</v>
      </c>
      <c r="C96">
        <v>1</v>
      </c>
      <c r="D96">
        <v>-0.02</v>
      </c>
      <c r="E96">
        <v>26</v>
      </c>
      <c r="F96">
        <v>120.05</v>
      </c>
      <c r="G96">
        <v>119.82</v>
      </c>
      <c r="H96" s="8">
        <v>5.8500000000000003E-2</v>
      </c>
      <c r="I96" t="s">
        <v>615</v>
      </c>
    </row>
    <row r="97" spans="1:22" x14ac:dyDescent="0.3">
      <c r="A97">
        <v>1</v>
      </c>
      <c r="B97" t="s">
        <v>107</v>
      </c>
      <c r="C97">
        <v>1</v>
      </c>
      <c r="D97">
        <v>-0.02</v>
      </c>
      <c r="E97">
        <v>27</v>
      </c>
      <c r="F97">
        <v>118.06</v>
      </c>
      <c r="G97">
        <v>117.82</v>
      </c>
      <c r="H97" s="8">
        <v>6.3399999999999998E-2</v>
      </c>
      <c r="I97" t="s">
        <v>615</v>
      </c>
    </row>
    <row r="98" spans="1:22" x14ac:dyDescent="0.3">
      <c r="A98">
        <v>1</v>
      </c>
      <c r="B98" t="s">
        <v>108</v>
      </c>
      <c r="C98">
        <v>1</v>
      </c>
      <c r="D98">
        <v>-0.05</v>
      </c>
      <c r="E98">
        <v>27</v>
      </c>
      <c r="F98">
        <v>119.78</v>
      </c>
      <c r="G98">
        <v>119.44</v>
      </c>
      <c r="H98" s="8">
        <v>6.08E-2</v>
      </c>
      <c r="I98" t="s">
        <v>615</v>
      </c>
    </row>
    <row r="99" spans="1:22" x14ac:dyDescent="0.3">
      <c r="A99">
        <v>1</v>
      </c>
      <c r="B99" t="s">
        <v>109</v>
      </c>
      <c r="C99">
        <v>1</v>
      </c>
      <c r="D99">
        <v>-0.02</v>
      </c>
      <c r="E99">
        <v>24</v>
      </c>
      <c r="F99">
        <v>120.73</v>
      </c>
      <c r="G99">
        <v>120.43</v>
      </c>
      <c r="H99" s="8">
        <v>5.3999999999999999E-2</v>
      </c>
      <c r="I99" t="s">
        <v>615</v>
      </c>
    </row>
    <row r="100" spans="1:22" x14ac:dyDescent="0.3">
      <c r="A100">
        <v>1</v>
      </c>
      <c r="B100" t="s">
        <v>110</v>
      </c>
      <c r="C100">
        <v>1</v>
      </c>
      <c r="D100">
        <v>0.01</v>
      </c>
      <c r="E100">
        <v>25</v>
      </c>
      <c r="F100">
        <v>114.23</v>
      </c>
      <c r="G100">
        <v>112.48</v>
      </c>
      <c r="H100" s="8">
        <v>0.06</v>
      </c>
      <c r="I100" t="s">
        <v>615</v>
      </c>
    </row>
    <row r="101" spans="1:22" x14ac:dyDescent="0.3">
      <c r="A101">
        <v>1</v>
      </c>
      <c r="B101" t="s">
        <v>111</v>
      </c>
      <c r="C101">
        <v>1</v>
      </c>
      <c r="D101">
        <v>-0.04</v>
      </c>
      <c r="E101">
        <v>27</v>
      </c>
      <c r="F101">
        <v>114.13</v>
      </c>
      <c r="G101">
        <v>113.74</v>
      </c>
      <c r="H101" s="8">
        <v>6.4500000000000002E-2</v>
      </c>
      <c r="I101" t="s">
        <v>615</v>
      </c>
    </row>
    <row r="102" spans="1:22" x14ac:dyDescent="0.3">
      <c r="A102">
        <v>1</v>
      </c>
      <c r="B102" t="s">
        <v>112</v>
      </c>
      <c r="C102">
        <v>1</v>
      </c>
      <c r="D102">
        <v>-0.21</v>
      </c>
      <c r="E102">
        <v>31</v>
      </c>
      <c r="F102">
        <v>112.92</v>
      </c>
      <c r="G102">
        <v>109.99</v>
      </c>
      <c r="H102" s="8">
        <v>7.5200000000000003E-2</v>
      </c>
      <c r="I102" t="s">
        <v>615</v>
      </c>
      <c r="R102" t="str" cm="1">
        <f t="array" ref="R102:R144">TRIM(B80:B122)</f>
        <v>4620-4680</v>
      </c>
      <c r="S102" t="s">
        <v>1876</v>
      </c>
      <c r="T102" t="str">
        <f>_xlfn.CONCAT("=(",S102,")/2")</f>
        <v>=(4620+4680)/2</v>
      </c>
      <c r="V102">
        <f>(4620+4680)/2</f>
        <v>4650</v>
      </c>
    </row>
    <row r="103" spans="1:22" x14ac:dyDescent="0.3">
      <c r="A103">
        <v>1</v>
      </c>
      <c r="B103" t="s">
        <v>113</v>
      </c>
      <c r="C103">
        <v>1</v>
      </c>
      <c r="D103">
        <v>-0.43</v>
      </c>
      <c r="E103">
        <v>28</v>
      </c>
      <c r="F103">
        <v>92.88</v>
      </c>
      <c r="G103">
        <v>87.84</v>
      </c>
      <c r="H103" s="8">
        <v>8.3099999999999993E-2</v>
      </c>
      <c r="I103" t="s">
        <v>615</v>
      </c>
      <c r="R103" t="str">
        <v>4680-4740</v>
      </c>
      <c r="S103" t="s">
        <v>1877</v>
      </c>
      <c r="T103" t="str">
        <f t="shared" ref="T103:T144" si="0">_xlfn.CONCAT("=(",S103,")/2")</f>
        <v>=(4680+4740)/2</v>
      </c>
      <c r="V103">
        <f>(4680+4740)/2</f>
        <v>4710</v>
      </c>
    </row>
    <row r="104" spans="1:22" x14ac:dyDescent="0.3">
      <c r="A104">
        <v>1</v>
      </c>
      <c r="B104" t="s">
        <v>114</v>
      </c>
      <c r="C104">
        <v>1</v>
      </c>
      <c r="D104">
        <v>-0.41</v>
      </c>
      <c r="E104">
        <v>21</v>
      </c>
      <c r="F104">
        <v>40.380000000000003</v>
      </c>
      <c r="G104">
        <v>31.02</v>
      </c>
      <c r="H104" s="8">
        <v>0.27879999999999999</v>
      </c>
      <c r="I104" t="s">
        <v>615</v>
      </c>
      <c r="R104" t="str">
        <v>4740-4800</v>
      </c>
      <c r="S104" t="s">
        <v>1878</v>
      </c>
      <c r="T104" t="str">
        <f t="shared" si="0"/>
        <v>=(4740+4800)/2</v>
      </c>
      <c r="V104">
        <f>(4740+4800)/2</f>
        <v>4770</v>
      </c>
    </row>
    <row r="105" spans="1:22" x14ac:dyDescent="0.3">
      <c r="A105">
        <v>1</v>
      </c>
      <c r="B105" t="s">
        <v>115</v>
      </c>
      <c r="C105">
        <v>1</v>
      </c>
      <c r="D105">
        <v>0.45</v>
      </c>
      <c r="E105">
        <v>37</v>
      </c>
      <c r="F105">
        <v>61</v>
      </c>
      <c r="G105">
        <v>58.23</v>
      </c>
      <c r="H105" s="8">
        <v>0.17119999999999999</v>
      </c>
      <c r="I105" t="s">
        <v>615</v>
      </c>
      <c r="R105" t="str">
        <v>4800-4860</v>
      </c>
      <c r="S105" t="s">
        <v>1879</v>
      </c>
      <c r="T105" t="str">
        <f t="shared" si="0"/>
        <v>=(4800+4860)/2</v>
      </c>
      <c r="V105">
        <f>(4800+4860)/2</f>
        <v>4830</v>
      </c>
    </row>
    <row r="106" spans="1:22" x14ac:dyDescent="0.3">
      <c r="A106">
        <v>1</v>
      </c>
      <c r="B106" t="s">
        <v>116</v>
      </c>
      <c r="C106">
        <v>1</v>
      </c>
      <c r="D106">
        <v>1.38</v>
      </c>
      <c r="E106">
        <v>27</v>
      </c>
      <c r="F106">
        <v>46.32</v>
      </c>
      <c r="G106">
        <v>34.71</v>
      </c>
      <c r="H106" s="8">
        <v>0.1973</v>
      </c>
      <c r="I106" t="s">
        <v>615</v>
      </c>
      <c r="R106" t="str">
        <v>4860-4920</v>
      </c>
      <c r="S106" t="s">
        <v>1880</v>
      </c>
      <c r="T106" t="str">
        <f t="shared" si="0"/>
        <v>=(4860+4920)/2</v>
      </c>
      <c r="V106">
        <f>(4860+4920)/2</f>
        <v>4890</v>
      </c>
    </row>
    <row r="107" spans="1:22" x14ac:dyDescent="0.3">
      <c r="A107">
        <v>1</v>
      </c>
      <c r="B107" t="s">
        <v>117</v>
      </c>
      <c r="C107">
        <v>1</v>
      </c>
      <c r="D107">
        <v>0.41</v>
      </c>
      <c r="E107">
        <v>32</v>
      </c>
      <c r="F107">
        <v>62.92</v>
      </c>
      <c r="G107">
        <v>55.36</v>
      </c>
      <c r="H107" s="8">
        <v>0.1469</v>
      </c>
      <c r="I107" t="s">
        <v>615</v>
      </c>
      <c r="R107" t="str">
        <v>4920-4980</v>
      </c>
      <c r="S107" t="s">
        <v>1881</v>
      </c>
      <c r="T107" t="str">
        <f t="shared" si="0"/>
        <v>=(4920+4980)/2</v>
      </c>
      <c r="V107">
        <f>(4920+4980)/2</f>
        <v>4950</v>
      </c>
    </row>
    <row r="108" spans="1:22" x14ac:dyDescent="0.3">
      <c r="A108">
        <v>1</v>
      </c>
      <c r="B108" t="s">
        <v>118</v>
      </c>
      <c r="C108">
        <v>1</v>
      </c>
      <c r="D108">
        <v>0.56000000000000005</v>
      </c>
      <c r="E108">
        <v>26</v>
      </c>
      <c r="F108">
        <v>46.29</v>
      </c>
      <c r="G108">
        <v>35.409999999999997</v>
      </c>
      <c r="H108" s="8">
        <v>0.22289999999999999</v>
      </c>
      <c r="I108" t="s">
        <v>615</v>
      </c>
      <c r="R108" t="str">
        <v>4980-5040</v>
      </c>
      <c r="S108" t="s">
        <v>1882</v>
      </c>
      <c r="T108" t="str">
        <f t="shared" si="0"/>
        <v>=(4980+5040)/2</v>
      </c>
      <c r="V108">
        <f>(4980+5040)/2</f>
        <v>5010</v>
      </c>
    </row>
    <row r="109" spans="1:22" x14ac:dyDescent="0.3">
      <c r="A109">
        <v>1</v>
      </c>
      <c r="B109" t="s">
        <v>119</v>
      </c>
      <c r="C109">
        <v>1</v>
      </c>
      <c r="D109">
        <v>0.06</v>
      </c>
      <c r="E109">
        <v>27</v>
      </c>
      <c r="F109">
        <v>56.37</v>
      </c>
      <c r="G109">
        <v>46.36</v>
      </c>
      <c r="H109" s="8">
        <v>0.18840000000000001</v>
      </c>
      <c r="I109" t="s">
        <v>615</v>
      </c>
      <c r="R109" t="str">
        <v>5040-5100</v>
      </c>
      <c r="S109" t="s">
        <v>1883</v>
      </c>
      <c r="T109" t="str">
        <f t="shared" si="0"/>
        <v>=(5040+5100)/2</v>
      </c>
      <c r="V109">
        <f>(5040+5100)/2</f>
        <v>5070</v>
      </c>
    </row>
    <row r="110" spans="1:22" x14ac:dyDescent="0.3">
      <c r="A110">
        <v>1</v>
      </c>
      <c r="B110" t="s">
        <v>120</v>
      </c>
      <c r="C110">
        <v>1</v>
      </c>
      <c r="D110">
        <v>1.1000000000000001</v>
      </c>
      <c r="E110">
        <v>35</v>
      </c>
      <c r="F110">
        <v>60.22</v>
      </c>
      <c r="G110">
        <v>44.29</v>
      </c>
      <c r="H110" s="8">
        <v>0.17879999999999999</v>
      </c>
      <c r="I110" t="s">
        <v>615</v>
      </c>
      <c r="R110" t="str">
        <v>5100-5160</v>
      </c>
      <c r="S110" t="s">
        <v>1884</v>
      </c>
      <c r="T110" t="str">
        <f t="shared" si="0"/>
        <v>=(5100+5160)/2</v>
      </c>
      <c r="V110">
        <f>(5100+5160)/2</f>
        <v>5130</v>
      </c>
    </row>
    <row r="111" spans="1:22" x14ac:dyDescent="0.3">
      <c r="A111">
        <v>1</v>
      </c>
      <c r="B111" t="s">
        <v>121</v>
      </c>
      <c r="C111">
        <v>1</v>
      </c>
      <c r="D111">
        <v>1.34</v>
      </c>
      <c r="E111">
        <v>29</v>
      </c>
      <c r="F111">
        <v>57.23</v>
      </c>
      <c r="G111">
        <v>45.43</v>
      </c>
      <c r="H111" s="8">
        <v>0.16470000000000001</v>
      </c>
      <c r="I111" t="s">
        <v>615</v>
      </c>
      <c r="R111" t="str">
        <v>5160-5220</v>
      </c>
      <c r="S111" t="s">
        <v>1885</v>
      </c>
      <c r="T111" t="str">
        <f t="shared" si="0"/>
        <v>=(5160+5220)/2</v>
      </c>
      <c r="V111">
        <f>(5160+5220)/2</f>
        <v>5190</v>
      </c>
    </row>
    <row r="112" spans="1:22" x14ac:dyDescent="0.3">
      <c r="A112">
        <v>1</v>
      </c>
      <c r="B112" t="s">
        <v>122</v>
      </c>
      <c r="C112">
        <v>1</v>
      </c>
      <c r="D112">
        <v>0.78</v>
      </c>
      <c r="E112">
        <v>27</v>
      </c>
      <c r="F112">
        <v>43.49</v>
      </c>
      <c r="G112">
        <v>35.840000000000003</v>
      </c>
      <c r="H112" s="8">
        <v>0.2089</v>
      </c>
      <c r="I112" t="s">
        <v>615</v>
      </c>
      <c r="R112" t="str">
        <v>5220-5280</v>
      </c>
      <c r="S112" t="s">
        <v>1886</v>
      </c>
      <c r="T112" t="str">
        <f t="shared" si="0"/>
        <v>=(5220+5280)/2</v>
      </c>
      <c r="V112">
        <f>(5220+5280)/2</f>
        <v>5250</v>
      </c>
    </row>
    <row r="113" spans="1:22" x14ac:dyDescent="0.3">
      <c r="A113">
        <v>1</v>
      </c>
      <c r="B113" t="s">
        <v>123</v>
      </c>
      <c r="C113">
        <v>1</v>
      </c>
      <c r="D113">
        <v>-0.79</v>
      </c>
      <c r="E113">
        <v>27</v>
      </c>
      <c r="F113">
        <v>52.11</v>
      </c>
      <c r="G113">
        <v>37.11</v>
      </c>
      <c r="H113" s="8">
        <v>0.22339999999999999</v>
      </c>
      <c r="I113" t="s">
        <v>615</v>
      </c>
      <c r="R113" t="str">
        <v>5280-5340</v>
      </c>
      <c r="S113" t="s">
        <v>1887</v>
      </c>
      <c r="T113" t="str">
        <f t="shared" si="0"/>
        <v>=(5280+5340)/2</v>
      </c>
      <c r="V113">
        <f>(5280+5340)/2</f>
        <v>5310</v>
      </c>
    </row>
    <row r="114" spans="1:22" x14ac:dyDescent="0.3">
      <c r="A114">
        <v>1</v>
      </c>
      <c r="B114" t="s">
        <v>124</v>
      </c>
      <c r="C114">
        <v>1</v>
      </c>
      <c r="D114">
        <v>1.06</v>
      </c>
      <c r="E114">
        <v>28</v>
      </c>
      <c r="F114">
        <v>44.86</v>
      </c>
      <c r="G114">
        <v>29.9</v>
      </c>
      <c r="H114" s="8">
        <v>0.26140000000000002</v>
      </c>
      <c r="I114" t="s">
        <v>615</v>
      </c>
      <c r="R114" t="str">
        <v>5340-5400</v>
      </c>
      <c r="S114" t="s">
        <v>1888</v>
      </c>
      <c r="T114" t="str">
        <f t="shared" si="0"/>
        <v>=(5340+5400)/2</v>
      </c>
      <c r="V114">
        <f>(5340+5400)/2</f>
        <v>5370</v>
      </c>
    </row>
    <row r="115" spans="1:22" x14ac:dyDescent="0.3">
      <c r="A115">
        <v>1</v>
      </c>
      <c r="B115" t="s">
        <v>125</v>
      </c>
      <c r="C115">
        <v>1</v>
      </c>
      <c r="D115">
        <v>0.1</v>
      </c>
      <c r="E115">
        <v>34</v>
      </c>
      <c r="F115">
        <v>58.26</v>
      </c>
      <c r="G115">
        <v>53.79</v>
      </c>
      <c r="H115" s="8">
        <v>0.17369999999999999</v>
      </c>
      <c r="I115" t="s">
        <v>615</v>
      </c>
      <c r="R115" t="str">
        <v>5400-5460</v>
      </c>
      <c r="S115" t="s">
        <v>1889</v>
      </c>
      <c r="T115" t="str">
        <f t="shared" si="0"/>
        <v>=(5400+5460)/2</v>
      </c>
      <c r="V115">
        <f>(5400+5460)/2</f>
        <v>5430</v>
      </c>
    </row>
    <row r="116" spans="1:22" x14ac:dyDescent="0.3">
      <c r="A116">
        <v>1</v>
      </c>
      <c r="B116" t="s">
        <v>126</v>
      </c>
      <c r="C116">
        <v>1</v>
      </c>
      <c r="D116">
        <v>1.4</v>
      </c>
      <c r="E116">
        <v>28</v>
      </c>
      <c r="F116">
        <v>41.54</v>
      </c>
      <c r="G116">
        <v>37.340000000000003</v>
      </c>
      <c r="H116" s="8">
        <v>0.19939999999999999</v>
      </c>
      <c r="I116" t="s">
        <v>615</v>
      </c>
      <c r="R116" t="str">
        <v>5460-5520</v>
      </c>
      <c r="S116" t="s">
        <v>1890</v>
      </c>
      <c r="T116" t="str">
        <f t="shared" si="0"/>
        <v>=(5460+5520)/2</v>
      </c>
      <c r="V116">
        <f>(5460+5520)/2</f>
        <v>5490</v>
      </c>
    </row>
    <row r="117" spans="1:22" x14ac:dyDescent="0.3">
      <c r="A117">
        <v>1</v>
      </c>
      <c r="B117" t="s">
        <v>127</v>
      </c>
      <c r="C117">
        <v>1</v>
      </c>
      <c r="D117">
        <v>0.11</v>
      </c>
      <c r="E117">
        <v>35</v>
      </c>
      <c r="F117">
        <v>74.55</v>
      </c>
      <c r="G117">
        <v>69.38</v>
      </c>
      <c r="H117" s="8">
        <v>0.13489999999999999</v>
      </c>
      <c r="I117" t="s">
        <v>615</v>
      </c>
      <c r="R117" t="str">
        <v>5520-5580</v>
      </c>
      <c r="S117" t="s">
        <v>1891</v>
      </c>
      <c r="T117" t="str">
        <f t="shared" si="0"/>
        <v>=(5520+5580)/2</v>
      </c>
      <c r="V117">
        <f>(5520+5580)/2</f>
        <v>5550</v>
      </c>
    </row>
    <row r="118" spans="1:22" x14ac:dyDescent="0.3">
      <c r="A118">
        <v>1</v>
      </c>
      <c r="B118" t="s">
        <v>128</v>
      </c>
      <c r="C118">
        <v>1</v>
      </c>
      <c r="D118">
        <v>1.1000000000000001</v>
      </c>
      <c r="E118">
        <v>31</v>
      </c>
      <c r="F118">
        <v>50.99</v>
      </c>
      <c r="G118">
        <v>41.33</v>
      </c>
      <c r="H118" s="8">
        <v>0.18609999999999999</v>
      </c>
      <c r="I118" t="s">
        <v>615</v>
      </c>
      <c r="R118" t="str">
        <v>5580-5640</v>
      </c>
      <c r="S118" t="s">
        <v>1892</v>
      </c>
      <c r="T118" t="str">
        <f t="shared" si="0"/>
        <v>=(5580+5640)/2</v>
      </c>
      <c r="V118">
        <f>(5580+5640)/2</f>
        <v>5610</v>
      </c>
    </row>
    <row r="119" spans="1:22" x14ac:dyDescent="0.3">
      <c r="A119">
        <v>1</v>
      </c>
      <c r="B119" t="s">
        <v>129</v>
      </c>
      <c r="C119">
        <v>1</v>
      </c>
      <c r="D119">
        <v>-0.54</v>
      </c>
      <c r="E119">
        <v>31</v>
      </c>
      <c r="F119">
        <v>68.650000000000006</v>
      </c>
      <c r="G119">
        <v>64.55</v>
      </c>
      <c r="H119" s="8">
        <v>0.13</v>
      </c>
      <c r="I119" t="s">
        <v>615</v>
      </c>
      <c r="R119" t="str">
        <v>5640-5700</v>
      </c>
      <c r="S119" t="s">
        <v>1893</v>
      </c>
      <c r="T119" t="str">
        <f t="shared" si="0"/>
        <v>=(5640+5700)/2</v>
      </c>
      <c r="V119">
        <f>(5640+5700)/2</f>
        <v>5670</v>
      </c>
    </row>
    <row r="120" spans="1:22" x14ac:dyDescent="0.3">
      <c r="A120">
        <v>1</v>
      </c>
      <c r="B120" t="s">
        <v>130</v>
      </c>
      <c r="C120">
        <v>1</v>
      </c>
      <c r="D120">
        <v>-0.72</v>
      </c>
      <c r="E120">
        <v>29</v>
      </c>
      <c r="F120">
        <v>92.43</v>
      </c>
      <c r="G120">
        <v>89.42</v>
      </c>
      <c r="H120" s="8">
        <v>8.8099999999999998E-2</v>
      </c>
      <c r="I120" t="s">
        <v>615</v>
      </c>
      <c r="R120" t="str">
        <v>5700-5760</v>
      </c>
      <c r="S120" t="s">
        <v>1894</v>
      </c>
      <c r="T120" t="str">
        <f t="shared" si="0"/>
        <v>=(5700+5760)/2</v>
      </c>
      <c r="V120">
        <f>(5700+5760)/2</f>
        <v>5730</v>
      </c>
    </row>
    <row r="121" spans="1:22" x14ac:dyDescent="0.3">
      <c r="A121">
        <v>1</v>
      </c>
      <c r="B121" t="s">
        <v>131</v>
      </c>
      <c r="C121">
        <v>1</v>
      </c>
      <c r="D121">
        <v>-0.72</v>
      </c>
      <c r="E121">
        <v>28</v>
      </c>
      <c r="F121">
        <v>89.33</v>
      </c>
      <c r="G121">
        <v>87.79</v>
      </c>
      <c r="H121" s="8">
        <v>8.48E-2</v>
      </c>
      <c r="I121" t="s">
        <v>615</v>
      </c>
      <c r="R121" t="str">
        <v>5760-5820</v>
      </c>
      <c r="S121" t="s">
        <v>1895</v>
      </c>
      <c r="T121" t="str">
        <f t="shared" si="0"/>
        <v>=(5760+5820)/2</v>
      </c>
      <c r="V121">
        <f>(5760+5820)/2</f>
        <v>5790</v>
      </c>
    </row>
    <row r="122" spans="1:22" x14ac:dyDescent="0.3">
      <c r="A122">
        <v>1</v>
      </c>
      <c r="B122" t="s">
        <v>132</v>
      </c>
      <c r="C122">
        <v>1</v>
      </c>
      <c r="D122">
        <v>-0.56999999999999995</v>
      </c>
      <c r="E122">
        <v>31</v>
      </c>
      <c r="F122">
        <v>95.25</v>
      </c>
      <c r="G122">
        <v>93.13</v>
      </c>
      <c r="H122" s="8">
        <v>9.01E-2</v>
      </c>
      <c r="I122" t="s">
        <v>615</v>
      </c>
      <c r="L122">
        <f>TRIMMEAN(F80:F122,0.2)</f>
        <v>84.632857142857148</v>
      </c>
      <c r="R122" t="str">
        <v>5820-5880</v>
      </c>
      <c r="S122" t="s">
        <v>1896</v>
      </c>
      <c r="T122" t="str">
        <f t="shared" si="0"/>
        <v>=(5820+5880)/2</v>
      </c>
      <c r="V122">
        <f>(5820+5880)/2</f>
        <v>5850</v>
      </c>
    </row>
    <row r="123" spans="1:22" x14ac:dyDescent="0.3">
      <c r="A123">
        <v>1</v>
      </c>
      <c r="B123" t="s">
        <v>133</v>
      </c>
      <c r="C123">
        <v>1</v>
      </c>
      <c r="D123">
        <v>-0.7</v>
      </c>
      <c r="E123">
        <v>28</v>
      </c>
      <c r="F123">
        <v>79.91</v>
      </c>
      <c r="G123">
        <v>76.91</v>
      </c>
      <c r="H123" s="8">
        <v>9.9299999999999999E-2</v>
      </c>
      <c r="I123" t="s">
        <v>615</v>
      </c>
      <c r="R123" t="str">
        <v>5880-5940</v>
      </c>
      <c r="S123" t="s">
        <v>1897</v>
      </c>
      <c r="T123" t="str">
        <f t="shared" si="0"/>
        <v>=(5880+5940)/2</v>
      </c>
      <c r="V123">
        <f>(5880+5940)/2</f>
        <v>5910</v>
      </c>
    </row>
    <row r="124" spans="1:22" x14ac:dyDescent="0.3">
      <c r="A124">
        <v>1</v>
      </c>
      <c r="B124" t="s">
        <v>134</v>
      </c>
      <c r="C124">
        <v>1</v>
      </c>
      <c r="D124">
        <v>-1.04</v>
      </c>
      <c r="E124">
        <v>33</v>
      </c>
      <c r="F124">
        <v>73.42</v>
      </c>
      <c r="G124">
        <v>59.6</v>
      </c>
      <c r="H124" s="8">
        <v>0.14599999999999999</v>
      </c>
      <c r="I124" t="s">
        <v>615</v>
      </c>
      <c r="R124" t="str">
        <v>5940-6000</v>
      </c>
      <c r="S124" t="s">
        <v>1898</v>
      </c>
      <c r="T124" t="str">
        <f t="shared" si="0"/>
        <v>=(5940+6000)/2</v>
      </c>
      <c r="V124">
        <f>(5940+6000)/2</f>
        <v>5970</v>
      </c>
    </row>
    <row r="125" spans="1:22" x14ac:dyDescent="0.3">
      <c r="A125">
        <v>1</v>
      </c>
      <c r="B125" t="s">
        <v>135</v>
      </c>
      <c r="C125">
        <v>1</v>
      </c>
      <c r="D125">
        <v>0.49</v>
      </c>
      <c r="E125">
        <v>27</v>
      </c>
      <c r="F125">
        <v>43.32</v>
      </c>
      <c r="G125">
        <v>24.71</v>
      </c>
      <c r="H125" s="8">
        <v>0.1948</v>
      </c>
      <c r="I125" t="s">
        <v>615</v>
      </c>
      <c r="R125" t="str">
        <v>6000-6060</v>
      </c>
      <c r="S125" t="s">
        <v>1899</v>
      </c>
      <c r="T125" t="str">
        <f t="shared" si="0"/>
        <v>=(6000+6060)/2</v>
      </c>
      <c r="V125">
        <f>(6000+6060)/2</f>
        <v>6030</v>
      </c>
    </row>
    <row r="126" spans="1:22" x14ac:dyDescent="0.3">
      <c r="A126">
        <v>1</v>
      </c>
      <c r="B126" t="s">
        <v>136</v>
      </c>
      <c r="C126">
        <v>1</v>
      </c>
      <c r="D126">
        <v>-0.05</v>
      </c>
      <c r="E126">
        <v>31</v>
      </c>
      <c r="F126">
        <v>65.09</v>
      </c>
      <c r="G126">
        <v>50.63</v>
      </c>
      <c r="H126" s="8">
        <v>0.15939999999999999</v>
      </c>
      <c r="I126" t="s">
        <v>615</v>
      </c>
      <c r="R126" t="str">
        <v>6060-6120</v>
      </c>
      <c r="S126" t="s">
        <v>1900</v>
      </c>
      <c r="T126" t="str">
        <f t="shared" si="0"/>
        <v>=(6060+6120)/2</v>
      </c>
      <c r="V126">
        <f>(6060+6120)/2</f>
        <v>6090</v>
      </c>
    </row>
    <row r="127" spans="1:22" x14ac:dyDescent="0.3">
      <c r="A127">
        <v>1</v>
      </c>
      <c r="B127" t="s">
        <v>137</v>
      </c>
      <c r="C127">
        <v>1</v>
      </c>
      <c r="D127">
        <v>0.62</v>
      </c>
      <c r="E127">
        <v>35</v>
      </c>
      <c r="F127">
        <v>62.77</v>
      </c>
      <c r="G127">
        <v>58.8</v>
      </c>
      <c r="H127" s="8">
        <v>0.1532</v>
      </c>
      <c r="I127" t="s">
        <v>615</v>
      </c>
      <c r="R127" t="str">
        <v>6120-6180</v>
      </c>
      <c r="S127" t="s">
        <v>1901</v>
      </c>
      <c r="T127" t="str">
        <f t="shared" si="0"/>
        <v>=(6120+6180)/2</v>
      </c>
      <c r="V127">
        <f>(6120+6180)/2</f>
        <v>6150</v>
      </c>
    </row>
    <row r="128" spans="1:22" x14ac:dyDescent="0.3">
      <c r="A128">
        <v>1</v>
      </c>
      <c r="B128" t="s">
        <v>138</v>
      </c>
      <c r="C128">
        <v>1</v>
      </c>
      <c r="D128">
        <v>-0.57999999999999996</v>
      </c>
      <c r="E128">
        <v>29</v>
      </c>
      <c r="F128">
        <v>59.19</v>
      </c>
      <c r="G128">
        <v>44.69</v>
      </c>
      <c r="H128" s="8">
        <v>0.16619999999999999</v>
      </c>
      <c r="I128" t="s">
        <v>615</v>
      </c>
      <c r="R128" t="str">
        <v>6180-6240</v>
      </c>
      <c r="S128" t="s">
        <v>1902</v>
      </c>
      <c r="T128" t="str">
        <f t="shared" si="0"/>
        <v>=(6180+6240)/2</v>
      </c>
      <c r="V128">
        <f>(6180+6240)/2</f>
        <v>6210</v>
      </c>
    </row>
    <row r="129" spans="1:22" x14ac:dyDescent="0.3">
      <c r="A129">
        <v>1</v>
      </c>
      <c r="B129" t="s">
        <v>139</v>
      </c>
      <c r="C129">
        <v>1</v>
      </c>
      <c r="D129">
        <v>0.24</v>
      </c>
      <c r="E129">
        <v>28</v>
      </c>
      <c r="F129">
        <v>61.8</v>
      </c>
      <c r="G129">
        <v>36.04</v>
      </c>
      <c r="H129" s="8">
        <v>0.17430000000000001</v>
      </c>
      <c r="I129" t="s">
        <v>615</v>
      </c>
      <c r="R129" t="str">
        <v>6240-6300</v>
      </c>
      <c r="S129" t="s">
        <v>1903</v>
      </c>
      <c r="T129" t="str">
        <f t="shared" si="0"/>
        <v>=(6240+6300)/2</v>
      </c>
      <c r="V129">
        <f>(6240+6300)/2</f>
        <v>6270</v>
      </c>
    </row>
    <row r="130" spans="1:22" x14ac:dyDescent="0.3">
      <c r="A130">
        <v>1</v>
      </c>
      <c r="B130" t="s">
        <v>140</v>
      </c>
      <c r="C130">
        <v>1</v>
      </c>
      <c r="D130">
        <v>1.28</v>
      </c>
      <c r="E130">
        <v>24</v>
      </c>
      <c r="F130">
        <v>46.51</v>
      </c>
      <c r="G130">
        <v>37.090000000000003</v>
      </c>
      <c r="H130" s="8">
        <v>0.1653</v>
      </c>
      <c r="I130" t="s">
        <v>615</v>
      </c>
      <c r="R130" t="str">
        <v>6300-6360</v>
      </c>
      <c r="S130" t="s">
        <v>1904</v>
      </c>
      <c r="T130" t="str">
        <f t="shared" si="0"/>
        <v>=(6300+6360)/2</v>
      </c>
      <c r="V130">
        <f>(6300+6360)/2</f>
        <v>6330</v>
      </c>
    </row>
    <row r="131" spans="1:22" x14ac:dyDescent="0.3">
      <c r="A131">
        <v>1</v>
      </c>
      <c r="B131" t="s">
        <v>141</v>
      </c>
      <c r="C131">
        <v>1</v>
      </c>
      <c r="D131">
        <v>-1.24</v>
      </c>
      <c r="E131">
        <v>29</v>
      </c>
      <c r="F131">
        <v>69.19</v>
      </c>
      <c r="G131">
        <v>65.48</v>
      </c>
      <c r="H131" s="8">
        <v>0.1231</v>
      </c>
      <c r="I131" t="s">
        <v>615</v>
      </c>
      <c r="R131" t="str">
        <v>6360-6420</v>
      </c>
      <c r="S131" t="s">
        <v>1905</v>
      </c>
      <c r="T131" t="str">
        <f t="shared" si="0"/>
        <v>=(6360+6420)/2</v>
      </c>
      <c r="V131">
        <f>(6360+6420)/2</f>
        <v>6390</v>
      </c>
    </row>
    <row r="132" spans="1:22" x14ac:dyDescent="0.3">
      <c r="A132">
        <v>1</v>
      </c>
      <c r="B132" t="s">
        <v>142</v>
      </c>
      <c r="C132">
        <v>1</v>
      </c>
      <c r="D132">
        <v>0.36</v>
      </c>
      <c r="E132">
        <v>23</v>
      </c>
      <c r="F132">
        <v>42.16</v>
      </c>
      <c r="G132">
        <v>36.58</v>
      </c>
      <c r="H132" s="8">
        <v>0.17100000000000001</v>
      </c>
      <c r="I132" t="s">
        <v>615</v>
      </c>
      <c r="R132" t="str">
        <v>6420-6480</v>
      </c>
      <c r="S132" t="s">
        <v>1906</v>
      </c>
      <c r="T132" t="str">
        <f t="shared" si="0"/>
        <v>=(6420+6480)/2</v>
      </c>
      <c r="V132">
        <f>(6420+6480)/2</f>
        <v>6450</v>
      </c>
    </row>
    <row r="133" spans="1:22" x14ac:dyDescent="0.3">
      <c r="A133">
        <v>1</v>
      </c>
      <c r="B133" t="s">
        <v>143</v>
      </c>
      <c r="C133">
        <v>1</v>
      </c>
      <c r="D133">
        <v>0.72</v>
      </c>
      <c r="E133">
        <v>35</v>
      </c>
      <c r="F133">
        <v>57.53</v>
      </c>
      <c r="G133">
        <v>52.27</v>
      </c>
      <c r="H133" s="8">
        <v>0.17910000000000001</v>
      </c>
      <c r="I133" t="s">
        <v>615</v>
      </c>
      <c r="R133" t="str">
        <v>6480-6540</v>
      </c>
      <c r="S133" t="s">
        <v>1907</v>
      </c>
      <c r="T133" t="str">
        <f t="shared" si="0"/>
        <v>=(6480+6540)/2</v>
      </c>
      <c r="V133">
        <f>(6480+6540)/2</f>
        <v>6510</v>
      </c>
    </row>
    <row r="134" spans="1:22" x14ac:dyDescent="0.3">
      <c r="A134">
        <v>1</v>
      </c>
      <c r="B134" t="s">
        <v>144</v>
      </c>
      <c r="C134">
        <v>1</v>
      </c>
      <c r="D134">
        <v>1.1599999999999999</v>
      </c>
      <c r="E134">
        <v>34</v>
      </c>
      <c r="F134">
        <v>65.44</v>
      </c>
      <c r="G134">
        <v>62.6</v>
      </c>
      <c r="H134" s="8">
        <v>0.1421</v>
      </c>
      <c r="I134" t="s">
        <v>615</v>
      </c>
      <c r="R134" t="str">
        <v>6540-6600</v>
      </c>
      <c r="S134" t="s">
        <v>1908</v>
      </c>
      <c r="T134" t="str">
        <f t="shared" si="0"/>
        <v>=(6540+6600)/2</v>
      </c>
      <c r="V134">
        <f>(6540+6600)/2</f>
        <v>6570</v>
      </c>
    </row>
    <row r="135" spans="1:22" x14ac:dyDescent="0.3">
      <c r="A135">
        <v>1</v>
      </c>
      <c r="B135" t="s">
        <v>145</v>
      </c>
      <c r="C135">
        <v>1</v>
      </c>
      <c r="D135">
        <v>0.85</v>
      </c>
      <c r="E135">
        <v>31</v>
      </c>
      <c r="F135">
        <v>61.7</v>
      </c>
      <c r="G135">
        <v>57.96</v>
      </c>
      <c r="H135" s="8">
        <v>0.14549999999999999</v>
      </c>
      <c r="I135" t="s">
        <v>615</v>
      </c>
      <c r="R135" t="str">
        <v>6600-6660</v>
      </c>
      <c r="S135" t="s">
        <v>1909</v>
      </c>
      <c r="T135" t="str">
        <f t="shared" si="0"/>
        <v>=(6600+6660)/2</v>
      </c>
      <c r="V135">
        <f>(6600+6660)/2</f>
        <v>6630</v>
      </c>
    </row>
    <row r="136" spans="1:22" x14ac:dyDescent="0.3">
      <c r="A136">
        <v>1</v>
      </c>
      <c r="B136" t="s">
        <v>146</v>
      </c>
      <c r="C136">
        <v>1</v>
      </c>
      <c r="D136">
        <v>-0.28999999999999998</v>
      </c>
      <c r="E136">
        <v>25</v>
      </c>
      <c r="F136">
        <v>53.64</v>
      </c>
      <c r="G136">
        <v>31.92</v>
      </c>
      <c r="H136" s="8">
        <v>0.16950000000000001</v>
      </c>
      <c r="I136" t="s">
        <v>615</v>
      </c>
      <c r="R136" t="str">
        <v>6660-6720</v>
      </c>
      <c r="S136" t="s">
        <v>1910</v>
      </c>
      <c r="T136" t="str">
        <f t="shared" si="0"/>
        <v>=(6660+6720)/2</v>
      </c>
      <c r="V136">
        <f>(6660+6720)/2</f>
        <v>6690</v>
      </c>
    </row>
    <row r="137" spans="1:22" x14ac:dyDescent="0.3">
      <c r="A137">
        <v>1</v>
      </c>
      <c r="B137" t="s">
        <v>147</v>
      </c>
      <c r="C137">
        <v>1</v>
      </c>
      <c r="D137">
        <v>-0.14000000000000001</v>
      </c>
      <c r="E137">
        <v>29</v>
      </c>
      <c r="F137">
        <v>48.84</v>
      </c>
      <c r="G137">
        <v>41.74</v>
      </c>
      <c r="H137" s="8">
        <v>0.18260000000000001</v>
      </c>
      <c r="I137" t="s">
        <v>615</v>
      </c>
      <c r="R137" t="str">
        <v>6720-6780</v>
      </c>
      <c r="S137" t="s">
        <v>1911</v>
      </c>
      <c r="T137" t="str">
        <f t="shared" si="0"/>
        <v>=(6720+6780)/2</v>
      </c>
      <c r="V137">
        <f>(6720+6780)/2</f>
        <v>6750</v>
      </c>
    </row>
    <row r="138" spans="1:22" x14ac:dyDescent="0.3">
      <c r="A138">
        <v>1</v>
      </c>
      <c r="B138" t="s">
        <v>148</v>
      </c>
      <c r="C138">
        <v>1</v>
      </c>
      <c r="D138">
        <v>0.52</v>
      </c>
      <c r="E138">
        <v>30</v>
      </c>
      <c r="F138">
        <v>46.47</v>
      </c>
      <c r="G138">
        <v>36.9</v>
      </c>
      <c r="H138" s="8">
        <v>0.21479999999999999</v>
      </c>
      <c r="I138" t="s">
        <v>615</v>
      </c>
      <c r="R138" t="str">
        <v>6780-6840</v>
      </c>
      <c r="S138" t="s">
        <v>1912</v>
      </c>
      <c r="T138" t="str">
        <f t="shared" si="0"/>
        <v>=(6780+6840)/2</v>
      </c>
      <c r="V138">
        <f>(6780+6840)/2</f>
        <v>6810</v>
      </c>
    </row>
    <row r="139" spans="1:22" x14ac:dyDescent="0.3">
      <c r="A139">
        <v>1</v>
      </c>
      <c r="B139" t="s">
        <v>149</v>
      </c>
      <c r="C139">
        <v>1</v>
      </c>
      <c r="D139">
        <v>1.32</v>
      </c>
      <c r="E139">
        <v>26</v>
      </c>
      <c r="F139">
        <v>54.32</v>
      </c>
      <c r="G139">
        <v>38.840000000000003</v>
      </c>
      <c r="H139" s="8">
        <v>0.1711</v>
      </c>
      <c r="I139" t="s">
        <v>615</v>
      </c>
      <c r="R139" t="str">
        <v>6840-6900</v>
      </c>
      <c r="S139" t="s">
        <v>1913</v>
      </c>
      <c r="T139" t="str">
        <f t="shared" si="0"/>
        <v>=(6840+6900)/2</v>
      </c>
      <c r="V139">
        <f>(6840+6900)/2</f>
        <v>6870</v>
      </c>
    </row>
    <row r="140" spans="1:22" x14ac:dyDescent="0.3">
      <c r="A140">
        <v>1</v>
      </c>
      <c r="B140" t="s">
        <v>150</v>
      </c>
      <c r="C140">
        <v>1</v>
      </c>
      <c r="D140">
        <v>0.2</v>
      </c>
      <c r="E140">
        <v>29</v>
      </c>
      <c r="F140">
        <v>106.41</v>
      </c>
      <c r="G140">
        <v>104.53</v>
      </c>
      <c r="H140" s="8">
        <v>7.6300000000000007E-2</v>
      </c>
      <c r="I140" t="s">
        <v>615</v>
      </c>
      <c r="R140" t="str">
        <v>6900-6960</v>
      </c>
      <c r="S140" t="s">
        <v>1914</v>
      </c>
      <c r="T140" t="str">
        <f t="shared" si="0"/>
        <v>=(6900+6960)/2</v>
      </c>
      <c r="V140">
        <f>(6900+6960)/2</f>
        <v>6930</v>
      </c>
    </row>
    <row r="141" spans="1:22" x14ac:dyDescent="0.3">
      <c r="A141">
        <v>1</v>
      </c>
      <c r="B141" t="s">
        <v>151</v>
      </c>
      <c r="C141">
        <v>1</v>
      </c>
      <c r="D141">
        <v>-0.04</v>
      </c>
      <c r="E141">
        <v>21</v>
      </c>
      <c r="F141">
        <v>122.23</v>
      </c>
      <c r="G141">
        <v>121.64</v>
      </c>
      <c r="H141" s="8">
        <v>4.6600000000000003E-2</v>
      </c>
      <c r="I141" t="s">
        <v>615</v>
      </c>
      <c r="R141" t="str">
        <v>6960-7020</v>
      </c>
      <c r="S141" t="s">
        <v>1915</v>
      </c>
      <c r="T141" t="str">
        <f t="shared" si="0"/>
        <v>=(6960+7020)/2</v>
      </c>
      <c r="V141">
        <f>(6960+7020)/2</f>
        <v>6990</v>
      </c>
    </row>
    <row r="142" spans="1:22" x14ac:dyDescent="0.3">
      <c r="A142">
        <v>1</v>
      </c>
      <c r="B142" t="s">
        <v>152</v>
      </c>
      <c r="C142">
        <v>1</v>
      </c>
      <c r="D142">
        <v>-0.09</v>
      </c>
      <c r="E142">
        <v>24</v>
      </c>
      <c r="F142">
        <v>120.02</v>
      </c>
      <c r="G142">
        <v>119.71</v>
      </c>
      <c r="H142" s="8">
        <v>5.3699999999999998E-2</v>
      </c>
      <c r="I142" t="s">
        <v>615</v>
      </c>
      <c r="R142" t="str">
        <v>7020-7080</v>
      </c>
      <c r="S142" t="s">
        <v>1916</v>
      </c>
      <c r="T142" t="str">
        <f t="shared" si="0"/>
        <v>=(7020+7080)/2</v>
      </c>
      <c r="V142">
        <f>(7020+7080)/2</f>
        <v>7050</v>
      </c>
    </row>
    <row r="143" spans="1:22" x14ac:dyDescent="0.3">
      <c r="A143">
        <v>1</v>
      </c>
      <c r="B143" t="s">
        <v>153</v>
      </c>
      <c r="C143">
        <v>1</v>
      </c>
      <c r="D143">
        <v>-0.03</v>
      </c>
      <c r="E143">
        <v>23</v>
      </c>
      <c r="F143">
        <v>118.83</v>
      </c>
      <c r="G143">
        <v>118.38</v>
      </c>
      <c r="H143" s="8">
        <v>5.1900000000000002E-2</v>
      </c>
      <c r="I143" t="s">
        <v>615</v>
      </c>
      <c r="R143" t="str">
        <v>7080-7140</v>
      </c>
      <c r="S143" t="s">
        <v>1917</v>
      </c>
      <c r="T143" t="str">
        <f t="shared" si="0"/>
        <v>=(7080+7140)/2</v>
      </c>
      <c r="V143">
        <f>(7080+7140)/2</f>
        <v>7110</v>
      </c>
    </row>
    <row r="144" spans="1:22" x14ac:dyDescent="0.3">
      <c r="A144">
        <v>1</v>
      </c>
      <c r="B144" t="s">
        <v>154</v>
      </c>
      <c r="C144">
        <v>1</v>
      </c>
      <c r="D144">
        <v>0.01</v>
      </c>
      <c r="E144">
        <v>20</v>
      </c>
      <c r="F144">
        <v>120.05</v>
      </c>
      <c r="G144">
        <v>119.05</v>
      </c>
      <c r="H144" s="8">
        <v>4.6800000000000001E-2</v>
      </c>
      <c r="I144" t="s">
        <v>615</v>
      </c>
      <c r="R144" t="str">
        <v>7140-7200</v>
      </c>
      <c r="S144" t="s">
        <v>1918</v>
      </c>
      <c r="T144" t="str">
        <f t="shared" si="0"/>
        <v>=(7140+7200)/2</v>
      </c>
      <c r="V144">
        <f>(7140+7200)/2</f>
        <v>7170</v>
      </c>
    </row>
    <row r="145" spans="1:25" x14ac:dyDescent="0.3">
      <c r="A145">
        <v>1</v>
      </c>
      <c r="B145" t="s">
        <v>155</v>
      </c>
      <c r="C145">
        <v>1</v>
      </c>
      <c r="D145">
        <v>-0.05</v>
      </c>
      <c r="E145">
        <v>24</v>
      </c>
      <c r="F145">
        <v>116.2</v>
      </c>
      <c r="G145">
        <v>115.84</v>
      </c>
      <c r="H145" s="8">
        <v>5.6800000000000003E-2</v>
      </c>
      <c r="I145" t="s">
        <v>615</v>
      </c>
      <c r="V145">
        <f>AVERAGE(V102:V144)</f>
        <v>5910</v>
      </c>
      <c r="X145">
        <f>V145-3600</f>
        <v>2310</v>
      </c>
      <c r="Y145">
        <f>X145/60</f>
        <v>38.5</v>
      </c>
    </row>
    <row r="146" spans="1:25" x14ac:dyDescent="0.3">
      <c r="A146">
        <v>1</v>
      </c>
      <c r="B146" t="s">
        <v>156</v>
      </c>
      <c r="C146">
        <v>1</v>
      </c>
      <c r="D146">
        <v>-0.1</v>
      </c>
      <c r="E146">
        <v>26</v>
      </c>
      <c r="F146">
        <v>115.63</v>
      </c>
      <c r="G146">
        <v>114.99</v>
      </c>
      <c r="H146" s="8">
        <v>6.2100000000000002E-2</v>
      </c>
      <c r="I146" t="s">
        <v>615</v>
      </c>
    </row>
    <row r="147" spans="1:25" x14ac:dyDescent="0.3">
      <c r="A147">
        <v>1</v>
      </c>
      <c r="B147" t="s">
        <v>157</v>
      </c>
      <c r="C147">
        <v>1</v>
      </c>
      <c r="D147">
        <v>-0.01</v>
      </c>
      <c r="E147">
        <v>22</v>
      </c>
      <c r="F147">
        <v>121.61</v>
      </c>
      <c r="G147">
        <v>121.26</v>
      </c>
      <c r="H147" s="8">
        <v>4.9500000000000002E-2</v>
      </c>
      <c r="I147" t="s">
        <v>615</v>
      </c>
    </row>
    <row r="148" spans="1:25" x14ac:dyDescent="0.3">
      <c r="A148">
        <v>1</v>
      </c>
      <c r="B148" t="s">
        <v>158</v>
      </c>
      <c r="C148">
        <v>1</v>
      </c>
      <c r="D148">
        <v>0.15</v>
      </c>
      <c r="E148">
        <v>28</v>
      </c>
      <c r="F148">
        <v>116.59</v>
      </c>
      <c r="G148">
        <v>116.16</v>
      </c>
      <c r="H148" s="8">
        <v>6.5500000000000003E-2</v>
      </c>
      <c r="I148" t="s">
        <v>615</v>
      </c>
    </row>
    <row r="149" spans="1:25" x14ac:dyDescent="0.3">
      <c r="A149">
        <v>1</v>
      </c>
      <c r="B149" t="s">
        <v>159</v>
      </c>
      <c r="C149">
        <v>1</v>
      </c>
      <c r="D149">
        <v>0.08</v>
      </c>
      <c r="E149">
        <v>27</v>
      </c>
      <c r="F149">
        <v>115.82</v>
      </c>
      <c r="G149">
        <v>115.51</v>
      </c>
      <c r="H149" s="8">
        <v>6.1800000000000001E-2</v>
      </c>
      <c r="I149" t="s">
        <v>615</v>
      </c>
    </row>
    <row r="150" spans="1:25" x14ac:dyDescent="0.3">
      <c r="A150">
        <v>1</v>
      </c>
      <c r="B150" t="s">
        <v>160</v>
      </c>
      <c r="C150">
        <v>1</v>
      </c>
      <c r="D150">
        <v>-0.04</v>
      </c>
      <c r="E150">
        <v>25</v>
      </c>
      <c r="F150">
        <v>118.29</v>
      </c>
      <c r="G150">
        <v>117.97</v>
      </c>
      <c r="H150" s="8">
        <v>5.7500000000000002E-2</v>
      </c>
      <c r="I150" t="s">
        <v>615</v>
      </c>
    </row>
    <row r="151" spans="1:25" x14ac:dyDescent="0.3">
      <c r="A151">
        <v>1</v>
      </c>
      <c r="B151" t="s">
        <v>161</v>
      </c>
      <c r="C151">
        <v>1</v>
      </c>
      <c r="D151">
        <v>-0.01</v>
      </c>
      <c r="E151">
        <v>27</v>
      </c>
      <c r="F151">
        <v>117.78</v>
      </c>
      <c r="G151">
        <v>116.93</v>
      </c>
      <c r="H151" s="8">
        <v>6.25E-2</v>
      </c>
      <c r="I151" t="s">
        <v>615</v>
      </c>
    </row>
    <row r="152" spans="1:25" x14ac:dyDescent="0.3">
      <c r="A152">
        <v>1</v>
      </c>
      <c r="B152" t="s">
        <v>162</v>
      </c>
      <c r="C152">
        <v>1</v>
      </c>
      <c r="D152">
        <v>-0.03</v>
      </c>
      <c r="E152">
        <v>25</v>
      </c>
      <c r="F152">
        <v>119.58</v>
      </c>
      <c r="G152">
        <v>119.39</v>
      </c>
      <c r="H152" s="8">
        <v>5.6099999999999997E-2</v>
      </c>
      <c r="I152" t="s">
        <v>615</v>
      </c>
    </row>
    <row r="153" spans="1:25" x14ac:dyDescent="0.3">
      <c r="A153">
        <v>1</v>
      </c>
      <c r="B153" t="s">
        <v>163</v>
      </c>
      <c r="C153">
        <v>1</v>
      </c>
      <c r="D153">
        <v>-0.11</v>
      </c>
      <c r="E153">
        <v>22</v>
      </c>
      <c r="F153">
        <v>113.8</v>
      </c>
      <c r="G153">
        <v>112.6</v>
      </c>
      <c r="H153" s="8">
        <v>5.3699999999999998E-2</v>
      </c>
      <c r="I153" t="s">
        <v>615</v>
      </c>
    </row>
    <row r="154" spans="1:25" x14ac:dyDescent="0.3">
      <c r="A154">
        <v>1</v>
      </c>
      <c r="B154" t="s">
        <v>164</v>
      </c>
      <c r="C154">
        <v>1</v>
      </c>
      <c r="D154">
        <v>-0.08</v>
      </c>
      <c r="E154">
        <v>22</v>
      </c>
      <c r="F154">
        <v>117.14</v>
      </c>
      <c r="G154">
        <v>116.12</v>
      </c>
      <c r="H154" s="8">
        <v>5.11E-2</v>
      </c>
      <c r="I154" t="s">
        <v>615</v>
      </c>
    </row>
    <row r="155" spans="1:25" x14ac:dyDescent="0.3">
      <c r="A155">
        <v>1</v>
      </c>
      <c r="B155" t="s">
        <v>165</v>
      </c>
      <c r="C155">
        <v>1</v>
      </c>
      <c r="D155">
        <v>0</v>
      </c>
      <c r="E155">
        <v>26</v>
      </c>
      <c r="F155">
        <v>119.77</v>
      </c>
      <c r="G155">
        <v>119.5</v>
      </c>
      <c r="H155" s="8">
        <v>5.8099999999999999E-2</v>
      </c>
      <c r="I155" t="s">
        <v>615</v>
      </c>
    </row>
    <row r="156" spans="1:25" x14ac:dyDescent="0.3">
      <c r="A156">
        <v>1</v>
      </c>
      <c r="B156" t="s">
        <v>166</v>
      </c>
      <c r="C156">
        <v>1</v>
      </c>
      <c r="D156">
        <v>-0.03</v>
      </c>
      <c r="E156">
        <v>25</v>
      </c>
      <c r="F156">
        <v>117.99</v>
      </c>
      <c r="G156">
        <v>117.52</v>
      </c>
      <c r="H156" s="8">
        <v>5.6899999999999999E-2</v>
      </c>
      <c r="I156" t="s">
        <v>615</v>
      </c>
    </row>
    <row r="157" spans="1:25" x14ac:dyDescent="0.3">
      <c r="A157">
        <v>1</v>
      </c>
      <c r="B157" t="s">
        <v>167</v>
      </c>
      <c r="C157">
        <v>1</v>
      </c>
      <c r="D157">
        <v>-0.1</v>
      </c>
      <c r="E157">
        <v>22</v>
      </c>
      <c r="F157">
        <v>122.02</v>
      </c>
      <c r="G157">
        <v>121.48</v>
      </c>
      <c r="H157" s="8">
        <v>4.9399999999999999E-2</v>
      </c>
      <c r="I157" t="s">
        <v>615</v>
      </c>
    </row>
    <row r="158" spans="1:25" x14ac:dyDescent="0.3">
      <c r="A158">
        <v>1</v>
      </c>
      <c r="B158" t="s">
        <v>168</v>
      </c>
      <c r="C158">
        <v>1</v>
      </c>
      <c r="D158">
        <v>0.01</v>
      </c>
      <c r="E158">
        <v>26</v>
      </c>
      <c r="F158">
        <v>119.22</v>
      </c>
      <c r="G158">
        <v>118.7</v>
      </c>
      <c r="H158" s="8">
        <v>5.8400000000000001E-2</v>
      </c>
      <c r="I158" t="s">
        <v>615</v>
      </c>
    </row>
    <row r="159" spans="1:25" x14ac:dyDescent="0.3">
      <c r="A159">
        <v>1</v>
      </c>
      <c r="B159" t="s">
        <v>169</v>
      </c>
      <c r="C159">
        <v>1</v>
      </c>
      <c r="D159">
        <v>-0.05</v>
      </c>
      <c r="E159">
        <v>22</v>
      </c>
      <c r="F159">
        <v>113.14</v>
      </c>
      <c r="G159">
        <v>112.36</v>
      </c>
      <c r="H159" s="8">
        <v>5.2200000000000003E-2</v>
      </c>
      <c r="I159" t="s">
        <v>615</v>
      </c>
    </row>
    <row r="160" spans="1:25" x14ac:dyDescent="0.3">
      <c r="A160">
        <v>1</v>
      </c>
      <c r="B160" t="s">
        <v>170</v>
      </c>
      <c r="C160">
        <v>1</v>
      </c>
      <c r="D160">
        <v>0.05</v>
      </c>
      <c r="E160">
        <v>27</v>
      </c>
      <c r="F160">
        <v>120.5</v>
      </c>
      <c r="G160">
        <v>120.24</v>
      </c>
      <c r="H160" s="8">
        <v>5.9200000000000003E-2</v>
      </c>
      <c r="I160" t="s">
        <v>615</v>
      </c>
    </row>
    <row r="161" spans="1:9" x14ac:dyDescent="0.3">
      <c r="A161">
        <v>1</v>
      </c>
      <c r="B161" t="s">
        <v>171</v>
      </c>
      <c r="C161">
        <v>1</v>
      </c>
      <c r="D161">
        <v>0.04</v>
      </c>
      <c r="E161">
        <v>26</v>
      </c>
      <c r="F161">
        <v>117.18</v>
      </c>
      <c r="G161">
        <v>116.48</v>
      </c>
      <c r="H161" s="8">
        <v>6.0600000000000001E-2</v>
      </c>
      <c r="I161" t="s">
        <v>615</v>
      </c>
    </row>
    <row r="162" spans="1:9" x14ac:dyDescent="0.3">
      <c r="A162">
        <v>1</v>
      </c>
      <c r="B162" t="s">
        <v>172</v>
      </c>
      <c r="C162">
        <v>1</v>
      </c>
      <c r="D162">
        <v>0.04</v>
      </c>
      <c r="E162">
        <v>25</v>
      </c>
      <c r="F162">
        <v>119.32</v>
      </c>
      <c r="G162">
        <v>117.72</v>
      </c>
      <c r="H162" s="8">
        <v>5.6300000000000003E-2</v>
      </c>
      <c r="I162" t="s">
        <v>615</v>
      </c>
    </row>
    <row r="163" spans="1:9" x14ac:dyDescent="0.3">
      <c r="A163">
        <v>1</v>
      </c>
      <c r="B163" t="s">
        <v>173</v>
      </c>
      <c r="C163">
        <v>1</v>
      </c>
      <c r="D163">
        <v>-0.09</v>
      </c>
      <c r="E163">
        <v>26</v>
      </c>
      <c r="F163">
        <v>118.49</v>
      </c>
      <c r="G163">
        <v>118.26</v>
      </c>
      <c r="H163" s="8">
        <v>5.9700000000000003E-2</v>
      </c>
      <c r="I163" t="s">
        <v>615</v>
      </c>
    </row>
    <row r="164" spans="1:9" x14ac:dyDescent="0.3">
      <c r="A164">
        <v>1</v>
      </c>
      <c r="B164" t="s">
        <v>174</v>
      </c>
      <c r="C164">
        <v>1</v>
      </c>
      <c r="D164">
        <v>0.03</v>
      </c>
      <c r="E164">
        <v>27</v>
      </c>
      <c r="F164">
        <v>113.15</v>
      </c>
      <c r="G164">
        <v>112.64</v>
      </c>
      <c r="H164" s="8">
        <v>6.3700000000000007E-2</v>
      </c>
      <c r="I164" t="s">
        <v>615</v>
      </c>
    </row>
    <row r="165" spans="1:9" x14ac:dyDescent="0.3">
      <c r="A165">
        <v>1</v>
      </c>
      <c r="B165" t="s">
        <v>175</v>
      </c>
      <c r="C165">
        <v>1</v>
      </c>
      <c r="D165">
        <v>0.01</v>
      </c>
      <c r="E165">
        <v>25</v>
      </c>
      <c r="F165">
        <v>113.56</v>
      </c>
      <c r="G165">
        <v>112.71</v>
      </c>
      <c r="H165" s="8">
        <v>6.0299999999999999E-2</v>
      </c>
      <c r="I165" t="s">
        <v>615</v>
      </c>
    </row>
    <row r="166" spans="1:9" x14ac:dyDescent="0.3">
      <c r="A166">
        <v>1</v>
      </c>
      <c r="B166" t="s">
        <v>176</v>
      </c>
      <c r="C166">
        <v>1</v>
      </c>
      <c r="D166">
        <v>-0.01</v>
      </c>
      <c r="E166">
        <v>24</v>
      </c>
      <c r="F166">
        <v>118.18</v>
      </c>
      <c r="G166">
        <v>117.81</v>
      </c>
      <c r="H166" s="8">
        <v>5.3800000000000001E-2</v>
      </c>
      <c r="I166" t="s">
        <v>615</v>
      </c>
    </row>
    <row r="167" spans="1:9" x14ac:dyDescent="0.3">
      <c r="A167">
        <v>1</v>
      </c>
      <c r="B167" t="s">
        <v>177</v>
      </c>
      <c r="C167">
        <v>1</v>
      </c>
      <c r="D167">
        <v>-0.02</v>
      </c>
      <c r="E167">
        <v>23</v>
      </c>
      <c r="F167">
        <v>116.19</v>
      </c>
      <c r="G167">
        <v>115.16</v>
      </c>
      <c r="H167" s="8">
        <v>5.45E-2</v>
      </c>
      <c r="I167" t="s">
        <v>615</v>
      </c>
    </row>
    <row r="168" spans="1:9" x14ac:dyDescent="0.3">
      <c r="A168">
        <v>1</v>
      </c>
      <c r="B168" t="s">
        <v>178</v>
      </c>
      <c r="C168">
        <v>1</v>
      </c>
      <c r="D168">
        <v>-0.1</v>
      </c>
      <c r="E168">
        <v>27</v>
      </c>
      <c r="F168">
        <v>115.99</v>
      </c>
      <c r="G168">
        <v>115.61</v>
      </c>
      <c r="H168" s="8">
        <v>6.2100000000000002E-2</v>
      </c>
      <c r="I168" t="s">
        <v>615</v>
      </c>
    </row>
    <row r="169" spans="1:9" x14ac:dyDescent="0.3">
      <c r="A169">
        <v>1</v>
      </c>
      <c r="B169" t="s">
        <v>179</v>
      </c>
      <c r="C169">
        <v>1</v>
      </c>
      <c r="D169">
        <v>0.06</v>
      </c>
      <c r="E169">
        <v>23</v>
      </c>
      <c r="F169">
        <v>120.16</v>
      </c>
      <c r="G169">
        <v>119.62</v>
      </c>
      <c r="H169" s="8">
        <v>5.2499999999999998E-2</v>
      </c>
      <c r="I169" t="s">
        <v>615</v>
      </c>
    </row>
    <row r="170" spans="1:9" x14ac:dyDescent="0.3">
      <c r="A170">
        <v>1</v>
      </c>
      <c r="B170" t="s">
        <v>180</v>
      </c>
      <c r="C170">
        <v>1</v>
      </c>
      <c r="D170">
        <v>-0.02</v>
      </c>
      <c r="E170">
        <v>28</v>
      </c>
      <c r="F170">
        <v>121.18</v>
      </c>
      <c r="G170">
        <v>120.83</v>
      </c>
      <c r="H170" s="8">
        <v>6.3100000000000003E-2</v>
      </c>
      <c r="I170" t="s">
        <v>615</v>
      </c>
    </row>
    <row r="171" spans="1:9" x14ac:dyDescent="0.3">
      <c r="A171">
        <v>1</v>
      </c>
      <c r="B171" t="s">
        <v>181</v>
      </c>
      <c r="C171">
        <v>1</v>
      </c>
      <c r="D171">
        <v>-0.01</v>
      </c>
      <c r="E171">
        <v>21</v>
      </c>
      <c r="F171">
        <v>121.98</v>
      </c>
      <c r="G171">
        <v>121.11</v>
      </c>
      <c r="H171" s="8">
        <v>4.5100000000000001E-2</v>
      </c>
      <c r="I171" t="s">
        <v>615</v>
      </c>
    </row>
    <row r="172" spans="1:9" x14ac:dyDescent="0.3">
      <c r="A172">
        <v>1</v>
      </c>
      <c r="B172" t="s">
        <v>182</v>
      </c>
      <c r="C172">
        <v>1</v>
      </c>
      <c r="D172">
        <v>-0.04</v>
      </c>
      <c r="E172">
        <v>20</v>
      </c>
      <c r="F172">
        <v>115.19</v>
      </c>
      <c r="G172">
        <v>114.65</v>
      </c>
      <c r="H172" s="8">
        <v>4.7500000000000001E-2</v>
      </c>
      <c r="I172" t="s">
        <v>615</v>
      </c>
    </row>
    <row r="173" spans="1:9" x14ac:dyDescent="0.3">
      <c r="A173">
        <v>1</v>
      </c>
      <c r="B173" t="s">
        <v>183</v>
      </c>
      <c r="C173">
        <v>1</v>
      </c>
      <c r="D173">
        <v>-7.0000000000000007E-2</v>
      </c>
      <c r="E173">
        <v>21</v>
      </c>
      <c r="F173">
        <v>120.39</v>
      </c>
      <c r="G173">
        <v>120.08</v>
      </c>
      <c r="H173" s="8">
        <v>4.8099999999999997E-2</v>
      </c>
      <c r="I173" t="s">
        <v>615</v>
      </c>
    </row>
    <row r="174" spans="1:9" x14ac:dyDescent="0.3">
      <c r="A174">
        <v>1</v>
      </c>
      <c r="B174" t="s">
        <v>184</v>
      </c>
      <c r="C174">
        <v>1</v>
      </c>
      <c r="D174">
        <v>0.04</v>
      </c>
      <c r="E174">
        <v>23</v>
      </c>
      <c r="F174">
        <v>116.21</v>
      </c>
      <c r="G174">
        <v>114.66</v>
      </c>
      <c r="H174" s="8">
        <v>5.4699999999999999E-2</v>
      </c>
      <c r="I174" t="s">
        <v>615</v>
      </c>
    </row>
    <row r="175" spans="1:9" x14ac:dyDescent="0.3">
      <c r="A175">
        <v>1</v>
      </c>
      <c r="B175" t="s">
        <v>185</v>
      </c>
      <c r="C175">
        <v>1</v>
      </c>
      <c r="D175">
        <v>-0.23</v>
      </c>
      <c r="E175">
        <v>27</v>
      </c>
      <c r="F175">
        <v>105.54</v>
      </c>
      <c r="G175">
        <v>103.31</v>
      </c>
      <c r="H175" s="8">
        <v>7.1400000000000005E-2</v>
      </c>
      <c r="I175" t="s">
        <v>615</v>
      </c>
    </row>
    <row r="176" spans="1:9" x14ac:dyDescent="0.3">
      <c r="A176">
        <v>1</v>
      </c>
      <c r="B176" t="s">
        <v>186</v>
      </c>
      <c r="C176">
        <v>1</v>
      </c>
      <c r="D176">
        <v>-0.14000000000000001</v>
      </c>
      <c r="E176">
        <v>24</v>
      </c>
      <c r="F176">
        <v>113.6</v>
      </c>
      <c r="G176">
        <v>111.71</v>
      </c>
      <c r="H176" s="8">
        <v>5.6399999999999999E-2</v>
      </c>
      <c r="I176" t="s">
        <v>615</v>
      </c>
    </row>
    <row r="177" spans="1:9" x14ac:dyDescent="0.3">
      <c r="A177">
        <v>1</v>
      </c>
      <c r="B177" t="s">
        <v>187</v>
      </c>
      <c r="C177">
        <v>1</v>
      </c>
      <c r="D177">
        <v>-0.02</v>
      </c>
      <c r="E177">
        <v>22</v>
      </c>
      <c r="F177">
        <v>111.56</v>
      </c>
      <c r="G177">
        <v>110.66</v>
      </c>
      <c r="H177" s="8">
        <v>5.1400000000000001E-2</v>
      </c>
      <c r="I177" t="s">
        <v>615</v>
      </c>
    </row>
    <row r="178" spans="1:9" x14ac:dyDescent="0.3">
      <c r="A178">
        <v>1</v>
      </c>
      <c r="B178" t="s">
        <v>188</v>
      </c>
      <c r="C178">
        <v>1</v>
      </c>
      <c r="D178">
        <v>-0.02</v>
      </c>
      <c r="E178">
        <v>20</v>
      </c>
      <c r="F178">
        <v>121.37</v>
      </c>
      <c r="G178">
        <v>120.94</v>
      </c>
      <c r="H178" s="8">
        <v>4.4900000000000002E-2</v>
      </c>
      <c r="I178" t="s">
        <v>615</v>
      </c>
    </row>
    <row r="179" spans="1:9" x14ac:dyDescent="0.3">
      <c r="A179">
        <v>1</v>
      </c>
      <c r="B179" t="s">
        <v>189</v>
      </c>
      <c r="C179">
        <v>1</v>
      </c>
      <c r="D179">
        <v>-0.02</v>
      </c>
      <c r="E179">
        <v>26</v>
      </c>
      <c r="F179">
        <v>118.37</v>
      </c>
      <c r="G179">
        <v>117.27</v>
      </c>
      <c r="H179" s="8">
        <v>0.06</v>
      </c>
      <c r="I179" t="s">
        <v>615</v>
      </c>
    </row>
    <row r="180" spans="1:9" x14ac:dyDescent="0.3">
      <c r="A180">
        <v>1</v>
      </c>
      <c r="B180" t="s">
        <v>190</v>
      </c>
      <c r="C180">
        <v>1</v>
      </c>
      <c r="D180">
        <v>-0.04</v>
      </c>
      <c r="E180">
        <v>23</v>
      </c>
      <c r="F180">
        <v>114.97</v>
      </c>
      <c r="G180">
        <v>113.61</v>
      </c>
      <c r="H180" s="8">
        <v>5.3199999999999997E-2</v>
      </c>
      <c r="I180" t="s">
        <v>615</v>
      </c>
    </row>
    <row r="181" spans="1:9" x14ac:dyDescent="0.3">
      <c r="A181">
        <v>1</v>
      </c>
      <c r="B181" t="s">
        <v>191</v>
      </c>
      <c r="C181">
        <v>1</v>
      </c>
      <c r="D181">
        <v>0</v>
      </c>
      <c r="E181">
        <v>24</v>
      </c>
      <c r="F181">
        <v>117.89</v>
      </c>
      <c r="G181">
        <v>117.05</v>
      </c>
      <c r="H181" s="8">
        <v>5.5899999999999998E-2</v>
      </c>
      <c r="I181" t="s">
        <v>615</v>
      </c>
    </row>
    <row r="182" spans="1:9" x14ac:dyDescent="0.3">
      <c r="A182">
        <v>1</v>
      </c>
      <c r="B182" t="s">
        <v>192</v>
      </c>
      <c r="C182">
        <v>1</v>
      </c>
      <c r="D182">
        <v>-0.09</v>
      </c>
      <c r="E182">
        <v>28</v>
      </c>
      <c r="F182">
        <v>119.82</v>
      </c>
      <c r="G182">
        <v>119.65</v>
      </c>
      <c r="H182" s="8">
        <v>6.5199999999999994E-2</v>
      </c>
      <c r="I182" t="s">
        <v>615</v>
      </c>
    </row>
    <row r="183" spans="1:9" x14ac:dyDescent="0.3">
      <c r="A183">
        <v>1</v>
      </c>
      <c r="B183" t="s">
        <v>193</v>
      </c>
      <c r="C183">
        <v>1</v>
      </c>
      <c r="D183">
        <v>0.01</v>
      </c>
      <c r="E183">
        <v>26</v>
      </c>
      <c r="F183">
        <v>115.05</v>
      </c>
      <c r="G183">
        <v>114.57</v>
      </c>
      <c r="H183" s="8">
        <v>6.2100000000000002E-2</v>
      </c>
      <c r="I183" t="s">
        <v>615</v>
      </c>
    </row>
    <row r="184" spans="1:9" x14ac:dyDescent="0.3">
      <c r="A184">
        <v>1</v>
      </c>
      <c r="B184" t="s">
        <v>194</v>
      </c>
      <c r="C184">
        <v>1</v>
      </c>
      <c r="D184">
        <v>-0.06</v>
      </c>
      <c r="E184">
        <v>26</v>
      </c>
      <c r="F184">
        <v>120.6</v>
      </c>
      <c r="G184">
        <v>120.34</v>
      </c>
      <c r="H184" s="8">
        <v>5.79E-2</v>
      </c>
      <c r="I184" t="s">
        <v>615</v>
      </c>
    </row>
    <row r="185" spans="1:9" x14ac:dyDescent="0.3">
      <c r="A185">
        <v>1</v>
      </c>
      <c r="B185" t="s">
        <v>195</v>
      </c>
      <c r="C185">
        <v>1</v>
      </c>
      <c r="D185">
        <v>0.09</v>
      </c>
      <c r="E185">
        <v>28</v>
      </c>
      <c r="F185">
        <v>123.53</v>
      </c>
      <c r="G185">
        <v>123.32</v>
      </c>
      <c r="H185" s="8">
        <v>6.1600000000000002E-2</v>
      </c>
      <c r="I185" t="s">
        <v>615</v>
      </c>
    </row>
    <row r="186" spans="1:9" x14ac:dyDescent="0.3">
      <c r="A186">
        <v>1</v>
      </c>
      <c r="B186" t="s">
        <v>196</v>
      </c>
      <c r="C186">
        <v>1</v>
      </c>
      <c r="D186">
        <v>-0.12</v>
      </c>
      <c r="E186">
        <v>22</v>
      </c>
      <c r="F186">
        <v>119.27</v>
      </c>
      <c r="G186">
        <v>119</v>
      </c>
      <c r="H186" s="8">
        <v>5.1200000000000002E-2</v>
      </c>
      <c r="I186" t="s">
        <v>615</v>
      </c>
    </row>
    <row r="187" spans="1:9" x14ac:dyDescent="0.3">
      <c r="A187">
        <v>1</v>
      </c>
      <c r="B187" t="s">
        <v>197</v>
      </c>
      <c r="C187">
        <v>1</v>
      </c>
      <c r="D187">
        <v>-0.01</v>
      </c>
      <c r="E187">
        <v>26</v>
      </c>
      <c r="F187">
        <v>122.38</v>
      </c>
      <c r="G187">
        <v>122.17</v>
      </c>
      <c r="H187" s="8">
        <v>5.8400000000000001E-2</v>
      </c>
      <c r="I187" t="s">
        <v>615</v>
      </c>
    </row>
    <row r="188" spans="1:9" x14ac:dyDescent="0.3">
      <c r="A188">
        <v>1</v>
      </c>
      <c r="B188" t="s">
        <v>198</v>
      </c>
      <c r="C188">
        <v>1</v>
      </c>
      <c r="D188">
        <v>0</v>
      </c>
      <c r="E188">
        <v>25</v>
      </c>
      <c r="F188">
        <v>117.25</v>
      </c>
      <c r="G188">
        <v>116.95</v>
      </c>
      <c r="H188" s="8">
        <v>5.8900000000000001E-2</v>
      </c>
      <c r="I188" t="s">
        <v>615</v>
      </c>
    </row>
    <row r="189" spans="1:9" x14ac:dyDescent="0.3">
      <c r="A189">
        <v>1</v>
      </c>
      <c r="B189" t="s">
        <v>199</v>
      </c>
      <c r="C189">
        <v>1</v>
      </c>
      <c r="D189">
        <v>-0.03</v>
      </c>
      <c r="E189">
        <v>23</v>
      </c>
      <c r="F189">
        <v>117.12</v>
      </c>
      <c r="G189">
        <v>116.63</v>
      </c>
      <c r="H189" s="8">
        <v>5.2999999999999999E-2</v>
      </c>
      <c r="I189" t="s">
        <v>615</v>
      </c>
    </row>
    <row r="190" spans="1:9" x14ac:dyDescent="0.3">
      <c r="A190">
        <v>1</v>
      </c>
      <c r="B190" t="s">
        <v>200</v>
      </c>
      <c r="C190">
        <v>1</v>
      </c>
      <c r="D190">
        <v>-0.06</v>
      </c>
      <c r="E190">
        <v>24</v>
      </c>
      <c r="F190">
        <v>119.54</v>
      </c>
      <c r="G190">
        <v>118.66</v>
      </c>
      <c r="H190" s="8">
        <v>5.4899999999999997E-2</v>
      </c>
      <c r="I190" t="s">
        <v>615</v>
      </c>
    </row>
    <row r="191" spans="1:9" x14ac:dyDescent="0.3">
      <c r="A191">
        <v>1</v>
      </c>
      <c r="B191" t="s">
        <v>201</v>
      </c>
      <c r="C191">
        <v>1</v>
      </c>
      <c r="D191">
        <v>-0.01</v>
      </c>
      <c r="E191">
        <v>24</v>
      </c>
      <c r="F191">
        <v>121.49</v>
      </c>
      <c r="G191">
        <v>121.14</v>
      </c>
      <c r="H191" s="8">
        <v>5.45E-2</v>
      </c>
      <c r="I191" t="s">
        <v>615</v>
      </c>
    </row>
    <row r="192" spans="1:9" x14ac:dyDescent="0.3">
      <c r="A192">
        <v>1</v>
      </c>
      <c r="B192" t="s">
        <v>202</v>
      </c>
      <c r="C192">
        <v>1</v>
      </c>
      <c r="D192">
        <v>0.12</v>
      </c>
      <c r="E192">
        <v>30</v>
      </c>
      <c r="F192">
        <v>121.96</v>
      </c>
      <c r="G192">
        <v>121.39</v>
      </c>
      <c r="H192" s="8">
        <v>6.59E-2</v>
      </c>
      <c r="I192" t="s">
        <v>615</v>
      </c>
    </row>
    <row r="193" spans="1:9" x14ac:dyDescent="0.3">
      <c r="A193">
        <v>1</v>
      </c>
      <c r="B193" t="s">
        <v>203</v>
      </c>
      <c r="C193">
        <v>1</v>
      </c>
      <c r="D193">
        <v>0.13</v>
      </c>
      <c r="E193">
        <v>23</v>
      </c>
      <c r="F193">
        <v>121.9</v>
      </c>
      <c r="G193">
        <v>121.24</v>
      </c>
      <c r="H193" s="8">
        <v>5.11E-2</v>
      </c>
      <c r="I193" t="s">
        <v>615</v>
      </c>
    </row>
    <row r="194" spans="1:9" x14ac:dyDescent="0.3">
      <c r="A194">
        <v>1</v>
      </c>
      <c r="B194" t="s">
        <v>204</v>
      </c>
      <c r="C194">
        <v>1</v>
      </c>
      <c r="D194">
        <v>-0.01</v>
      </c>
      <c r="E194">
        <v>22</v>
      </c>
      <c r="F194">
        <v>120.27</v>
      </c>
      <c r="G194">
        <v>120</v>
      </c>
      <c r="H194" s="8">
        <v>4.8599999999999997E-2</v>
      </c>
      <c r="I194" t="s">
        <v>615</v>
      </c>
    </row>
    <row r="195" spans="1:9" x14ac:dyDescent="0.3">
      <c r="A195">
        <v>1</v>
      </c>
      <c r="B195" t="s">
        <v>205</v>
      </c>
      <c r="C195">
        <v>1</v>
      </c>
      <c r="D195">
        <v>-0.01</v>
      </c>
      <c r="E195">
        <v>27</v>
      </c>
      <c r="F195">
        <v>121.03</v>
      </c>
      <c r="G195">
        <v>120.71</v>
      </c>
      <c r="H195" s="8">
        <v>6.08E-2</v>
      </c>
      <c r="I195" t="s">
        <v>615</v>
      </c>
    </row>
    <row r="196" spans="1:9" x14ac:dyDescent="0.3">
      <c r="A196">
        <v>1</v>
      </c>
      <c r="B196" t="s">
        <v>206</v>
      </c>
      <c r="C196">
        <v>1</v>
      </c>
      <c r="D196">
        <v>0.04</v>
      </c>
      <c r="E196">
        <v>27</v>
      </c>
      <c r="F196">
        <v>114.96</v>
      </c>
      <c r="G196">
        <v>114.44</v>
      </c>
      <c r="H196" s="8">
        <v>6.25E-2</v>
      </c>
      <c r="I196" t="s">
        <v>615</v>
      </c>
    </row>
    <row r="197" spans="1:9" x14ac:dyDescent="0.3">
      <c r="A197">
        <v>1</v>
      </c>
      <c r="B197" t="s">
        <v>207</v>
      </c>
      <c r="C197">
        <v>1</v>
      </c>
      <c r="D197">
        <v>-0.01</v>
      </c>
      <c r="E197">
        <v>25</v>
      </c>
      <c r="F197">
        <v>116.81</v>
      </c>
      <c r="G197">
        <v>116.44</v>
      </c>
      <c r="H197" s="8">
        <v>5.8900000000000001E-2</v>
      </c>
      <c r="I197" t="s">
        <v>615</v>
      </c>
    </row>
    <row r="198" spans="1:9" x14ac:dyDescent="0.3">
      <c r="A198">
        <v>1</v>
      </c>
      <c r="B198" t="s">
        <v>208</v>
      </c>
      <c r="C198">
        <v>1</v>
      </c>
      <c r="D198">
        <v>-0.17</v>
      </c>
      <c r="E198">
        <v>27</v>
      </c>
      <c r="F198">
        <v>114.79</v>
      </c>
      <c r="G198">
        <v>114.36</v>
      </c>
      <c r="H198" s="8">
        <v>6.3399999999999998E-2</v>
      </c>
      <c r="I198" t="s">
        <v>615</v>
      </c>
    </row>
    <row r="199" spans="1:9" x14ac:dyDescent="0.3">
      <c r="A199">
        <v>1</v>
      </c>
      <c r="B199" t="s">
        <v>209</v>
      </c>
      <c r="C199">
        <v>1</v>
      </c>
      <c r="D199">
        <v>0.06</v>
      </c>
      <c r="E199">
        <v>25</v>
      </c>
      <c r="F199">
        <v>122.76</v>
      </c>
      <c r="G199">
        <v>122.09</v>
      </c>
      <c r="H199" s="8">
        <v>5.4399999999999997E-2</v>
      </c>
      <c r="I199" t="s">
        <v>615</v>
      </c>
    </row>
    <row r="200" spans="1:9" x14ac:dyDescent="0.3">
      <c r="A200">
        <v>1</v>
      </c>
      <c r="B200" t="s">
        <v>210</v>
      </c>
      <c r="C200">
        <v>1</v>
      </c>
      <c r="D200">
        <v>-0.01</v>
      </c>
      <c r="E200">
        <v>19</v>
      </c>
      <c r="F200">
        <v>113.1</v>
      </c>
      <c r="G200">
        <v>111.85</v>
      </c>
      <c r="H200" s="8">
        <v>4.3999999999999997E-2</v>
      </c>
      <c r="I200" t="s">
        <v>615</v>
      </c>
    </row>
    <row r="201" spans="1:9" x14ac:dyDescent="0.3">
      <c r="A201">
        <v>1</v>
      </c>
      <c r="B201" t="s">
        <v>211</v>
      </c>
      <c r="C201">
        <v>1</v>
      </c>
      <c r="D201">
        <v>0.01</v>
      </c>
      <c r="E201">
        <v>24</v>
      </c>
      <c r="F201">
        <v>116.34</v>
      </c>
      <c r="G201">
        <v>115.82</v>
      </c>
      <c r="H201" s="8">
        <v>5.4300000000000001E-2</v>
      </c>
      <c r="I201" t="s">
        <v>615</v>
      </c>
    </row>
    <row r="202" spans="1:9" x14ac:dyDescent="0.3">
      <c r="A202">
        <v>1</v>
      </c>
      <c r="B202" t="s">
        <v>212</v>
      </c>
      <c r="C202">
        <v>1</v>
      </c>
      <c r="D202">
        <v>0.01</v>
      </c>
      <c r="E202">
        <v>25</v>
      </c>
      <c r="F202">
        <v>123.58</v>
      </c>
      <c r="G202">
        <v>123.3</v>
      </c>
      <c r="H202" s="8">
        <v>5.4199999999999998E-2</v>
      </c>
      <c r="I202" t="s">
        <v>615</v>
      </c>
    </row>
    <row r="203" spans="1:9" x14ac:dyDescent="0.3">
      <c r="A203">
        <v>1</v>
      </c>
      <c r="B203" t="s">
        <v>213</v>
      </c>
      <c r="C203">
        <v>1</v>
      </c>
      <c r="D203">
        <v>0.03</v>
      </c>
      <c r="E203">
        <v>21</v>
      </c>
      <c r="F203">
        <v>122.48</v>
      </c>
      <c r="G203">
        <v>122</v>
      </c>
      <c r="H203" s="8">
        <v>4.6399999999999997E-2</v>
      </c>
      <c r="I203" t="s">
        <v>615</v>
      </c>
    </row>
    <row r="204" spans="1:9" x14ac:dyDescent="0.3">
      <c r="A204">
        <v>1</v>
      </c>
      <c r="B204" t="s">
        <v>214</v>
      </c>
      <c r="C204">
        <v>1</v>
      </c>
      <c r="D204">
        <v>-0.03</v>
      </c>
      <c r="E204">
        <v>25</v>
      </c>
      <c r="F204">
        <v>118.29</v>
      </c>
      <c r="G204">
        <v>118.04</v>
      </c>
      <c r="H204" s="8">
        <v>5.79E-2</v>
      </c>
      <c r="I204" t="s">
        <v>615</v>
      </c>
    </row>
    <row r="205" spans="1:9" x14ac:dyDescent="0.3">
      <c r="A205">
        <v>1</v>
      </c>
      <c r="B205" t="s">
        <v>215</v>
      </c>
      <c r="C205">
        <v>1</v>
      </c>
      <c r="D205">
        <v>0.11</v>
      </c>
      <c r="E205">
        <v>23</v>
      </c>
      <c r="F205">
        <v>120.11</v>
      </c>
      <c r="G205">
        <v>119.88</v>
      </c>
      <c r="H205" s="8">
        <v>5.1799999999999999E-2</v>
      </c>
      <c r="I205" t="s">
        <v>615</v>
      </c>
    </row>
    <row r="206" spans="1:9" x14ac:dyDescent="0.3">
      <c r="A206">
        <v>1</v>
      </c>
      <c r="B206" t="s">
        <v>216</v>
      </c>
      <c r="C206">
        <v>1</v>
      </c>
      <c r="D206">
        <v>-7.0000000000000007E-2</v>
      </c>
      <c r="E206">
        <v>26</v>
      </c>
      <c r="F206">
        <v>118.73</v>
      </c>
      <c r="G206">
        <v>118.45</v>
      </c>
      <c r="H206" s="8">
        <v>5.9299999999999999E-2</v>
      </c>
      <c r="I206" t="s">
        <v>615</v>
      </c>
    </row>
    <row r="207" spans="1:9" x14ac:dyDescent="0.3">
      <c r="A207">
        <v>1</v>
      </c>
      <c r="B207" t="s">
        <v>217</v>
      </c>
      <c r="C207">
        <v>1</v>
      </c>
      <c r="D207">
        <v>0</v>
      </c>
      <c r="E207">
        <v>24</v>
      </c>
      <c r="F207">
        <v>117.45</v>
      </c>
      <c r="G207">
        <v>117.11</v>
      </c>
      <c r="H207" s="8">
        <v>5.4899999999999997E-2</v>
      </c>
      <c r="I207" t="s">
        <v>615</v>
      </c>
    </row>
    <row r="208" spans="1:9" x14ac:dyDescent="0.3">
      <c r="A208">
        <v>1</v>
      </c>
      <c r="B208" t="s">
        <v>218</v>
      </c>
      <c r="C208">
        <v>1</v>
      </c>
      <c r="D208">
        <v>0.05</v>
      </c>
      <c r="E208">
        <v>27</v>
      </c>
      <c r="F208">
        <v>117.25</v>
      </c>
      <c r="G208">
        <v>116.3</v>
      </c>
      <c r="H208" s="8">
        <v>6.2899999999999998E-2</v>
      </c>
      <c r="I208" t="s">
        <v>615</v>
      </c>
    </row>
    <row r="209" spans="1:9" x14ac:dyDescent="0.3">
      <c r="A209">
        <v>1</v>
      </c>
      <c r="B209" t="s">
        <v>219</v>
      </c>
      <c r="C209">
        <v>1</v>
      </c>
      <c r="D209">
        <v>0.03</v>
      </c>
      <c r="E209">
        <v>26</v>
      </c>
      <c r="F209">
        <v>116.17</v>
      </c>
      <c r="G209">
        <v>115.2</v>
      </c>
      <c r="H209" s="8">
        <v>6.13E-2</v>
      </c>
      <c r="I209" t="s">
        <v>615</v>
      </c>
    </row>
    <row r="210" spans="1:9" x14ac:dyDescent="0.3">
      <c r="A210">
        <v>1</v>
      </c>
      <c r="B210" t="s">
        <v>220</v>
      </c>
      <c r="C210">
        <v>1</v>
      </c>
      <c r="D210">
        <v>-7.0000000000000007E-2</v>
      </c>
      <c r="E210">
        <v>20</v>
      </c>
      <c r="F210">
        <v>118.84</v>
      </c>
      <c r="G210">
        <v>117.77</v>
      </c>
      <c r="H210" s="8">
        <v>4.4600000000000001E-2</v>
      </c>
      <c r="I210" t="s">
        <v>615</v>
      </c>
    </row>
    <row r="211" spans="1:9" x14ac:dyDescent="0.3">
      <c r="A211">
        <v>1</v>
      </c>
      <c r="B211" t="s">
        <v>221</v>
      </c>
      <c r="C211">
        <v>1</v>
      </c>
      <c r="D211">
        <v>-0.03</v>
      </c>
      <c r="E211">
        <v>26</v>
      </c>
      <c r="F211">
        <v>122.62</v>
      </c>
      <c r="G211">
        <v>122.21</v>
      </c>
      <c r="H211" s="8">
        <v>5.8099999999999999E-2</v>
      </c>
      <c r="I211" t="s">
        <v>615</v>
      </c>
    </row>
    <row r="212" spans="1:9" x14ac:dyDescent="0.3">
      <c r="A212">
        <v>1</v>
      </c>
      <c r="B212" t="s">
        <v>222</v>
      </c>
      <c r="C212">
        <v>1</v>
      </c>
      <c r="D212">
        <v>0</v>
      </c>
      <c r="E212">
        <v>20</v>
      </c>
      <c r="F212">
        <v>119.77</v>
      </c>
      <c r="G212">
        <v>118.05</v>
      </c>
      <c r="H212" s="8">
        <v>4.58E-2</v>
      </c>
      <c r="I212" t="s">
        <v>615</v>
      </c>
    </row>
    <row r="213" spans="1:9" x14ac:dyDescent="0.3">
      <c r="A213">
        <v>1</v>
      </c>
      <c r="B213" t="s">
        <v>223</v>
      </c>
      <c r="C213">
        <v>1</v>
      </c>
      <c r="D213">
        <v>-0.01</v>
      </c>
      <c r="E213">
        <v>25</v>
      </c>
      <c r="F213">
        <v>120.09</v>
      </c>
      <c r="G213">
        <v>119.55</v>
      </c>
      <c r="H213" s="8">
        <v>5.67E-2</v>
      </c>
      <c r="I213" t="s">
        <v>615</v>
      </c>
    </row>
    <row r="214" spans="1:9" x14ac:dyDescent="0.3">
      <c r="A214">
        <v>1</v>
      </c>
      <c r="B214" t="s">
        <v>224</v>
      </c>
      <c r="C214">
        <v>1</v>
      </c>
      <c r="D214">
        <v>-7.0000000000000007E-2</v>
      </c>
      <c r="E214">
        <v>24</v>
      </c>
      <c r="F214">
        <v>117.69</v>
      </c>
      <c r="G214">
        <v>117.44</v>
      </c>
      <c r="H214" s="8">
        <v>5.4800000000000001E-2</v>
      </c>
      <c r="I214" t="s">
        <v>615</v>
      </c>
    </row>
    <row r="215" spans="1:9" x14ac:dyDescent="0.3">
      <c r="A215">
        <v>1</v>
      </c>
      <c r="B215" t="s">
        <v>225</v>
      </c>
      <c r="C215">
        <v>1</v>
      </c>
      <c r="D215">
        <v>-0.03</v>
      </c>
      <c r="E215">
        <v>26</v>
      </c>
      <c r="F215">
        <v>121.56</v>
      </c>
      <c r="G215">
        <v>121.09</v>
      </c>
      <c r="H215" s="8">
        <v>5.7599999999999998E-2</v>
      </c>
      <c r="I215" t="s">
        <v>615</v>
      </c>
    </row>
    <row r="216" spans="1:9" x14ac:dyDescent="0.3">
      <c r="A216">
        <v>1</v>
      </c>
      <c r="B216" t="s">
        <v>226</v>
      </c>
      <c r="C216">
        <v>1</v>
      </c>
      <c r="D216">
        <v>0.1</v>
      </c>
      <c r="E216">
        <v>26</v>
      </c>
      <c r="F216">
        <v>119.09</v>
      </c>
      <c r="G216">
        <v>118.2</v>
      </c>
      <c r="H216" s="8">
        <v>5.8200000000000002E-2</v>
      </c>
      <c r="I216" t="s">
        <v>615</v>
      </c>
    </row>
    <row r="217" spans="1:9" x14ac:dyDescent="0.3">
      <c r="A217">
        <v>1</v>
      </c>
      <c r="B217" t="s">
        <v>227</v>
      </c>
      <c r="C217">
        <v>1</v>
      </c>
      <c r="D217">
        <v>0.02</v>
      </c>
      <c r="E217">
        <v>27</v>
      </c>
      <c r="F217">
        <v>119.01</v>
      </c>
      <c r="G217">
        <v>118.62</v>
      </c>
      <c r="H217" s="8">
        <v>6.1899999999999997E-2</v>
      </c>
      <c r="I217" t="s">
        <v>615</v>
      </c>
    </row>
    <row r="218" spans="1:9" x14ac:dyDescent="0.3">
      <c r="A218">
        <v>1</v>
      </c>
      <c r="B218" t="s">
        <v>228</v>
      </c>
      <c r="C218">
        <v>1</v>
      </c>
      <c r="D218">
        <v>0.04</v>
      </c>
      <c r="E218">
        <v>23</v>
      </c>
      <c r="F218">
        <v>124.79</v>
      </c>
      <c r="G218">
        <v>124.13</v>
      </c>
      <c r="H218" s="8">
        <v>4.8899999999999999E-2</v>
      </c>
      <c r="I218" t="s">
        <v>615</v>
      </c>
    </row>
    <row r="219" spans="1:9" x14ac:dyDescent="0.3">
      <c r="A219">
        <v>1</v>
      </c>
      <c r="B219" t="s">
        <v>229</v>
      </c>
      <c r="C219">
        <v>1</v>
      </c>
      <c r="D219">
        <v>0.05</v>
      </c>
      <c r="E219">
        <v>23</v>
      </c>
      <c r="F219">
        <v>111.91</v>
      </c>
      <c r="G219">
        <v>110.57</v>
      </c>
      <c r="H219" s="8">
        <v>5.7599999999999998E-2</v>
      </c>
      <c r="I219" t="s">
        <v>615</v>
      </c>
    </row>
    <row r="220" spans="1:9" x14ac:dyDescent="0.3">
      <c r="A220">
        <v>1</v>
      </c>
      <c r="B220" t="s">
        <v>230</v>
      </c>
      <c r="C220">
        <v>1</v>
      </c>
      <c r="D220">
        <v>0</v>
      </c>
      <c r="E220">
        <v>20</v>
      </c>
      <c r="F220">
        <v>121.77</v>
      </c>
      <c r="G220">
        <v>121.44</v>
      </c>
      <c r="H220" s="8">
        <v>4.4600000000000001E-2</v>
      </c>
      <c r="I220" t="s">
        <v>615</v>
      </c>
    </row>
    <row r="221" spans="1:9" x14ac:dyDescent="0.3">
      <c r="A221">
        <v>1</v>
      </c>
      <c r="B221" t="s">
        <v>231</v>
      </c>
      <c r="C221">
        <v>1</v>
      </c>
      <c r="D221">
        <v>-0.08</v>
      </c>
      <c r="E221">
        <v>28</v>
      </c>
      <c r="F221">
        <v>112.91</v>
      </c>
      <c r="G221">
        <v>112.04</v>
      </c>
      <c r="H221" s="8">
        <v>6.83E-2</v>
      </c>
      <c r="I221" t="s">
        <v>615</v>
      </c>
    </row>
    <row r="222" spans="1:9" x14ac:dyDescent="0.3">
      <c r="A222">
        <v>1</v>
      </c>
      <c r="B222" t="s">
        <v>232</v>
      </c>
      <c r="C222">
        <v>1</v>
      </c>
      <c r="D222">
        <v>0.01</v>
      </c>
      <c r="E222">
        <v>22</v>
      </c>
      <c r="F222">
        <v>119.91</v>
      </c>
      <c r="G222">
        <v>119.69</v>
      </c>
      <c r="H222" s="8">
        <v>5.0500000000000003E-2</v>
      </c>
      <c r="I222" t="s">
        <v>615</v>
      </c>
    </row>
    <row r="223" spans="1:9" x14ac:dyDescent="0.3">
      <c r="A223">
        <v>1</v>
      </c>
      <c r="B223" t="s">
        <v>233</v>
      </c>
      <c r="C223">
        <v>1</v>
      </c>
      <c r="D223">
        <v>0.02</v>
      </c>
      <c r="E223">
        <v>28</v>
      </c>
      <c r="F223">
        <v>119.98</v>
      </c>
      <c r="G223">
        <v>119.72</v>
      </c>
      <c r="H223" s="8">
        <v>6.1800000000000001E-2</v>
      </c>
      <c r="I223" t="s">
        <v>615</v>
      </c>
    </row>
    <row r="224" spans="1:9" x14ac:dyDescent="0.3">
      <c r="A224">
        <v>1</v>
      </c>
      <c r="B224" t="s">
        <v>234</v>
      </c>
      <c r="C224">
        <v>1</v>
      </c>
      <c r="D224">
        <v>-0.01</v>
      </c>
      <c r="E224">
        <v>24</v>
      </c>
      <c r="F224">
        <v>117.43</v>
      </c>
      <c r="G224">
        <v>117.18</v>
      </c>
      <c r="H224" s="8">
        <v>5.4899999999999997E-2</v>
      </c>
      <c r="I224" t="s">
        <v>615</v>
      </c>
    </row>
    <row r="225" spans="1:9" x14ac:dyDescent="0.3">
      <c r="A225">
        <v>1</v>
      </c>
      <c r="B225" t="s">
        <v>235</v>
      </c>
      <c r="C225">
        <v>1</v>
      </c>
      <c r="D225">
        <v>0</v>
      </c>
      <c r="E225">
        <v>23</v>
      </c>
      <c r="F225">
        <v>117.79</v>
      </c>
      <c r="G225">
        <v>117.01</v>
      </c>
      <c r="H225" s="8">
        <v>5.2499999999999998E-2</v>
      </c>
      <c r="I225" t="s">
        <v>615</v>
      </c>
    </row>
    <row r="226" spans="1:9" x14ac:dyDescent="0.3">
      <c r="A226">
        <v>1</v>
      </c>
      <c r="B226" t="s">
        <v>236</v>
      </c>
      <c r="C226">
        <v>1</v>
      </c>
      <c r="D226">
        <v>-0.02</v>
      </c>
      <c r="E226">
        <v>27</v>
      </c>
      <c r="F226">
        <v>119.15</v>
      </c>
      <c r="G226">
        <v>118.71</v>
      </c>
      <c r="H226" s="8">
        <v>6.08E-2</v>
      </c>
      <c r="I226" t="s">
        <v>615</v>
      </c>
    </row>
    <row r="227" spans="1:9" x14ac:dyDescent="0.3">
      <c r="A227">
        <v>1</v>
      </c>
      <c r="B227" t="s">
        <v>237</v>
      </c>
      <c r="C227">
        <v>1</v>
      </c>
      <c r="D227">
        <v>0.01</v>
      </c>
      <c r="E227">
        <v>24</v>
      </c>
      <c r="F227">
        <v>118.34</v>
      </c>
      <c r="G227">
        <v>117.93</v>
      </c>
      <c r="H227" s="8">
        <v>5.5100000000000003E-2</v>
      </c>
      <c r="I227" t="s">
        <v>615</v>
      </c>
    </row>
    <row r="228" spans="1:9" x14ac:dyDescent="0.3">
      <c r="A228">
        <v>1</v>
      </c>
      <c r="B228" t="s">
        <v>238</v>
      </c>
      <c r="C228">
        <v>1</v>
      </c>
      <c r="D228">
        <v>0.04</v>
      </c>
      <c r="E228">
        <v>21</v>
      </c>
      <c r="F228">
        <v>113.61</v>
      </c>
      <c r="G228">
        <v>113.02</v>
      </c>
      <c r="H228" s="8">
        <v>4.7899999999999998E-2</v>
      </c>
      <c r="I228" t="s">
        <v>615</v>
      </c>
    </row>
    <row r="229" spans="1:9" x14ac:dyDescent="0.3">
      <c r="A229">
        <v>1</v>
      </c>
      <c r="B229" t="s">
        <v>239</v>
      </c>
      <c r="C229">
        <v>1</v>
      </c>
      <c r="D229">
        <v>0</v>
      </c>
      <c r="E229">
        <v>21</v>
      </c>
      <c r="F229">
        <v>119.92</v>
      </c>
      <c r="G229">
        <v>119.12</v>
      </c>
      <c r="H229" s="8">
        <v>4.9000000000000002E-2</v>
      </c>
      <c r="I229" t="s">
        <v>615</v>
      </c>
    </row>
    <row r="230" spans="1:9" x14ac:dyDescent="0.3">
      <c r="A230">
        <v>1</v>
      </c>
      <c r="B230" t="s">
        <v>240</v>
      </c>
      <c r="C230">
        <v>1</v>
      </c>
      <c r="D230">
        <v>-0.05</v>
      </c>
      <c r="E230">
        <v>28</v>
      </c>
      <c r="F230">
        <v>116.14</v>
      </c>
      <c r="G230">
        <v>115.39</v>
      </c>
      <c r="H230" s="8">
        <v>6.4799999999999996E-2</v>
      </c>
      <c r="I230" t="s">
        <v>615</v>
      </c>
    </row>
    <row r="231" spans="1:9" x14ac:dyDescent="0.3">
      <c r="A231">
        <v>1</v>
      </c>
      <c r="B231" t="s">
        <v>241</v>
      </c>
      <c r="C231">
        <v>1</v>
      </c>
      <c r="D231">
        <v>0.1</v>
      </c>
      <c r="E231">
        <v>21</v>
      </c>
      <c r="F231">
        <v>117.38</v>
      </c>
      <c r="G231">
        <v>116.97</v>
      </c>
      <c r="H231" s="8">
        <v>4.7800000000000002E-2</v>
      </c>
      <c r="I231" t="s">
        <v>615</v>
      </c>
    </row>
    <row r="232" spans="1:9" x14ac:dyDescent="0.3">
      <c r="A232">
        <v>1</v>
      </c>
      <c r="B232" t="s">
        <v>242</v>
      </c>
      <c r="C232">
        <v>1</v>
      </c>
      <c r="D232">
        <v>0.05</v>
      </c>
      <c r="E232">
        <v>23</v>
      </c>
      <c r="F232">
        <v>120.73</v>
      </c>
      <c r="G232">
        <v>120.31</v>
      </c>
      <c r="H232" s="8">
        <v>5.2600000000000001E-2</v>
      </c>
      <c r="I232" t="s">
        <v>615</v>
      </c>
    </row>
    <row r="233" spans="1:9" x14ac:dyDescent="0.3">
      <c r="A233">
        <v>1</v>
      </c>
      <c r="B233" t="s">
        <v>243</v>
      </c>
      <c r="C233">
        <v>1</v>
      </c>
      <c r="D233">
        <v>0.03</v>
      </c>
      <c r="E233">
        <v>21</v>
      </c>
      <c r="F233">
        <v>114.49</v>
      </c>
      <c r="G233">
        <v>113.09</v>
      </c>
      <c r="H233" s="8">
        <v>4.9399999999999999E-2</v>
      </c>
      <c r="I233" t="s">
        <v>615</v>
      </c>
    </row>
    <row r="234" spans="1:9" x14ac:dyDescent="0.3">
      <c r="A234">
        <v>1</v>
      </c>
      <c r="B234" t="s">
        <v>244</v>
      </c>
      <c r="C234">
        <v>1</v>
      </c>
      <c r="D234">
        <v>-0.12</v>
      </c>
      <c r="E234">
        <v>25</v>
      </c>
      <c r="F234">
        <v>118.94</v>
      </c>
      <c r="G234">
        <v>118.3</v>
      </c>
      <c r="H234" s="8">
        <v>5.6599999999999998E-2</v>
      </c>
      <c r="I234" t="s">
        <v>615</v>
      </c>
    </row>
    <row r="235" spans="1:9" x14ac:dyDescent="0.3">
      <c r="A235">
        <v>1</v>
      </c>
      <c r="B235" t="s">
        <v>245</v>
      </c>
      <c r="C235">
        <v>1</v>
      </c>
      <c r="D235">
        <v>0.05</v>
      </c>
      <c r="E235">
        <v>25</v>
      </c>
      <c r="F235">
        <v>120.79</v>
      </c>
      <c r="G235">
        <v>120.42</v>
      </c>
      <c r="H235" s="8">
        <v>5.4899999999999997E-2</v>
      </c>
      <c r="I235" t="s">
        <v>615</v>
      </c>
    </row>
    <row r="236" spans="1:9" x14ac:dyDescent="0.3">
      <c r="A236">
        <v>1</v>
      </c>
      <c r="B236" t="s">
        <v>246</v>
      </c>
      <c r="C236">
        <v>1</v>
      </c>
      <c r="D236">
        <v>-0.04</v>
      </c>
      <c r="E236">
        <v>22</v>
      </c>
      <c r="F236">
        <v>118.98</v>
      </c>
      <c r="G236">
        <v>118.43</v>
      </c>
      <c r="H236" s="8">
        <v>5.1299999999999998E-2</v>
      </c>
      <c r="I236" t="s">
        <v>615</v>
      </c>
    </row>
    <row r="237" spans="1:9" x14ac:dyDescent="0.3">
      <c r="A237">
        <v>1</v>
      </c>
      <c r="B237" t="s">
        <v>247</v>
      </c>
      <c r="C237">
        <v>1</v>
      </c>
      <c r="D237">
        <v>-0.08</v>
      </c>
      <c r="E237">
        <v>24</v>
      </c>
      <c r="F237">
        <v>115.19</v>
      </c>
      <c r="G237">
        <v>114.71</v>
      </c>
      <c r="H237" s="8">
        <v>5.4199999999999998E-2</v>
      </c>
      <c r="I237" t="s">
        <v>615</v>
      </c>
    </row>
    <row r="238" spans="1:9" x14ac:dyDescent="0.3">
      <c r="A238">
        <v>1</v>
      </c>
      <c r="B238" t="s">
        <v>248</v>
      </c>
      <c r="C238">
        <v>1</v>
      </c>
      <c r="D238">
        <v>0.04</v>
      </c>
      <c r="E238">
        <v>26</v>
      </c>
      <c r="F238">
        <v>121.11</v>
      </c>
      <c r="G238">
        <v>120.86</v>
      </c>
      <c r="H238" s="8">
        <v>5.7500000000000002E-2</v>
      </c>
      <c r="I238" t="s">
        <v>615</v>
      </c>
    </row>
    <row r="239" spans="1:9" x14ac:dyDescent="0.3">
      <c r="A239">
        <v>1</v>
      </c>
      <c r="B239" t="s">
        <v>249</v>
      </c>
      <c r="C239">
        <v>1</v>
      </c>
      <c r="D239">
        <v>-0.23</v>
      </c>
      <c r="E239">
        <v>30</v>
      </c>
      <c r="F239">
        <v>112.39</v>
      </c>
      <c r="G239">
        <v>111.68</v>
      </c>
      <c r="H239" s="8">
        <v>7.1400000000000005E-2</v>
      </c>
      <c r="I239" t="s">
        <v>615</v>
      </c>
    </row>
    <row r="240" spans="1:9" x14ac:dyDescent="0.3">
      <c r="A240">
        <v>1</v>
      </c>
      <c r="B240" t="s">
        <v>250</v>
      </c>
      <c r="C240">
        <v>1</v>
      </c>
      <c r="D240">
        <v>-0.01</v>
      </c>
      <c r="E240">
        <v>24</v>
      </c>
      <c r="F240">
        <v>122.2</v>
      </c>
      <c r="G240">
        <v>121.67</v>
      </c>
      <c r="H240" s="8">
        <v>5.4100000000000002E-2</v>
      </c>
      <c r="I240" t="s">
        <v>615</v>
      </c>
    </row>
    <row r="241" spans="1:9" x14ac:dyDescent="0.3">
      <c r="A241">
        <v>1</v>
      </c>
      <c r="B241" t="s">
        <v>251</v>
      </c>
      <c r="C241">
        <v>1</v>
      </c>
      <c r="D241">
        <v>0.17</v>
      </c>
      <c r="E241">
        <v>23</v>
      </c>
      <c r="F241">
        <v>120.05</v>
      </c>
      <c r="G241">
        <v>119.68</v>
      </c>
      <c r="H241" s="8">
        <v>5.1400000000000001E-2</v>
      </c>
      <c r="I241" t="s">
        <v>615</v>
      </c>
    </row>
    <row r="242" spans="1:9" x14ac:dyDescent="0.3">
      <c r="A242">
        <v>1</v>
      </c>
      <c r="B242" t="s">
        <v>252</v>
      </c>
      <c r="C242">
        <v>1</v>
      </c>
      <c r="D242">
        <v>-0.23</v>
      </c>
      <c r="E242">
        <v>32</v>
      </c>
      <c r="F242">
        <v>113.86</v>
      </c>
      <c r="G242">
        <v>112.96</v>
      </c>
      <c r="H242" s="8">
        <v>7.4800000000000005E-2</v>
      </c>
      <c r="I242" t="s">
        <v>615</v>
      </c>
    </row>
    <row r="243" spans="1:9" x14ac:dyDescent="0.3">
      <c r="A243">
        <v>1</v>
      </c>
      <c r="B243" t="s">
        <v>253</v>
      </c>
      <c r="C243">
        <v>1</v>
      </c>
      <c r="D243">
        <v>0.05</v>
      </c>
      <c r="E243">
        <v>28</v>
      </c>
      <c r="F243">
        <v>116.67</v>
      </c>
      <c r="G243">
        <v>115.44</v>
      </c>
      <c r="H243" s="8">
        <v>6.4500000000000002E-2</v>
      </c>
      <c r="I243" t="s">
        <v>615</v>
      </c>
    </row>
    <row r="244" spans="1:9" x14ac:dyDescent="0.3">
      <c r="A244">
        <v>1</v>
      </c>
      <c r="B244" t="s">
        <v>254</v>
      </c>
      <c r="C244">
        <v>1</v>
      </c>
      <c r="D244">
        <v>-0.02</v>
      </c>
      <c r="E244">
        <v>27</v>
      </c>
      <c r="F244">
        <v>119.07</v>
      </c>
      <c r="G244">
        <v>118.82</v>
      </c>
      <c r="H244" s="8">
        <v>6.1600000000000002E-2</v>
      </c>
      <c r="I244" t="s">
        <v>615</v>
      </c>
    </row>
    <row r="245" spans="1:9" x14ac:dyDescent="0.3">
      <c r="A245">
        <v>1</v>
      </c>
      <c r="B245" t="s">
        <v>255</v>
      </c>
      <c r="C245">
        <v>1</v>
      </c>
      <c r="D245">
        <v>0</v>
      </c>
      <c r="E245">
        <v>23</v>
      </c>
      <c r="F245">
        <v>118.4</v>
      </c>
      <c r="G245">
        <v>117.14</v>
      </c>
      <c r="H245" s="8">
        <v>5.2999999999999999E-2</v>
      </c>
      <c r="I245" t="s">
        <v>615</v>
      </c>
    </row>
    <row r="246" spans="1:9" x14ac:dyDescent="0.3">
      <c r="A246">
        <v>1</v>
      </c>
      <c r="B246" t="s">
        <v>256</v>
      </c>
      <c r="C246">
        <v>1</v>
      </c>
      <c r="D246">
        <v>0.1</v>
      </c>
      <c r="E246">
        <v>27</v>
      </c>
      <c r="F246">
        <v>118.41</v>
      </c>
      <c r="G246">
        <v>118.08</v>
      </c>
      <c r="H246" s="8">
        <v>6.13E-2</v>
      </c>
      <c r="I246" t="s">
        <v>615</v>
      </c>
    </row>
    <row r="247" spans="1:9" x14ac:dyDescent="0.3">
      <c r="A247">
        <v>1</v>
      </c>
      <c r="B247" t="s">
        <v>257</v>
      </c>
      <c r="C247">
        <v>1</v>
      </c>
      <c r="D247">
        <v>0.01</v>
      </c>
      <c r="E247">
        <v>24</v>
      </c>
      <c r="F247">
        <v>120.41</v>
      </c>
      <c r="G247">
        <v>120.13</v>
      </c>
      <c r="H247" s="8">
        <v>5.2900000000000003E-2</v>
      </c>
      <c r="I247" t="s">
        <v>615</v>
      </c>
    </row>
    <row r="248" spans="1:9" x14ac:dyDescent="0.3">
      <c r="A248">
        <v>1</v>
      </c>
      <c r="B248" t="s">
        <v>258</v>
      </c>
      <c r="C248">
        <v>1</v>
      </c>
      <c r="D248">
        <v>0.03</v>
      </c>
      <c r="E248">
        <v>22</v>
      </c>
      <c r="F248">
        <v>116.41</v>
      </c>
      <c r="G248">
        <v>115.79</v>
      </c>
      <c r="H248" s="8">
        <v>5.1400000000000001E-2</v>
      </c>
      <c r="I248" t="s">
        <v>615</v>
      </c>
    </row>
    <row r="249" spans="1:9" x14ac:dyDescent="0.3">
      <c r="A249">
        <v>1</v>
      </c>
      <c r="B249" t="s">
        <v>259</v>
      </c>
      <c r="C249">
        <v>1</v>
      </c>
      <c r="D249">
        <v>0</v>
      </c>
      <c r="E249">
        <v>28</v>
      </c>
      <c r="F249">
        <v>116.37</v>
      </c>
      <c r="G249">
        <v>116.12</v>
      </c>
      <c r="H249" s="8">
        <v>6.5100000000000005E-2</v>
      </c>
      <c r="I249" t="s">
        <v>615</v>
      </c>
    </row>
    <row r="250" spans="1:9" x14ac:dyDescent="0.3">
      <c r="A250">
        <v>1</v>
      </c>
      <c r="B250" t="s">
        <v>260</v>
      </c>
      <c r="C250">
        <v>1</v>
      </c>
      <c r="D250">
        <v>0.04</v>
      </c>
      <c r="E250">
        <v>27</v>
      </c>
      <c r="F250">
        <v>118.54</v>
      </c>
      <c r="G250">
        <v>118.17</v>
      </c>
      <c r="H250" s="8">
        <v>6.2E-2</v>
      </c>
      <c r="I250" t="s">
        <v>615</v>
      </c>
    </row>
    <row r="251" spans="1:9" x14ac:dyDescent="0.3">
      <c r="A251">
        <v>1</v>
      </c>
      <c r="B251" t="s">
        <v>261</v>
      </c>
      <c r="C251">
        <v>1</v>
      </c>
      <c r="D251">
        <v>-0.01</v>
      </c>
      <c r="E251">
        <v>26</v>
      </c>
      <c r="F251">
        <v>120.3</v>
      </c>
      <c r="G251">
        <v>119.84</v>
      </c>
      <c r="H251" s="8">
        <v>5.8700000000000002E-2</v>
      </c>
      <c r="I251" t="s">
        <v>615</v>
      </c>
    </row>
    <row r="252" spans="1:9" x14ac:dyDescent="0.3">
      <c r="A252">
        <v>1</v>
      </c>
      <c r="B252" t="s">
        <v>262</v>
      </c>
      <c r="C252">
        <v>1</v>
      </c>
      <c r="D252">
        <v>0.06</v>
      </c>
      <c r="E252">
        <v>22</v>
      </c>
      <c r="F252">
        <v>122.8</v>
      </c>
      <c r="G252">
        <v>122.08</v>
      </c>
      <c r="H252" s="8">
        <v>4.8599999999999997E-2</v>
      </c>
      <c r="I252" t="s">
        <v>615</v>
      </c>
    </row>
    <row r="253" spans="1:9" x14ac:dyDescent="0.3">
      <c r="A253">
        <v>1</v>
      </c>
      <c r="B253" t="s">
        <v>263</v>
      </c>
      <c r="C253">
        <v>1</v>
      </c>
      <c r="D253">
        <v>0.02</v>
      </c>
      <c r="E253">
        <v>23</v>
      </c>
      <c r="F253">
        <v>119.26</v>
      </c>
      <c r="G253">
        <v>119.03</v>
      </c>
      <c r="H253" s="8">
        <v>5.11E-2</v>
      </c>
      <c r="I253" t="s">
        <v>615</v>
      </c>
    </row>
    <row r="254" spans="1:9" x14ac:dyDescent="0.3">
      <c r="A254">
        <v>1</v>
      </c>
      <c r="B254" t="s">
        <v>264</v>
      </c>
      <c r="C254">
        <v>1</v>
      </c>
      <c r="D254">
        <v>-0.06</v>
      </c>
      <c r="E254">
        <v>27</v>
      </c>
      <c r="F254">
        <v>118.93</v>
      </c>
      <c r="G254">
        <v>118.41</v>
      </c>
      <c r="H254" s="8">
        <v>6.08E-2</v>
      </c>
      <c r="I254" t="s">
        <v>615</v>
      </c>
    </row>
    <row r="255" spans="1:9" x14ac:dyDescent="0.3">
      <c r="A255">
        <v>1</v>
      </c>
      <c r="B255" t="s">
        <v>265</v>
      </c>
      <c r="C255">
        <v>1</v>
      </c>
      <c r="D255">
        <v>-0.01</v>
      </c>
      <c r="E255">
        <v>26</v>
      </c>
      <c r="F255">
        <v>117.88</v>
      </c>
      <c r="G255">
        <v>117.29</v>
      </c>
      <c r="H255" s="8">
        <v>5.9299999999999999E-2</v>
      </c>
      <c r="I255" t="s">
        <v>615</v>
      </c>
    </row>
    <row r="256" spans="1:9" x14ac:dyDescent="0.3">
      <c r="A256">
        <v>1</v>
      </c>
      <c r="B256" t="s">
        <v>266</v>
      </c>
      <c r="C256">
        <v>1</v>
      </c>
      <c r="D256">
        <v>0.13</v>
      </c>
      <c r="E256">
        <v>22</v>
      </c>
      <c r="F256">
        <v>116.89</v>
      </c>
      <c r="G256">
        <v>116.25</v>
      </c>
      <c r="H256" s="8">
        <v>5.1200000000000002E-2</v>
      </c>
      <c r="I256" t="s">
        <v>615</v>
      </c>
    </row>
    <row r="257" spans="1:9" x14ac:dyDescent="0.3">
      <c r="A257">
        <v>1</v>
      </c>
      <c r="B257" t="s">
        <v>267</v>
      </c>
      <c r="C257">
        <v>1</v>
      </c>
      <c r="D257">
        <v>-0.01</v>
      </c>
      <c r="E257">
        <v>25</v>
      </c>
      <c r="F257">
        <v>121.36</v>
      </c>
      <c r="G257">
        <v>120.72</v>
      </c>
      <c r="H257" s="8">
        <v>5.3999999999999999E-2</v>
      </c>
      <c r="I257" t="s">
        <v>615</v>
      </c>
    </row>
    <row r="258" spans="1:9" x14ac:dyDescent="0.3">
      <c r="A258">
        <v>1</v>
      </c>
      <c r="B258" t="s">
        <v>268</v>
      </c>
      <c r="C258">
        <v>1</v>
      </c>
      <c r="D258">
        <v>-0.08</v>
      </c>
      <c r="E258">
        <v>26</v>
      </c>
      <c r="F258">
        <v>120.05</v>
      </c>
      <c r="G258">
        <v>119.45</v>
      </c>
      <c r="H258" s="8">
        <v>5.91E-2</v>
      </c>
      <c r="I258" t="s">
        <v>615</v>
      </c>
    </row>
    <row r="259" spans="1:9" x14ac:dyDescent="0.3">
      <c r="A259">
        <v>1</v>
      </c>
      <c r="B259" t="s">
        <v>269</v>
      </c>
      <c r="C259">
        <v>1</v>
      </c>
      <c r="D259">
        <v>-0.01</v>
      </c>
      <c r="E259">
        <v>22</v>
      </c>
      <c r="F259">
        <v>118</v>
      </c>
      <c r="G259">
        <v>117.09</v>
      </c>
      <c r="H259" s="8">
        <v>4.9700000000000001E-2</v>
      </c>
      <c r="I259" t="s">
        <v>615</v>
      </c>
    </row>
    <row r="260" spans="1:9" x14ac:dyDescent="0.3">
      <c r="A260">
        <v>1</v>
      </c>
      <c r="B260" t="s">
        <v>270</v>
      </c>
      <c r="C260">
        <v>1</v>
      </c>
      <c r="D260">
        <v>0</v>
      </c>
      <c r="E260">
        <v>25</v>
      </c>
      <c r="F260">
        <v>118.01</v>
      </c>
      <c r="G260">
        <v>117.51</v>
      </c>
      <c r="H260" s="8">
        <v>5.7599999999999998E-2</v>
      </c>
      <c r="I260" t="s">
        <v>615</v>
      </c>
    </row>
    <row r="261" spans="1:9" x14ac:dyDescent="0.3">
      <c r="A261">
        <v>1</v>
      </c>
      <c r="B261" t="s">
        <v>271</v>
      </c>
      <c r="C261">
        <v>1</v>
      </c>
      <c r="D261">
        <v>0.03</v>
      </c>
      <c r="E261">
        <v>28</v>
      </c>
      <c r="F261">
        <v>124.95</v>
      </c>
      <c r="G261">
        <v>124.59</v>
      </c>
      <c r="H261" s="8">
        <v>0.06</v>
      </c>
      <c r="I261" t="s">
        <v>615</v>
      </c>
    </row>
    <row r="262" spans="1:9" x14ac:dyDescent="0.3">
      <c r="A262">
        <v>1</v>
      </c>
      <c r="B262" t="s">
        <v>272</v>
      </c>
      <c r="C262">
        <v>1</v>
      </c>
      <c r="D262">
        <v>0.06</v>
      </c>
      <c r="E262">
        <v>28</v>
      </c>
      <c r="F262">
        <v>120.04</v>
      </c>
      <c r="G262">
        <v>119.67</v>
      </c>
      <c r="H262" s="8">
        <v>6.2100000000000002E-2</v>
      </c>
      <c r="I262" t="s">
        <v>615</v>
      </c>
    </row>
    <row r="263" spans="1:9" x14ac:dyDescent="0.3">
      <c r="A263">
        <v>1</v>
      </c>
      <c r="B263" t="s">
        <v>273</v>
      </c>
      <c r="C263">
        <v>1</v>
      </c>
      <c r="D263">
        <v>-0.01</v>
      </c>
      <c r="E263">
        <v>26</v>
      </c>
      <c r="F263">
        <v>119.19</v>
      </c>
      <c r="G263">
        <v>118.84</v>
      </c>
      <c r="H263" s="8">
        <v>5.9499999999999997E-2</v>
      </c>
      <c r="I263" t="s">
        <v>615</v>
      </c>
    </row>
    <row r="264" spans="1:9" x14ac:dyDescent="0.3">
      <c r="A264">
        <v>1</v>
      </c>
      <c r="B264" t="s">
        <v>274</v>
      </c>
      <c r="C264">
        <v>1</v>
      </c>
      <c r="D264">
        <v>0.05</v>
      </c>
      <c r="E264">
        <v>24</v>
      </c>
      <c r="F264">
        <v>107.75</v>
      </c>
      <c r="G264">
        <v>107.15</v>
      </c>
      <c r="H264" s="8">
        <v>5.96E-2</v>
      </c>
      <c r="I264" t="s">
        <v>615</v>
      </c>
    </row>
    <row r="265" spans="1:9" x14ac:dyDescent="0.3">
      <c r="A265">
        <v>1</v>
      </c>
      <c r="B265" t="s">
        <v>275</v>
      </c>
      <c r="C265">
        <v>1</v>
      </c>
      <c r="D265">
        <v>-0.06</v>
      </c>
      <c r="E265">
        <v>27</v>
      </c>
      <c r="F265">
        <v>118.25</v>
      </c>
      <c r="G265">
        <v>117.87</v>
      </c>
      <c r="H265" s="8">
        <v>6.2600000000000003E-2</v>
      </c>
      <c r="I265" t="s">
        <v>615</v>
      </c>
    </row>
    <row r="266" spans="1:9" x14ac:dyDescent="0.3">
      <c r="A266">
        <v>1</v>
      </c>
      <c r="B266" t="s">
        <v>276</v>
      </c>
      <c r="C266">
        <v>1</v>
      </c>
      <c r="D266">
        <v>0</v>
      </c>
      <c r="E266">
        <v>21</v>
      </c>
      <c r="F266">
        <v>118.45</v>
      </c>
      <c r="G266">
        <v>118.16</v>
      </c>
      <c r="H266" s="8">
        <v>4.9200000000000001E-2</v>
      </c>
      <c r="I266" t="s">
        <v>615</v>
      </c>
    </row>
    <row r="267" spans="1:9" x14ac:dyDescent="0.3">
      <c r="A267">
        <v>1</v>
      </c>
      <c r="B267" t="s">
        <v>277</v>
      </c>
      <c r="C267">
        <v>1</v>
      </c>
      <c r="D267">
        <v>0.11</v>
      </c>
      <c r="E267">
        <v>23</v>
      </c>
      <c r="F267">
        <v>121.44</v>
      </c>
      <c r="G267">
        <v>120.91</v>
      </c>
      <c r="H267" s="8">
        <v>5.0200000000000002E-2</v>
      </c>
      <c r="I267" t="s">
        <v>615</v>
      </c>
    </row>
    <row r="268" spans="1:9" x14ac:dyDescent="0.3">
      <c r="A268">
        <v>1</v>
      </c>
      <c r="B268" t="s">
        <v>278</v>
      </c>
      <c r="C268">
        <v>1</v>
      </c>
      <c r="D268">
        <v>-0.08</v>
      </c>
      <c r="E268">
        <v>25</v>
      </c>
      <c r="F268">
        <v>121.56</v>
      </c>
      <c r="G268">
        <v>120.89</v>
      </c>
      <c r="H268" s="8">
        <v>5.4699999999999999E-2</v>
      </c>
      <c r="I268" t="s">
        <v>615</v>
      </c>
    </row>
    <row r="269" spans="1:9" x14ac:dyDescent="0.3">
      <c r="A269">
        <v>1</v>
      </c>
      <c r="B269" t="s">
        <v>279</v>
      </c>
      <c r="C269">
        <v>1</v>
      </c>
      <c r="D269">
        <v>0.03</v>
      </c>
      <c r="E269">
        <v>20</v>
      </c>
      <c r="F269">
        <v>122.7</v>
      </c>
      <c r="G269">
        <v>122.19</v>
      </c>
      <c r="H269" s="8">
        <v>4.5100000000000001E-2</v>
      </c>
      <c r="I269" t="s">
        <v>615</v>
      </c>
    </row>
    <row r="270" spans="1:9" x14ac:dyDescent="0.3">
      <c r="A270">
        <v>1</v>
      </c>
      <c r="B270" t="s">
        <v>280</v>
      </c>
      <c r="C270">
        <v>1</v>
      </c>
      <c r="D270">
        <v>-0.08</v>
      </c>
      <c r="E270">
        <v>26</v>
      </c>
      <c r="F270">
        <v>119.96</v>
      </c>
      <c r="G270">
        <v>119.6</v>
      </c>
      <c r="H270" s="8">
        <v>5.7599999999999998E-2</v>
      </c>
      <c r="I270" t="s">
        <v>615</v>
      </c>
    </row>
    <row r="271" spans="1:9" x14ac:dyDescent="0.3">
      <c r="A271">
        <v>1</v>
      </c>
      <c r="B271" t="s">
        <v>281</v>
      </c>
      <c r="C271">
        <v>1</v>
      </c>
      <c r="D271">
        <v>-7.0000000000000007E-2</v>
      </c>
      <c r="E271">
        <v>27</v>
      </c>
      <c r="F271">
        <v>121.63</v>
      </c>
      <c r="G271">
        <v>121.45</v>
      </c>
      <c r="H271" s="8">
        <v>5.9299999999999999E-2</v>
      </c>
      <c r="I271" t="s">
        <v>615</v>
      </c>
    </row>
    <row r="272" spans="1:9" x14ac:dyDescent="0.3">
      <c r="A272">
        <v>1</v>
      </c>
      <c r="B272" t="s">
        <v>282</v>
      </c>
      <c r="C272">
        <v>1</v>
      </c>
      <c r="D272">
        <v>-0.28000000000000003</v>
      </c>
      <c r="E272">
        <v>28</v>
      </c>
      <c r="F272">
        <v>108.28</v>
      </c>
      <c r="G272">
        <v>107.16</v>
      </c>
      <c r="H272" s="8">
        <v>7.0099999999999996E-2</v>
      </c>
      <c r="I272" t="s">
        <v>615</v>
      </c>
    </row>
    <row r="273" spans="1:9" x14ac:dyDescent="0.3">
      <c r="A273">
        <v>1</v>
      </c>
      <c r="B273" t="s">
        <v>283</v>
      </c>
      <c r="C273">
        <v>1</v>
      </c>
      <c r="D273">
        <v>-0.01</v>
      </c>
      <c r="E273">
        <v>23</v>
      </c>
      <c r="F273">
        <v>117.06</v>
      </c>
      <c r="G273">
        <v>116.45</v>
      </c>
      <c r="H273" s="8">
        <v>5.2600000000000001E-2</v>
      </c>
      <c r="I273" t="s">
        <v>615</v>
      </c>
    </row>
    <row r="274" spans="1:9" x14ac:dyDescent="0.3">
      <c r="A274">
        <v>1</v>
      </c>
      <c r="B274" t="s">
        <v>284</v>
      </c>
      <c r="C274">
        <v>1</v>
      </c>
      <c r="D274">
        <v>-0.05</v>
      </c>
      <c r="E274">
        <v>30</v>
      </c>
      <c r="F274">
        <v>116.9</v>
      </c>
      <c r="G274">
        <v>116.24</v>
      </c>
      <c r="H274" s="8">
        <v>6.8900000000000003E-2</v>
      </c>
      <c r="I274" t="s">
        <v>615</v>
      </c>
    </row>
    <row r="275" spans="1:9" x14ac:dyDescent="0.3">
      <c r="A275">
        <v>1</v>
      </c>
      <c r="B275" t="s">
        <v>285</v>
      </c>
      <c r="C275">
        <v>1</v>
      </c>
      <c r="D275">
        <v>0.01</v>
      </c>
      <c r="E275">
        <v>29</v>
      </c>
      <c r="F275">
        <v>122.9</v>
      </c>
      <c r="G275">
        <v>122.34</v>
      </c>
      <c r="H275" s="8">
        <v>6.3899999999999998E-2</v>
      </c>
      <c r="I275" t="s">
        <v>615</v>
      </c>
    </row>
    <row r="276" spans="1:9" x14ac:dyDescent="0.3">
      <c r="A276">
        <v>1</v>
      </c>
      <c r="B276" t="s">
        <v>286</v>
      </c>
      <c r="C276">
        <v>1</v>
      </c>
      <c r="D276">
        <v>-0.02</v>
      </c>
      <c r="E276">
        <v>25</v>
      </c>
      <c r="F276">
        <v>121.13</v>
      </c>
      <c r="G276">
        <v>120.26</v>
      </c>
      <c r="H276" s="8">
        <v>5.6399999999999999E-2</v>
      </c>
      <c r="I276" t="s">
        <v>615</v>
      </c>
    </row>
    <row r="277" spans="1:9" x14ac:dyDescent="0.3">
      <c r="A277">
        <v>1</v>
      </c>
      <c r="B277" t="s">
        <v>287</v>
      </c>
      <c r="C277">
        <v>1</v>
      </c>
      <c r="D277">
        <v>-0.04</v>
      </c>
      <c r="E277">
        <v>27</v>
      </c>
      <c r="F277">
        <v>113.86</v>
      </c>
      <c r="G277">
        <v>113.09</v>
      </c>
      <c r="H277" s="8">
        <v>6.4199999999999993E-2</v>
      </c>
      <c r="I277" t="s">
        <v>615</v>
      </c>
    </row>
    <row r="278" spans="1:9" x14ac:dyDescent="0.3">
      <c r="A278">
        <v>1</v>
      </c>
      <c r="B278" t="s">
        <v>288</v>
      </c>
      <c r="C278">
        <v>1</v>
      </c>
      <c r="D278">
        <v>0.1</v>
      </c>
      <c r="E278">
        <v>27</v>
      </c>
      <c r="F278">
        <v>115.95</v>
      </c>
      <c r="G278">
        <v>115.37</v>
      </c>
      <c r="H278" s="8">
        <v>6.2700000000000006E-2</v>
      </c>
      <c r="I278" t="s">
        <v>615</v>
      </c>
    </row>
    <row r="279" spans="1:9" x14ac:dyDescent="0.3">
      <c r="A279">
        <v>1</v>
      </c>
      <c r="B279" t="s">
        <v>289</v>
      </c>
      <c r="C279">
        <v>1</v>
      </c>
      <c r="D279">
        <v>0.01</v>
      </c>
      <c r="E279">
        <v>23</v>
      </c>
      <c r="F279">
        <v>119.58</v>
      </c>
      <c r="G279">
        <v>118.85</v>
      </c>
      <c r="H279" s="8">
        <v>5.2600000000000001E-2</v>
      </c>
      <c r="I279" t="s">
        <v>615</v>
      </c>
    </row>
    <row r="280" spans="1:9" x14ac:dyDescent="0.3">
      <c r="A280">
        <v>1</v>
      </c>
      <c r="B280" t="s">
        <v>290</v>
      </c>
      <c r="C280">
        <v>1</v>
      </c>
      <c r="D280">
        <v>-0.01</v>
      </c>
      <c r="E280">
        <v>23</v>
      </c>
      <c r="F280">
        <v>115.3</v>
      </c>
      <c r="G280">
        <v>114.22</v>
      </c>
      <c r="H280" s="8">
        <v>5.5E-2</v>
      </c>
      <c r="I280" t="s">
        <v>615</v>
      </c>
    </row>
    <row r="281" spans="1:9" x14ac:dyDescent="0.3">
      <c r="A281">
        <v>1</v>
      </c>
      <c r="B281" t="s">
        <v>291</v>
      </c>
      <c r="C281">
        <v>1</v>
      </c>
      <c r="D281">
        <v>0.02</v>
      </c>
      <c r="E281">
        <v>25</v>
      </c>
      <c r="F281">
        <v>119.22</v>
      </c>
      <c r="G281">
        <v>118.72</v>
      </c>
      <c r="H281" s="8">
        <v>5.7000000000000002E-2</v>
      </c>
      <c r="I281" t="s">
        <v>615</v>
      </c>
    </row>
    <row r="282" spans="1:9" x14ac:dyDescent="0.3">
      <c r="A282">
        <v>1</v>
      </c>
      <c r="B282" t="s">
        <v>292</v>
      </c>
      <c r="C282">
        <v>1</v>
      </c>
      <c r="D282">
        <v>-0.02</v>
      </c>
      <c r="E282">
        <v>22</v>
      </c>
      <c r="F282">
        <v>121.89</v>
      </c>
      <c r="G282">
        <v>121.52</v>
      </c>
      <c r="H282" s="8">
        <v>4.9700000000000001E-2</v>
      </c>
      <c r="I282" t="s">
        <v>615</v>
      </c>
    </row>
    <row r="283" spans="1:9" x14ac:dyDescent="0.3">
      <c r="A283">
        <v>1</v>
      </c>
      <c r="B283" t="s">
        <v>293</v>
      </c>
      <c r="C283">
        <v>1</v>
      </c>
      <c r="D283">
        <v>0.04</v>
      </c>
      <c r="E283">
        <v>23</v>
      </c>
      <c r="F283">
        <v>115.53</v>
      </c>
      <c r="G283">
        <v>113.79</v>
      </c>
      <c r="H283" s="8">
        <v>5.4699999999999999E-2</v>
      </c>
      <c r="I283" t="s">
        <v>615</v>
      </c>
    </row>
    <row r="284" spans="1:9" x14ac:dyDescent="0.3">
      <c r="A284">
        <v>1</v>
      </c>
      <c r="B284" t="s">
        <v>294</v>
      </c>
      <c r="C284">
        <v>1</v>
      </c>
      <c r="D284">
        <v>-0.05</v>
      </c>
      <c r="E284">
        <v>22</v>
      </c>
      <c r="F284">
        <v>120.19</v>
      </c>
      <c r="G284">
        <v>119.52</v>
      </c>
      <c r="H284" s="8">
        <v>4.9799999999999997E-2</v>
      </c>
      <c r="I284" t="s">
        <v>615</v>
      </c>
    </row>
    <row r="285" spans="1:9" x14ac:dyDescent="0.3">
      <c r="A285">
        <v>1</v>
      </c>
      <c r="B285" t="s">
        <v>295</v>
      </c>
      <c r="C285">
        <v>1</v>
      </c>
      <c r="D285">
        <v>0</v>
      </c>
      <c r="E285">
        <v>26</v>
      </c>
      <c r="F285">
        <v>120.14</v>
      </c>
      <c r="G285">
        <v>119.18</v>
      </c>
      <c r="H285" s="8">
        <v>5.8099999999999999E-2</v>
      </c>
      <c r="I285" t="s">
        <v>615</v>
      </c>
    </row>
    <row r="286" spans="1:9" x14ac:dyDescent="0.3">
      <c r="A286">
        <v>1</v>
      </c>
      <c r="B286" t="s">
        <v>296</v>
      </c>
      <c r="C286">
        <v>1</v>
      </c>
      <c r="D286">
        <v>-0.05</v>
      </c>
      <c r="E286">
        <v>26</v>
      </c>
      <c r="F286">
        <v>119.14</v>
      </c>
      <c r="G286">
        <v>118.9</v>
      </c>
      <c r="H286" s="8">
        <v>5.8500000000000003E-2</v>
      </c>
      <c r="I286" t="s">
        <v>615</v>
      </c>
    </row>
    <row r="287" spans="1:9" x14ac:dyDescent="0.3">
      <c r="A287">
        <v>1</v>
      </c>
      <c r="B287" t="s">
        <v>297</v>
      </c>
      <c r="C287">
        <v>1</v>
      </c>
      <c r="D287">
        <v>-0.09</v>
      </c>
      <c r="E287">
        <v>26</v>
      </c>
      <c r="F287">
        <v>116</v>
      </c>
      <c r="G287">
        <v>115.07</v>
      </c>
      <c r="H287" s="8">
        <v>6.1800000000000001E-2</v>
      </c>
      <c r="I287" t="s">
        <v>615</v>
      </c>
    </row>
    <row r="288" spans="1:9" x14ac:dyDescent="0.3">
      <c r="A288">
        <v>1</v>
      </c>
      <c r="B288" t="s">
        <v>298</v>
      </c>
      <c r="C288">
        <v>1</v>
      </c>
      <c r="D288">
        <v>-0.03</v>
      </c>
      <c r="E288">
        <v>30</v>
      </c>
      <c r="F288">
        <v>118.13</v>
      </c>
      <c r="G288">
        <v>117.88</v>
      </c>
      <c r="H288" s="8">
        <v>6.88E-2</v>
      </c>
      <c r="I288" t="s">
        <v>615</v>
      </c>
    </row>
    <row r="289" spans="1:9" x14ac:dyDescent="0.3">
      <c r="A289">
        <v>1</v>
      </c>
      <c r="B289" t="s">
        <v>299</v>
      </c>
      <c r="C289">
        <v>1</v>
      </c>
      <c r="D289">
        <v>0.02</v>
      </c>
      <c r="E289">
        <v>25</v>
      </c>
      <c r="F289">
        <v>118.69</v>
      </c>
      <c r="G289">
        <v>118.3</v>
      </c>
      <c r="H289" s="8">
        <v>5.7099999999999998E-2</v>
      </c>
      <c r="I289" t="s">
        <v>615</v>
      </c>
    </row>
    <row r="290" spans="1:9" x14ac:dyDescent="0.3">
      <c r="A290">
        <v>1</v>
      </c>
      <c r="B290" t="s">
        <v>300</v>
      </c>
      <c r="C290">
        <v>1</v>
      </c>
      <c r="D290">
        <v>0.03</v>
      </c>
      <c r="E290">
        <v>23</v>
      </c>
      <c r="F290">
        <v>119.15</v>
      </c>
      <c r="G290">
        <v>118.31</v>
      </c>
      <c r="H290" s="8">
        <v>5.3600000000000002E-2</v>
      </c>
      <c r="I290" t="s">
        <v>615</v>
      </c>
    </row>
    <row r="291" spans="1:9" x14ac:dyDescent="0.3">
      <c r="A291">
        <v>1</v>
      </c>
      <c r="B291" t="s">
        <v>301</v>
      </c>
      <c r="C291">
        <v>1</v>
      </c>
      <c r="D291">
        <v>0.04</v>
      </c>
      <c r="E291">
        <v>26</v>
      </c>
      <c r="F291">
        <v>121.96</v>
      </c>
      <c r="G291">
        <v>121.66</v>
      </c>
      <c r="H291" s="8">
        <v>5.7599999999999998E-2</v>
      </c>
      <c r="I291" t="s">
        <v>615</v>
      </c>
    </row>
    <row r="292" spans="1:9" x14ac:dyDescent="0.3">
      <c r="A292">
        <v>1</v>
      </c>
      <c r="B292" t="s">
        <v>302</v>
      </c>
      <c r="C292">
        <v>1</v>
      </c>
      <c r="D292">
        <v>-7.0000000000000007E-2</v>
      </c>
      <c r="E292">
        <v>24</v>
      </c>
      <c r="F292">
        <v>118.65</v>
      </c>
      <c r="G292">
        <v>118.16</v>
      </c>
      <c r="H292" s="8">
        <v>5.3400000000000003E-2</v>
      </c>
      <c r="I292" t="s">
        <v>615</v>
      </c>
    </row>
    <row r="293" spans="1:9" x14ac:dyDescent="0.3">
      <c r="A293">
        <v>1</v>
      </c>
      <c r="B293" t="s">
        <v>303</v>
      </c>
      <c r="C293">
        <v>1</v>
      </c>
      <c r="D293">
        <v>-0.02</v>
      </c>
      <c r="E293">
        <v>23</v>
      </c>
      <c r="F293">
        <v>116.37</v>
      </c>
      <c r="G293">
        <v>115.84</v>
      </c>
      <c r="H293" s="8">
        <v>5.3499999999999999E-2</v>
      </c>
      <c r="I293" t="s">
        <v>615</v>
      </c>
    </row>
    <row r="294" spans="1:9" x14ac:dyDescent="0.3">
      <c r="A294">
        <v>1</v>
      </c>
      <c r="B294" t="s">
        <v>304</v>
      </c>
      <c r="C294">
        <v>1</v>
      </c>
      <c r="D294">
        <v>-0.01</v>
      </c>
      <c r="E294">
        <v>24</v>
      </c>
      <c r="F294">
        <v>117.41</v>
      </c>
      <c r="G294">
        <v>116.8</v>
      </c>
      <c r="H294" s="8">
        <v>5.3800000000000001E-2</v>
      </c>
      <c r="I294" t="s">
        <v>615</v>
      </c>
    </row>
    <row r="295" spans="1:9" x14ac:dyDescent="0.3">
      <c r="A295">
        <v>1</v>
      </c>
      <c r="B295" t="s">
        <v>305</v>
      </c>
      <c r="C295">
        <v>1</v>
      </c>
      <c r="D295">
        <v>-0.04</v>
      </c>
      <c r="E295">
        <v>24</v>
      </c>
      <c r="F295">
        <v>122.61</v>
      </c>
      <c r="G295">
        <v>122.25</v>
      </c>
      <c r="H295" s="8">
        <v>5.3400000000000003E-2</v>
      </c>
      <c r="I295" t="s">
        <v>615</v>
      </c>
    </row>
    <row r="296" spans="1:9" x14ac:dyDescent="0.3">
      <c r="A296">
        <v>1</v>
      </c>
      <c r="B296" t="s">
        <v>306</v>
      </c>
      <c r="C296">
        <v>1</v>
      </c>
      <c r="D296">
        <v>-0.01</v>
      </c>
      <c r="E296">
        <v>26</v>
      </c>
      <c r="F296">
        <v>125.13</v>
      </c>
      <c r="G296">
        <v>124.53</v>
      </c>
      <c r="H296" s="8">
        <v>5.6899999999999999E-2</v>
      </c>
      <c r="I296" t="s">
        <v>615</v>
      </c>
    </row>
    <row r="297" spans="1:9" x14ac:dyDescent="0.3">
      <c r="A297">
        <v>1</v>
      </c>
      <c r="B297" t="s">
        <v>307</v>
      </c>
      <c r="C297">
        <v>1</v>
      </c>
      <c r="D297">
        <v>-0.02</v>
      </c>
      <c r="E297">
        <v>24</v>
      </c>
      <c r="F297">
        <v>120.02</v>
      </c>
      <c r="G297">
        <v>119.76</v>
      </c>
      <c r="H297" s="8">
        <v>5.4100000000000002E-2</v>
      </c>
      <c r="I297" t="s">
        <v>615</v>
      </c>
    </row>
    <row r="298" spans="1:9" x14ac:dyDescent="0.3">
      <c r="A298">
        <v>1</v>
      </c>
      <c r="B298" t="s">
        <v>308</v>
      </c>
      <c r="C298">
        <v>1</v>
      </c>
      <c r="D298">
        <v>-0.16</v>
      </c>
      <c r="E298">
        <v>25</v>
      </c>
      <c r="F298">
        <v>118.18</v>
      </c>
      <c r="G298">
        <v>117.06</v>
      </c>
      <c r="H298" s="8">
        <v>5.74E-2</v>
      </c>
      <c r="I298" t="s">
        <v>615</v>
      </c>
    </row>
    <row r="299" spans="1:9" x14ac:dyDescent="0.3">
      <c r="A299">
        <v>1</v>
      </c>
      <c r="B299" t="s">
        <v>309</v>
      </c>
      <c r="C299">
        <v>1</v>
      </c>
      <c r="D299">
        <v>0</v>
      </c>
      <c r="E299">
        <v>24</v>
      </c>
      <c r="F299">
        <v>117.81</v>
      </c>
      <c r="G299">
        <v>116.68</v>
      </c>
      <c r="H299" s="8">
        <v>5.4899999999999997E-2</v>
      </c>
      <c r="I299" t="s">
        <v>615</v>
      </c>
    </row>
    <row r="300" spans="1:9" x14ac:dyDescent="0.3">
      <c r="A300">
        <v>1</v>
      </c>
      <c r="B300" t="s">
        <v>310</v>
      </c>
      <c r="C300">
        <v>1</v>
      </c>
      <c r="D300">
        <v>-0.04</v>
      </c>
      <c r="E300">
        <v>23</v>
      </c>
      <c r="F300">
        <v>119.91</v>
      </c>
      <c r="G300">
        <v>119.62</v>
      </c>
      <c r="H300" s="8">
        <v>5.2499999999999998E-2</v>
      </c>
      <c r="I300" t="s">
        <v>615</v>
      </c>
    </row>
    <row r="301" spans="1:9" x14ac:dyDescent="0.3">
      <c r="A301">
        <v>1</v>
      </c>
      <c r="B301" t="s">
        <v>311</v>
      </c>
      <c r="C301">
        <v>1</v>
      </c>
      <c r="D301">
        <v>-0.02</v>
      </c>
      <c r="E301">
        <v>26</v>
      </c>
      <c r="F301">
        <v>113.81</v>
      </c>
      <c r="G301">
        <v>113.08</v>
      </c>
      <c r="H301" s="8">
        <v>6.1699999999999998E-2</v>
      </c>
      <c r="I301" t="s">
        <v>615</v>
      </c>
    </row>
    <row r="302" spans="1:9" x14ac:dyDescent="0.3">
      <c r="A302">
        <v>1</v>
      </c>
      <c r="B302" t="s">
        <v>312</v>
      </c>
      <c r="C302">
        <v>1</v>
      </c>
      <c r="D302">
        <v>0.08</v>
      </c>
      <c r="E302">
        <v>23</v>
      </c>
      <c r="F302">
        <v>120.37</v>
      </c>
      <c r="G302">
        <v>119.53</v>
      </c>
      <c r="H302" s="8">
        <v>5.1499999999999997E-2</v>
      </c>
      <c r="I302" t="s">
        <v>615</v>
      </c>
    </row>
    <row r="303" spans="1:9" x14ac:dyDescent="0.3">
      <c r="A303">
        <v>1</v>
      </c>
      <c r="B303" t="s">
        <v>313</v>
      </c>
      <c r="C303">
        <v>1</v>
      </c>
      <c r="D303">
        <v>-0.03</v>
      </c>
      <c r="E303">
        <v>27</v>
      </c>
      <c r="F303">
        <v>114.88</v>
      </c>
      <c r="G303">
        <v>113.4</v>
      </c>
      <c r="H303" s="8">
        <v>6.3600000000000004E-2</v>
      </c>
      <c r="I303" t="s">
        <v>615</v>
      </c>
    </row>
    <row r="304" spans="1:9" x14ac:dyDescent="0.3">
      <c r="A304">
        <v>1</v>
      </c>
      <c r="B304" t="s">
        <v>314</v>
      </c>
      <c r="C304">
        <v>1</v>
      </c>
      <c r="D304">
        <v>0.02</v>
      </c>
      <c r="E304">
        <v>23</v>
      </c>
      <c r="F304">
        <v>125.98</v>
      </c>
      <c r="G304">
        <v>125.44</v>
      </c>
      <c r="H304" s="8">
        <v>4.8300000000000003E-2</v>
      </c>
      <c r="I304" t="s">
        <v>615</v>
      </c>
    </row>
    <row r="305" spans="1:9" x14ac:dyDescent="0.3">
      <c r="A305">
        <v>1</v>
      </c>
      <c r="B305" t="s">
        <v>315</v>
      </c>
      <c r="C305">
        <v>1</v>
      </c>
      <c r="D305">
        <v>-0.02</v>
      </c>
      <c r="E305">
        <v>22</v>
      </c>
      <c r="F305">
        <v>122.45</v>
      </c>
      <c r="G305">
        <v>122.17</v>
      </c>
      <c r="H305" s="8">
        <v>4.8399999999999999E-2</v>
      </c>
      <c r="I305" t="s">
        <v>615</v>
      </c>
    </row>
    <row r="306" spans="1:9" x14ac:dyDescent="0.3">
      <c r="A306">
        <v>1</v>
      </c>
      <c r="B306" t="s">
        <v>316</v>
      </c>
      <c r="C306">
        <v>1</v>
      </c>
      <c r="D306">
        <v>-0.01</v>
      </c>
      <c r="E306">
        <v>20</v>
      </c>
      <c r="F306">
        <v>116.59</v>
      </c>
      <c r="G306">
        <v>116.39</v>
      </c>
      <c r="H306" s="8">
        <v>4.5699999999999998E-2</v>
      </c>
      <c r="I306" t="s">
        <v>615</v>
      </c>
    </row>
    <row r="307" spans="1:9" x14ac:dyDescent="0.3">
      <c r="A307">
        <v>1</v>
      </c>
      <c r="B307" t="s">
        <v>317</v>
      </c>
      <c r="C307">
        <v>1</v>
      </c>
      <c r="D307">
        <v>0.01</v>
      </c>
      <c r="E307">
        <v>24</v>
      </c>
      <c r="F307">
        <v>120.45</v>
      </c>
      <c r="G307">
        <v>120.09</v>
      </c>
      <c r="H307" s="8">
        <v>5.3199999999999997E-2</v>
      </c>
      <c r="I307" t="s">
        <v>615</v>
      </c>
    </row>
    <row r="308" spans="1:9" x14ac:dyDescent="0.3">
      <c r="A308">
        <v>1</v>
      </c>
      <c r="B308" t="s">
        <v>318</v>
      </c>
      <c r="C308">
        <v>1</v>
      </c>
      <c r="D308">
        <v>-0.01</v>
      </c>
      <c r="E308">
        <v>25</v>
      </c>
      <c r="F308">
        <v>116.68</v>
      </c>
      <c r="G308">
        <v>116.24</v>
      </c>
      <c r="H308" s="8">
        <v>5.8299999999999998E-2</v>
      </c>
      <c r="I308" t="s">
        <v>615</v>
      </c>
    </row>
    <row r="309" spans="1:9" x14ac:dyDescent="0.3">
      <c r="A309">
        <v>1</v>
      </c>
      <c r="B309" t="s">
        <v>319</v>
      </c>
      <c r="C309">
        <v>1</v>
      </c>
      <c r="D309">
        <v>0.08</v>
      </c>
      <c r="E309">
        <v>26</v>
      </c>
      <c r="F309">
        <v>116.34</v>
      </c>
      <c r="G309">
        <v>115.92</v>
      </c>
      <c r="H309" s="8">
        <v>6.1100000000000002E-2</v>
      </c>
      <c r="I309" t="s">
        <v>615</v>
      </c>
    </row>
    <row r="310" spans="1:9" x14ac:dyDescent="0.3">
      <c r="A310">
        <v>1</v>
      </c>
      <c r="B310" t="s">
        <v>320</v>
      </c>
      <c r="C310">
        <v>1</v>
      </c>
      <c r="D310">
        <v>-7.0000000000000007E-2</v>
      </c>
      <c r="E310">
        <v>23</v>
      </c>
      <c r="F310">
        <v>115.3</v>
      </c>
      <c r="G310">
        <v>114.89</v>
      </c>
      <c r="H310" s="8">
        <v>5.3900000000000003E-2</v>
      </c>
      <c r="I310" t="s">
        <v>615</v>
      </c>
    </row>
    <row r="311" spans="1:9" x14ac:dyDescent="0.3">
      <c r="A311">
        <v>1</v>
      </c>
      <c r="B311" t="s">
        <v>321</v>
      </c>
      <c r="C311">
        <v>1</v>
      </c>
      <c r="D311">
        <v>0.04</v>
      </c>
      <c r="E311">
        <v>22</v>
      </c>
      <c r="F311">
        <v>120.79</v>
      </c>
      <c r="G311">
        <v>120.33</v>
      </c>
      <c r="H311" s="8">
        <v>5.0900000000000001E-2</v>
      </c>
      <c r="I311" t="s">
        <v>615</v>
      </c>
    </row>
    <row r="312" spans="1:9" x14ac:dyDescent="0.3">
      <c r="A312">
        <v>1</v>
      </c>
      <c r="B312" t="s">
        <v>322</v>
      </c>
      <c r="C312">
        <v>1</v>
      </c>
      <c r="D312">
        <v>-0.08</v>
      </c>
      <c r="E312">
        <v>27</v>
      </c>
      <c r="F312">
        <v>120.77</v>
      </c>
      <c r="G312">
        <v>119.05</v>
      </c>
      <c r="H312" s="8">
        <v>6.0499999999999998E-2</v>
      </c>
      <c r="I312" t="s">
        <v>615</v>
      </c>
    </row>
    <row r="313" spans="1:9" x14ac:dyDescent="0.3">
      <c r="A313">
        <v>1</v>
      </c>
      <c r="B313" t="s">
        <v>323</v>
      </c>
      <c r="C313">
        <v>1</v>
      </c>
      <c r="D313">
        <v>-7.0000000000000007E-2</v>
      </c>
      <c r="E313">
        <v>24</v>
      </c>
      <c r="F313">
        <v>118.52</v>
      </c>
      <c r="G313">
        <v>118.17</v>
      </c>
      <c r="H313" s="8">
        <v>5.3900000000000003E-2</v>
      </c>
      <c r="I313" t="s">
        <v>615</v>
      </c>
    </row>
    <row r="314" spans="1:9" x14ac:dyDescent="0.3">
      <c r="A314">
        <v>1</v>
      </c>
      <c r="B314" t="s">
        <v>324</v>
      </c>
      <c r="C314">
        <v>1</v>
      </c>
      <c r="D314">
        <v>-0.02</v>
      </c>
      <c r="E314">
        <v>21</v>
      </c>
      <c r="F314">
        <v>118.98</v>
      </c>
      <c r="G314">
        <v>118.59</v>
      </c>
      <c r="H314" s="8">
        <v>4.7699999999999999E-2</v>
      </c>
      <c r="I314" t="s">
        <v>615</v>
      </c>
    </row>
    <row r="315" spans="1:9" x14ac:dyDescent="0.3">
      <c r="A315">
        <v>1</v>
      </c>
      <c r="B315" t="s">
        <v>325</v>
      </c>
      <c r="C315">
        <v>1</v>
      </c>
      <c r="D315">
        <v>-0.01</v>
      </c>
      <c r="E315">
        <v>23</v>
      </c>
      <c r="F315">
        <v>115.09</v>
      </c>
      <c r="G315">
        <v>114.36</v>
      </c>
      <c r="H315" s="8">
        <v>5.4199999999999998E-2</v>
      </c>
      <c r="I315" t="s">
        <v>615</v>
      </c>
    </row>
    <row r="316" spans="1:9" x14ac:dyDescent="0.3">
      <c r="A316">
        <v>1</v>
      </c>
      <c r="B316" t="s">
        <v>326</v>
      </c>
      <c r="C316">
        <v>1</v>
      </c>
      <c r="D316">
        <v>0.01</v>
      </c>
      <c r="E316">
        <v>26</v>
      </c>
      <c r="F316">
        <v>120.46</v>
      </c>
      <c r="G316">
        <v>120.18</v>
      </c>
      <c r="H316" s="8">
        <v>5.5500000000000001E-2</v>
      </c>
      <c r="I316" t="s">
        <v>615</v>
      </c>
    </row>
    <row r="317" spans="1:9" x14ac:dyDescent="0.3">
      <c r="A317">
        <v>1</v>
      </c>
      <c r="B317" t="s">
        <v>327</v>
      </c>
      <c r="C317">
        <v>1</v>
      </c>
      <c r="D317">
        <v>0.01</v>
      </c>
      <c r="E317">
        <v>27</v>
      </c>
      <c r="F317">
        <v>121.74</v>
      </c>
      <c r="G317">
        <v>121.34</v>
      </c>
      <c r="H317" s="8">
        <v>5.9900000000000002E-2</v>
      </c>
      <c r="I317" t="s">
        <v>615</v>
      </c>
    </row>
    <row r="318" spans="1:9" x14ac:dyDescent="0.3">
      <c r="A318">
        <v>1</v>
      </c>
      <c r="B318" t="s">
        <v>328</v>
      </c>
      <c r="C318">
        <v>1</v>
      </c>
      <c r="D318">
        <v>0.01</v>
      </c>
      <c r="E318">
        <v>22</v>
      </c>
      <c r="F318">
        <v>121.16</v>
      </c>
      <c r="G318">
        <v>120.66</v>
      </c>
      <c r="H318" s="8">
        <v>5.0200000000000002E-2</v>
      </c>
      <c r="I318" t="s">
        <v>615</v>
      </c>
    </row>
    <row r="319" spans="1:9" x14ac:dyDescent="0.3">
      <c r="A319">
        <v>1</v>
      </c>
      <c r="B319" t="s">
        <v>329</v>
      </c>
      <c r="C319">
        <v>1</v>
      </c>
      <c r="D319">
        <v>-0.05</v>
      </c>
      <c r="E319">
        <v>28</v>
      </c>
      <c r="F319">
        <v>122.64</v>
      </c>
      <c r="G319">
        <v>122.18</v>
      </c>
      <c r="H319" s="8">
        <v>6.1100000000000002E-2</v>
      </c>
      <c r="I319" t="s">
        <v>615</v>
      </c>
    </row>
    <row r="320" spans="1:9" x14ac:dyDescent="0.3">
      <c r="A320">
        <v>1</v>
      </c>
      <c r="B320" t="s">
        <v>330</v>
      </c>
      <c r="C320">
        <v>1</v>
      </c>
      <c r="D320">
        <v>-0.01</v>
      </c>
      <c r="E320">
        <v>25</v>
      </c>
      <c r="F320">
        <v>116.61</v>
      </c>
      <c r="G320">
        <v>115.81</v>
      </c>
      <c r="H320" s="8">
        <v>5.7599999999999998E-2</v>
      </c>
      <c r="I320" t="s">
        <v>615</v>
      </c>
    </row>
    <row r="321" spans="1:9" x14ac:dyDescent="0.3">
      <c r="A321">
        <v>1</v>
      </c>
      <c r="B321" t="s">
        <v>331</v>
      </c>
      <c r="C321">
        <v>1</v>
      </c>
      <c r="D321">
        <v>-0.02</v>
      </c>
      <c r="E321">
        <v>29</v>
      </c>
      <c r="F321">
        <v>116.35</v>
      </c>
      <c r="G321">
        <v>116.06</v>
      </c>
      <c r="H321" s="8">
        <v>6.6400000000000001E-2</v>
      </c>
      <c r="I321" t="s">
        <v>615</v>
      </c>
    </row>
    <row r="322" spans="1:9" x14ac:dyDescent="0.3">
      <c r="A322">
        <v>1</v>
      </c>
      <c r="B322" t="s">
        <v>332</v>
      </c>
      <c r="C322">
        <v>1</v>
      </c>
      <c r="D322">
        <v>-0.04</v>
      </c>
      <c r="E322">
        <v>24</v>
      </c>
      <c r="F322">
        <v>117.83</v>
      </c>
      <c r="G322">
        <v>117.53</v>
      </c>
      <c r="H322" s="8">
        <v>5.3999999999999999E-2</v>
      </c>
      <c r="I322" t="s">
        <v>615</v>
      </c>
    </row>
    <row r="323" spans="1:9" x14ac:dyDescent="0.3">
      <c r="A323">
        <v>1</v>
      </c>
      <c r="B323" t="s">
        <v>333</v>
      </c>
      <c r="C323">
        <v>1</v>
      </c>
      <c r="D323">
        <v>0.03</v>
      </c>
      <c r="E323">
        <v>22</v>
      </c>
      <c r="F323">
        <v>115.25</v>
      </c>
      <c r="G323">
        <v>113.99</v>
      </c>
      <c r="H323" s="8">
        <v>5.1799999999999999E-2</v>
      </c>
      <c r="I323" t="s">
        <v>615</v>
      </c>
    </row>
    <row r="324" spans="1:9" x14ac:dyDescent="0.3">
      <c r="A324">
        <v>1</v>
      </c>
      <c r="B324" t="s">
        <v>334</v>
      </c>
      <c r="C324">
        <v>1</v>
      </c>
      <c r="D324">
        <v>-0.09</v>
      </c>
      <c r="E324">
        <v>31</v>
      </c>
      <c r="F324">
        <v>116.98</v>
      </c>
      <c r="G324">
        <v>116.73</v>
      </c>
      <c r="H324" s="8">
        <v>7.17E-2</v>
      </c>
      <c r="I324" t="s">
        <v>615</v>
      </c>
    </row>
    <row r="325" spans="1:9" x14ac:dyDescent="0.3">
      <c r="A325">
        <v>1</v>
      </c>
      <c r="B325" t="s">
        <v>335</v>
      </c>
      <c r="C325">
        <v>1</v>
      </c>
      <c r="D325">
        <v>-7.0000000000000007E-2</v>
      </c>
      <c r="E325">
        <v>26</v>
      </c>
      <c r="F325">
        <v>119.46</v>
      </c>
      <c r="G325">
        <v>119.13</v>
      </c>
      <c r="H325" s="8">
        <v>5.9200000000000003E-2</v>
      </c>
      <c r="I325" t="s">
        <v>615</v>
      </c>
    </row>
    <row r="326" spans="1:9" x14ac:dyDescent="0.3">
      <c r="A326">
        <v>1</v>
      </c>
      <c r="B326" t="s">
        <v>336</v>
      </c>
      <c r="C326">
        <v>1</v>
      </c>
      <c r="D326">
        <v>-0.03</v>
      </c>
      <c r="E326">
        <v>26</v>
      </c>
      <c r="F326">
        <v>115.89</v>
      </c>
      <c r="G326">
        <v>115.48</v>
      </c>
      <c r="H326" s="8">
        <v>6.0199999999999997E-2</v>
      </c>
      <c r="I326" t="s">
        <v>615</v>
      </c>
    </row>
    <row r="327" spans="1:9" x14ac:dyDescent="0.3">
      <c r="A327">
        <v>1</v>
      </c>
      <c r="B327" t="s">
        <v>337</v>
      </c>
      <c r="C327">
        <v>1</v>
      </c>
      <c r="D327">
        <v>0.04</v>
      </c>
      <c r="E327">
        <v>24</v>
      </c>
      <c r="F327">
        <v>114.99</v>
      </c>
      <c r="G327">
        <v>114.44</v>
      </c>
      <c r="H327" s="8">
        <v>5.62E-2</v>
      </c>
      <c r="I327" t="s">
        <v>615</v>
      </c>
    </row>
    <row r="328" spans="1:9" x14ac:dyDescent="0.3">
      <c r="A328">
        <v>1</v>
      </c>
      <c r="B328" t="s">
        <v>338</v>
      </c>
      <c r="C328">
        <v>1</v>
      </c>
      <c r="D328">
        <v>-0.06</v>
      </c>
      <c r="E328">
        <v>25</v>
      </c>
      <c r="F328">
        <v>120.86</v>
      </c>
      <c r="G328">
        <v>120.4</v>
      </c>
      <c r="H328" s="8">
        <v>5.4899999999999997E-2</v>
      </c>
      <c r="I328" t="s">
        <v>615</v>
      </c>
    </row>
    <row r="329" spans="1:9" x14ac:dyDescent="0.3">
      <c r="A329">
        <v>1</v>
      </c>
      <c r="B329" t="s">
        <v>339</v>
      </c>
      <c r="C329">
        <v>1</v>
      </c>
      <c r="D329">
        <v>-0.04</v>
      </c>
      <c r="E329">
        <v>25</v>
      </c>
      <c r="F329">
        <v>123.95</v>
      </c>
      <c r="G329">
        <v>123.07</v>
      </c>
      <c r="H329" s="8">
        <v>5.4899999999999997E-2</v>
      </c>
      <c r="I329" t="s">
        <v>615</v>
      </c>
    </row>
    <row r="330" spans="1:9" x14ac:dyDescent="0.3">
      <c r="A330">
        <v>1</v>
      </c>
      <c r="B330" t="s">
        <v>340</v>
      </c>
      <c r="C330">
        <v>1</v>
      </c>
      <c r="D330">
        <v>-0.04</v>
      </c>
      <c r="E330">
        <v>21</v>
      </c>
      <c r="F330">
        <v>122.59</v>
      </c>
      <c r="G330">
        <v>122.12</v>
      </c>
      <c r="H330" s="8">
        <v>4.7600000000000003E-2</v>
      </c>
      <c r="I330" t="s">
        <v>615</v>
      </c>
    </row>
    <row r="331" spans="1:9" x14ac:dyDescent="0.3">
      <c r="A331">
        <v>1</v>
      </c>
      <c r="B331" t="s">
        <v>341</v>
      </c>
      <c r="C331">
        <v>1</v>
      </c>
      <c r="D331">
        <v>0.03</v>
      </c>
      <c r="E331">
        <v>28</v>
      </c>
      <c r="F331">
        <v>117.07</v>
      </c>
      <c r="G331">
        <v>116.88</v>
      </c>
      <c r="H331" s="8">
        <v>6.3100000000000003E-2</v>
      </c>
      <c r="I331" t="s">
        <v>615</v>
      </c>
    </row>
    <row r="332" spans="1:9" x14ac:dyDescent="0.3">
      <c r="A332">
        <v>1</v>
      </c>
      <c r="B332" t="s">
        <v>342</v>
      </c>
      <c r="C332">
        <v>1</v>
      </c>
      <c r="D332">
        <v>-0.01</v>
      </c>
      <c r="E332">
        <v>25</v>
      </c>
      <c r="F332">
        <v>125.42</v>
      </c>
      <c r="G332">
        <v>125</v>
      </c>
      <c r="H332" s="8">
        <v>5.5E-2</v>
      </c>
      <c r="I332" t="s">
        <v>615</v>
      </c>
    </row>
    <row r="333" spans="1:9" x14ac:dyDescent="0.3">
      <c r="A333">
        <v>1</v>
      </c>
      <c r="B333" t="s">
        <v>343</v>
      </c>
      <c r="C333">
        <v>1</v>
      </c>
      <c r="D333">
        <v>0.04</v>
      </c>
      <c r="E333">
        <v>23</v>
      </c>
      <c r="F333">
        <v>123.41</v>
      </c>
      <c r="G333">
        <v>123.03</v>
      </c>
      <c r="H333" s="8">
        <v>4.9299999999999997E-2</v>
      </c>
      <c r="I333" t="s">
        <v>615</v>
      </c>
    </row>
    <row r="334" spans="1:9" x14ac:dyDescent="0.3">
      <c r="A334">
        <v>1</v>
      </c>
      <c r="B334" t="s">
        <v>344</v>
      </c>
      <c r="C334">
        <v>1</v>
      </c>
      <c r="D334">
        <v>-0.03</v>
      </c>
      <c r="E334">
        <v>21</v>
      </c>
      <c r="F334">
        <v>116.11</v>
      </c>
      <c r="G334">
        <v>115.28</v>
      </c>
      <c r="H334" s="8">
        <v>4.9299999999999997E-2</v>
      </c>
      <c r="I334" t="s">
        <v>615</v>
      </c>
    </row>
    <row r="335" spans="1:9" x14ac:dyDescent="0.3">
      <c r="A335">
        <v>1</v>
      </c>
      <c r="B335" t="s">
        <v>345</v>
      </c>
      <c r="C335">
        <v>1</v>
      </c>
      <c r="D335">
        <v>0.02</v>
      </c>
      <c r="E335">
        <v>22</v>
      </c>
      <c r="F335">
        <v>119.34</v>
      </c>
      <c r="G335">
        <v>118.9</v>
      </c>
      <c r="H335" s="8">
        <v>4.8800000000000003E-2</v>
      </c>
      <c r="I335" t="s">
        <v>615</v>
      </c>
    </row>
    <row r="336" spans="1:9" x14ac:dyDescent="0.3">
      <c r="A336">
        <v>1</v>
      </c>
      <c r="B336" t="s">
        <v>346</v>
      </c>
      <c r="C336">
        <v>1</v>
      </c>
      <c r="D336">
        <v>-0.01</v>
      </c>
      <c r="E336">
        <v>21</v>
      </c>
      <c r="F336">
        <v>118.08</v>
      </c>
      <c r="G336">
        <v>117.53</v>
      </c>
      <c r="H336" s="8">
        <v>4.7800000000000002E-2</v>
      </c>
      <c r="I336" t="s">
        <v>615</v>
      </c>
    </row>
    <row r="337" spans="1:9" x14ac:dyDescent="0.3">
      <c r="A337">
        <v>1</v>
      </c>
      <c r="B337" t="s">
        <v>347</v>
      </c>
      <c r="C337">
        <v>1</v>
      </c>
      <c r="D337">
        <v>0</v>
      </c>
      <c r="E337">
        <v>23</v>
      </c>
      <c r="F337">
        <v>120.02</v>
      </c>
      <c r="G337">
        <v>119.03</v>
      </c>
      <c r="H337" s="8">
        <v>5.0900000000000001E-2</v>
      </c>
      <c r="I337" t="s">
        <v>615</v>
      </c>
    </row>
    <row r="338" spans="1:9" x14ac:dyDescent="0.3">
      <c r="A338">
        <v>1</v>
      </c>
      <c r="B338" t="s">
        <v>348</v>
      </c>
      <c r="C338">
        <v>1</v>
      </c>
      <c r="D338">
        <v>-0.1</v>
      </c>
      <c r="E338">
        <v>26</v>
      </c>
      <c r="F338">
        <v>117.12</v>
      </c>
      <c r="G338">
        <v>115.94</v>
      </c>
      <c r="H338" s="8">
        <v>5.9799999999999999E-2</v>
      </c>
      <c r="I338" t="s">
        <v>615</v>
      </c>
    </row>
    <row r="339" spans="1:9" x14ac:dyDescent="0.3">
      <c r="A339">
        <v>1</v>
      </c>
      <c r="B339" t="s">
        <v>349</v>
      </c>
      <c r="C339">
        <v>1</v>
      </c>
      <c r="D339">
        <v>0.13</v>
      </c>
      <c r="E339">
        <v>26</v>
      </c>
      <c r="F339">
        <v>117.2</v>
      </c>
      <c r="G339">
        <v>116.74</v>
      </c>
      <c r="H339" s="8">
        <v>5.8099999999999999E-2</v>
      </c>
      <c r="I339" t="s">
        <v>615</v>
      </c>
    </row>
    <row r="340" spans="1:9" x14ac:dyDescent="0.3">
      <c r="A340">
        <v>1</v>
      </c>
      <c r="B340" t="s">
        <v>350</v>
      </c>
      <c r="C340">
        <v>1</v>
      </c>
      <c r="D340">
        <v>0.04</v>
      </c>
      <c r="E340">
        <v>23</v>
      </c>
      <c r="F340">
        <v>115.23</v>
      </c>
      <c r="G340">
        <v>114.49</v>
      </c>
      <c r="H340" s="8">
        <v>5.3400000000000003E-2</v>
      </c>
      <c r="I340" t="s">
        <v>615</v>
      </c>
    </row>
    <row r="341" spans="1:9" x14ac:dyDescent="0.3">
      <c r="A341">
        <v>1</v>
      </c>
      <c r="B341" t="s">
        <v>351</v>
      </c>
      <c r="C341">
        <v>1</v>
      </c>
      <c r="D341">
        <v>0.01</v>
      </c>
      <c r="E341">
        <v>25</v>
      </c>
      <c r="F341">
        <v>115.81</v>
      </c>
      <c r="G341">
        <v>115.51</v>
      </c>
      <c r="H341" s="8">
        <v>5.9799999999999999E-2</v>
      </c>
      <c r="I341" t="s">
        <v>615</v>
      </c>
    </row>
    <row r="342" spans="1:9" x14ac:dyDescent="0.3">
      <c r="A342">
        <v>1</v>
      </c>
      <c r="B342" t="s">
        <v>352</v>
      </c>
      <c r="C342">
        <v>1</v>
      </c>
      <c r="D342">
        <v>0.04</v>
      </c>
      <c r="E342">
        <v>23</v>
      </c>
      <c r="F342">
        <v>114.59</v>
      </c>
      <c r="G342">
        <v>112.89</v>
      </c>
      <c r="H342" s="8">
        <v>5.3900000000000003E-2</v>
      </c>
      <c r="I342" t="s">
        <v>615</v>
      </c>
    </row>
    <row r="343" spans="1:9" x14ac:dyDescent="0.3">
      <c r="A343">
        <v>1</v>
      </c>
      <c r="B343" t="s">
        <v>353</v>
      </c>
      <c r="C343">
        <v>1</v>
      </c>
      <c r="D343">
        <v>-0.03</v>
      </c>
      <c r="E343">
        <v>26</v>
      </c>
      <c r="F343">
        <v>120.56</v>
      </c>
      <c r="G343">
        <v>120.2</v>
      </c>
      <c r="H343" s="8">
        <v>5.8400000000000001E-2</v>
      </c>
      <c r="I343" t="s">
        <v>615</v>
      </c>
    </row>
    <row r="344" spans="1:9" x14ac:dyDescent="0.3">
      <c r="A344">
        <v>1</v>
      </c>
      <c r="B344" t="s">
        <v>354</v>
      </c>
      <c r="C344">
        <v>1</v>
      </c>
      <c r="D344">
        <v>0.02</v>
      </c>
      <c r="E344">
        <v>26</v>
      </c>
      <c r="F344">
        <v>119.72</v>
      </c>
      <c r="G344">
        <v>119.09</v>
      </c>
      <c r="H344" s="8">
        <v>5.8400000000000001E-2</v>
      </c>
      <c r="I344" t="s">
        <v>615</v>
      </c>
    </row>
    <row r="345" spans="1:9" x14ac:dyDescent="0.3">
      <c r="A345">
        <v>1</v>
      </c>
      <c r="B345" t="s">
        <v>355</v>
      </c>
      <c r="C345">
        <v>1</v>
      </c>
      <c r="D345">
        <v>0.01</v>
      </c>
      <c r="E345">
        <v>24</v>
      </c>
      <c r="F345">
        <v>115.86</v>
      </c>
      <c r="G345">
        <v>114.34</v>
      </c>
      <c r="H345" s="8">
        <v>5.5399999999999998E-2</v>
      </c>
      <c r="I345" t="s">
        <v>615</v>
      </c>
    </row>
    <row r="346" spans="1:9" x14ac:dyDescent="0.3">
      <c r="A346">
        <v>1</v>
      </c>
      <c r="B346" t="s">
        <v>356</v>
      </c>
      <c r="C346">
        <v>1</v>
      </c>
      <c r="D346">
        <v>0.04</v>
      </c>
      <c r="E346">
        <v>28</v>
      </c>
      <c r="F346">
        <v>122.29</v>
      </c>
      <c r="G346">
        <v>121.8</v>
      </c>
      <c r="H346" s="8">
        <v>6.1699999999999998E-2</v>
      </c>
      <c r="I346" t="s">
        <v>615</v>
      </c>
    </row>
    <row r="347" spans="1:9" x14ac:dyDescent="0.3">
      <c r="A347">
        <v>1</v>
      </c>
      <c r="B347" t="s">
        <v>357</v>
      </c>
      <c r="C347">
        <v>1</v>
      </c>
      <c r="D347">
        <v>-0.08</v>
      </c>
      <c r="E347">
        <v>23</v>
      </c>
      <c r="F347">
        <v>119.9</v>
      </c>
      <c r="G347">
        <v>119.2</v>
      </c>
      <c r="H347" s="8">
        <v>5.2499999999999998E-2</v>
      </c>
      <c r="I347" t="s">
        <v>615</v>
      </c>
    </row>
    <row r="348" spans="1:9" x14ac:dyDescent="0.3">
      <c r="A348">
        <v>1</v>
      </c>
      <c r="B348" t="s">
        <v>358</v>
      </c>
      <c r="C348">
        <v>1</v>
      </c>
      <c r="D348">
        <v>-0.08</v>
      </c>
      <c r="E348">
        <v>22</v>
      </c>
      <c r="F348">
        <v>116.96</v>
      </c>
      <c r="G348">
        <v>116.66</v>
      </c>
      <c r="H348" s="8">
        <v>5.21E-2</v>
      </c>
      <c r="I348" t="s">
        <v>615</v>
      </c>
    </row>
    <row r="349" spans="1:9" x14ac:dyDescent="0.3">
      <c r="A349">
        <v>1</v>
      </c>
      <c r="B349" t="s">
        <v>359</v>
      </c>
      <c r="C349">
        <v>1</v>
      </c>
      <c r="D349">
        <v>-0.02</v>
      </c>
      <c r="E349">
        <v>24</v>
      </c>
      <c r="F349">
        <v>120.19</v>
      </c>
      <c r="G349">
        <v>119.73</v>
      </c>
      <c r="H349" s="8">
        <v>5.3600000000000002E-2</v>
      </c>
      <c r="I349" t="s">
        <v>615</v>
      </c>
    </row>
    <row r="350" spans="1:9" x14ac:dyDescent="0.3">
      <c r="A350">
        <v>1</v>
      </c>
      <c r="B350" t="s">
        <v>360</v>
      </c>
      <c r="C350">
        <v>1</v>
      </c>
      <c r="D350">
        <v>-0.03</v>
      </c>
      <c r="E350">
        <v>22</v>
      </c>
      <c r="F350">
        <v>118.23</v>
      </c>
      <c r="G350">
        <v>117.8</v>
      </c>
      <c r="H350" s="8">
        <v>5.1200000000000002E-2</v>
      </c>
      <c r="I350" t="s">
        <v>615</v>
      </c>
    </row>
    <row r="351" spans="1:9" x14ac:dyDescent="0.3">
      <c r="A351">
        <v>1</v>
      </c>
      <c r="B351" t="s">
        <v>361</v>
      </c>
      <c r="C351">
        <v>1</v>
      </c>
      <c r="D351">
        <v>-0.06</v>
      </c>
      <c r="E351">
        <v>21</v>
      </c>
      <c r="F351">
        <v>118.28</v>
      </c>
      <c r="G351">
        <v>117.2</v>
      </c>
      <c r="H351" s="8">
        <v>4.7800000000000002E-2</v>
      </c>
      <c r="I351" t="s">
        <v>615</v>
      </c>
    </row>
    <row r="352" spans="1:9" x14ac:dyDescent="0.3">
      <c r="A352">
        <v>1</v>
      </c>
      <c r="B352" t="s">
        <v>362</v>
      </c>
      <c r="C352">
        <v>1</v>
      </c>
      <c r="D352">
        <v>-0.02</v>
      </c>
      <c r="E352">
        <v>24</v>
      </c>
      <c r="F352">
        <v>118.64</v>
      </c>
      <c r="G352">
        <v>118.43</v>
      </c>
      <c r="H352" s="8">
        <v>5.4100000000000002E-2</v>
      </c>
      <c r="I352" t="s">
        <v>615</v>
      </c>
    </row>
    <row r="353" spans="1:9" x14ac:dyDescent="0.3">
      <c r="A353">
        <v>1</v>
      </c>
      <c r="B353" t="s">
        <v>363</v>
      </c>
      <c r="C353">
        <v>1</v>
      </c>
      <c r="D353">
        <v>-0.03</v>
      </c>
      <c r="E353">
        <v>23</v>
      </c>
      <c r="F353">
        <v>114.25</v>
      </c>
      <c r="G353">
        <v>113.5</v>
      </c>
      <c r="H353" s="8">
        <v>5.2699999999999997E-2</v>
      </c>
      <c r="I353" t="s">
        <v>615</v>
      </c>
    </row>
    <row r="354" spans="1:9" x14ac:dyDescent="0.3">
      <c r="A354">
        <v>1</v>
      </c>
      <c r="B354" t="s">
        <v>364</v>
      </c>
      <c r="C354">
        <v>1</v>
      </c>
      <c r="D354">
        <v>-0.01</v>
      </c>
      <c r="E354">
        <v>23</v>
      </c>
      <c r="F354">
        <v>119.9</v>
      </c>
      <c r="G354">
        <v>119.41</v>
      </c>
      <c r="H354" s="8">
        <v>5.4899999999999997E-2</v>
      </c>
      <c r="I354" t="s">
        <v>615</v>
      </c>
    </row>
    <row r="355" spans="1:9" x14ac:dyDescent="0.3">
      <c r="A355">
        <v>1</v>
      </c>
      <c r="B355" t="s">
        <v>365</v>
      </c>
      <c r="C355">
        <v>1</v>
      </c>
      <c r="D355">
        <v>-0.06</v>
      </c>
      <c r="E355">
        <v>27</v>
      </c>
      <c r="F355">
        <v>118.49</v>
      </c>
      <c r="G355">
        <v>118.06</v>
      </c>
      <c r="H355" s="8">
        <v>6.1699999999999998E-2</v>
      </c>
      <c r="I355" t="s">
        <v>615</v>
      </c>
    </row>
    <row r="356" spans="1:9" x14ac:dyDescent="0.3">
      <c r="A356">
        <v>1</v>
      </c>
      <c r="B356" t="s">
        <v>366</v>
      </c>
      <c r="C356">
        <v>1</v>
      </c>
      <c r="D356">
        <v>0</v>
      </c>
      <c r="E356">
        <v>27</v>
      </c>
      <c r="F356">
        <v>117.13</v>
      </c>
      <c r="G356">
        <v>116.8</v>
      </c>
      <c r="H356" s="8">
        <v>6.1199999999999997E-2</v>
      </c>
      <c r="I356" t="s">
        <v>615</v>
      </c>
    </row>
    <row r="357" spans="1:9" x14ac:dyDescent="0.3">
      <c r="A357">
        <v>1</v>
      </c>
      <c r="B357" t="s">
        <v>367</v>
      </c>
      <c r="C357">
        <v>1</v>
      </c>
      <c r="D357">
        <v>7.0000000000000007E-2</v>
      </c>
      <c r="E357">
        <v>23</v>
      </c>
      <c r="F357">
        <v>118.64</v>
      </c>
      <c r="G357">
        <v>117.46</v>
      </c>
      <c r="H357" s="8">
        <v>5.28E-2</v>
      </c>
      <c r="I357" t="s">
        <v>615</v>
      </c>
    </row>
    <row r="358" spans="1:9" x14ac:dyDescent="0.3">
      <c r="A358">
        <v>1</v>
      </c>
      <c r="B358" t="s">
        <v>368</v>
      </c>
      <c r="C358">
        <v>1</v>
      </c>
      <c r="D358">
        <v>-0.03</v>
      </c>
      <c r="E358">
        <v>30</v>
      </c>
      <c r="F358">
        <v>115.58</v>
      </c>
      <c r="G358">
        <v>114.64</v>
      </c>
      <c r="H358" s="8">
        <v>7.0099999999999996E-2</v>
      </c>
      <c r="I358" t="s">
        <v>615</v>
      </c>
    </row>
    <row r="359" spans="1:9" x14ac:dyDescent="0.3">
      <c r="A359">
        <v>1</v>
      </c>
      <c r="B359" t="s">
        <v>369</v>
      </c>
      <c r="C359">
        <v>1</v>
      </c>
      <c r="D359">
        <v>-0.08</v>
      </c>
      <c r="E359">
        <v>22</v>
      </c>
      <c r="F359">
        <v>115.13</v>
      </c>
      <c r="G359">
        <v>114.76</v>
      </c>
      <c r="H359" s="8">
        <v>5.21E-2</v>
      </c>
      <c r="I359" t="s">
        <v>615</v>
      </c>
    </row>
    <row r="360" spans="1:9" x14ac:dyDescent="0.3">
      <c r="A360">
        <v>1</v>
      </c>
      <c r="B360" t="s">
        <v>370</v>
      </c>
      <c r="C360">
        <v>1</v>
      </c>
      <c r="D360">
        <v>-0.1</v>
      </c>
      <c r="E360">
        <v>23</v>
      </c>
      <c r="F360">
        <v>120.03</v>
      </c>
      <c r="G360">
        <v>119.12</v>
      </c>
      <c r="H360" s="8">
        <v>5.1400000000000001E-2</v>
      </c>
      <c r="I360" t="s">
        <v>615</v>
      </c>
    </row>
    <row r="361" spans="1:9" x14ac:dyDescent="0.3">
      <c r="A361">
        <v>1</v>
      </c>
      <c r="B361" t="s">
        <v>371</v>
      </c>
      <c r="C361">
        <v>1</v>
      </c>
      <c r="D361">
        <v>-0.05</v>
      </c>
      <c r="E361">
        <v>20</v>
      </c>
      <c r="F361">
        <v>114.78</v>
      </c>
      <c r="G361">
        <v>113.94</v>
      </c>
      <c r="H361" s="8">
        <v>4.5699999999999998E-2</v>
      </c>
      <c r="I361" t="s">
        <v>615</v>
      </c>
    </row>
    <row r="362" spans="1:9" x14ac:dyDescent="0.3">
      <c r="A362">
        <v>1</v>
      </c>
      <c r="B362" t="s">
        <v>372</v>
      </c>
      <c r="C362">
        <v>1</v>
      </c>
      <c r="D362">
        <v>0</v>
      </c>
      <c r="E362">
        <v>28</v>
      </c>
      <c r="F362">
        <v>118.15</v>
      </c>
      <c r="G362">
        <v>117.48</v>
      </c>
      <c r="H362" s="8">
        <v>6.4399999999999999E-2</v>
      </c>
      <c r="I362" t="s">
        <v>615</v>
      </c>
    </row>
    <row r="363" spans="1:9" x14ac:dyDescent="0.3">
      <c r="A363">
        <v>1</v>
      </c>
      <c r="B363" t="s">
        <v>373</v>
      </c>
      <c r="C363">
        <v>1</v>
      </c>
      <c r="D363">
        <v>0.01</v>
      </c>
      <c r="E363">
        <v>21</v>
      </c>
      <c r="F363">
        <v>118.18</v>
      </c>
      <c r="G363">
        <v>117.61</v>
      </c>
      <c r="H363" s="8">
        <v>4.65E-2</v>
      </c>
      <c r="I363" t="s">
        <v>615</v>
      </c>
    </row>
    <row r="364" spans="1:9" x14ac:dyDescent="0.3">
      <c r="A364">
        <v>1</v>
      </c>
      <c r="B364" t="s">
        <v>374</v>
      </c>
      <c r="C364">
        <v>1</v>
      </c>
      <c r="D364">
        <v>0.05</v>
      </c>
      <c r="E364">
        <v>22</v>
      </c>
      <c r="F364">
        <v>121.51</v>
      </c>
      <c r="G364">
        <v>120.62</v>
      </c>
      <c r="H364" s="8">
        <v>4.8800000000000003E-2</v>
      </c>
      <c r="I364" t="s">
        <v>615</v>
      </c>
    </row>
    <row r="365" spans="1:9" x14ac:dyDescent="0.3">
      <c r="A365">
        <v>1</v>
      </c>
      <c r="B365" t="s">
        <v>375</v>
      </c>
      <c r="C365">
        <v>1</v>
      </c>
      <c r="D365">
        <v>-0.05</v>
      </c>
      <c r="E365">
        <v>25</v>
      </c>
      <c r="F365">
        <v>113.32</v>
      </c>
      <c r="G365">
        <v>112.98</v>
      </c>
      <c r="H365" s="8">
        <v>0.06</v>
      </c>
      <c r="I365" t="s">
        <v>615</v>
      </c>
    </row>
    <row r="366" spans="1:9" x14ac:dyDescent="0.3">
      <c r="A366">
        <v>1</v>
      </c>
      <c r="B366" t="s">
        <v>376</v>
      </c>
      <c r="C366">
        <v>1</v>
      </c>
      <c r="D366">
        <v>-0.05</v>
      </c>
      <c r="E366">
        <v>24</v>
      </c>
      <c r="F366">
        <v>118.98</v>
      </c>
      <c r="G366">
        <v>118.75</v>
      </c>
      <c r="H366" s="8">
        <v>5.4199999999999998E-2</v>
      </c>
      <c r="I366" t="s">
        <v>615</v>
      </c>
    </row>
    <row r="367" spans="1:9" x14ac:dyDescent="0.3">
      <c r="A367">
        <v>1</v>
      </c>
      <c r="B367" t="s">
        <v>377</v>
      </c>
      <c r="C367">
        <v>1</v>
      </c>
      <c r="D367">
        <v>-0.01</v>
      </c>
      <c r="E367">
        <v>27</v>
      </c>
      <c r="F367">
        <v>123</v>
      </c>
      <c r="G367">
        <v>122.69</v>
      </c>
      <c r="H367" s="8">
        <v>5.79E-2</v>
      </c>
      <c r="I367" t="s">
        <v>615</v>
      </c>
    </row>
    <row r="368" spans="1:9" x14ac:dyDescent="0.3">
      <c r="A368">
        <v>1</v>
      </c>
      <c r="B368" t="s">
        <v>378</v>
      </c>
      <c r="C368">
        <v>1</v>
      </c>
      <c r="D368">
        <v>-0.02</v>
      </c>
      <c r="E368">
        <v>23</v>
      </c>
      <c r="F368">
        <v>117.23</v>
      </c>
      <c r="G368">
        <v>116.34</v>
      </c>
      <c r="H368" s="8">
        <v>5.3699999999999998E-2</v>
      </c>
      <c r="I368" t="s">
        <v>615</v>
      </c>
    </row>
    <row r="369" spans="1:9" x14ac:dyDescent="0.3">
      <c r="A369">
        <v>1</v>
      </c>
      <c r="B369" t="s">
        <v>379</v>
      </c>
      <c r="C369">
        <v>1</v>
      </c>
      <c r="D369">
        <v>-0.04</v>
      </c>
      <c r="E369">
        <v>21</v>
      </c>
      <c r="F369">
        <v>118.47</v>
      </c>
      <c r="G369">
        <v>117.66</v>
      </c>
      <c r="H369" s="8">
        <v>4.8099999999999997E-2</v>
      </c>
      <c r="I369" t="s">
        <v>615</v>
      </c>
    </row>
    <row r="370" spans="1:9" x14ac:dyDescent="0.3">
      <c r="A370">
        <v>1</v>
      </c>
      <c r="B370" t="s">
        <v>380</v>
      </c>
      <c r="C370">
        <v>1</v>
      </c>
      <c r="D370">
        <v>-0.01</v>
      </c>
      <c r="E370">
        <v>22</v>
      </c>
      <c r="F370">
        <v>121.36</v>
      </c>
      <c r="G370">
        <v>120.9</v>
      </c>
      <c r="H370" s="8">
        <v>4.7699999999999999E-2</v>
      </c>
      <c r="I370" t="s">
        <v>615</v>
      </c>
    </row>
    <row r="371" spans="1:9" x14ac:dyDescent="0.3">
      <c r="A371">
        <v>1</v>
      </c>
      <c r="B371" t="s">
        <v>381</v>
      </c>
      <c r="C371">
        <v>1</v>
      </c>
      <c r="D371">
        <v>-0.01</v>
      </c>
      <c r="E371">
        <v>28</v>
      </c>
      <c r="F371">
        <v>114.74</v>
      </c>
      <c r="G371">
        <v>114.27</v>
      </c>
      <c r="H371" s="8">
        <v>6.6000000000000003E-2</v>
      </c>
      <c r="I371" t="s">
        <v>615</v>
      </c>
    </row>
    <row r="372" spans="1:9" x14ac:dyDescent="0.3">
      <c r="A372">
        <v>1</v>
      </c>
      <c r="B372" t="s">
        <v>382</v>
      </c>
      <c r="C372">
        <v>1</v>
      </c>
      <c r="D372">
        <v>-0.11</v>
      </c>
      <c r="E372">
        <v>24</v>
      </c>
      <c r="F372">
        <v>119.72</v>
      </c>
      <c r="G372">
        <v>119.19</v>
      </c>
      <c r="H372" s="8">
        <v>5.2400000000000002E-2</v>
      </c>
      <c r="I372" t="s">
        <v>615</v>
      </c>
    </row>
    <row r="373" spans="1:9" x14ac:dyDescent="0.3">
      <c r="A373">
        <v>1</v>
      </c>
      <c r="B373" t="s">
        <v>383</v>
      </c>
      <c r="C373">
        <v>1</v>
      </c>
      <c r="D373">
        <v>-7.0000000000000007E-2</v>
      </c>
      <c r="E373">
        <v>30</v>
      </c>
      <c r="F373">
        <v>117.27</v>
      </c>
      <c r="G373">
        <v>116.62</v>
      </c>
      <c r="H373" s="8">
        <v>6.8199999999999997E-2</v>
      </c>
      <c r="I373" t="s">
        <v>615</v>
      </c>
    </row>
    <row r="374" spans="1:9" x14ac:dyDescent="0.3">
      <c r="A374">
        <v>1</v>
      </c>
      <c r="B374" t="s">
        <v>384</v>
      </c>
      <c r="C374">
        <v>1</v>
      </c>
      <c r="D374">
        <v>0.01</v>
      </c>
      <c r="E374">
        <v>26</v>
      </c>
      <c r="F374">
        <v>119.03</v>
      </c>
      <c r="G374">
        <v>118.71</v>
      </c>
      <c r="H374" s="8">
        <v>5.8099999999999999E-2</v>
      </c>
      <c r="I374" t="s">
        <v>615</v>
      </c>
    </row>
    <row r="375" spans="1:9" x14ac:dyDescent="0.3">
      <c r="A375">
        <v>1</v>
      </c>
      <c r="B375" t="s">
        <v>385</v>
      </c>
      <c r="C375">
        <v>1</v>
      </c>
      <c r="D375">
        <v>0</v>
      </c>
      <c r="E375">
        <v>26</v>
      </c>
      <c r="F375">
        <v>120.82</v>
      </c>
      <c r="G375">
        <v>120.45</v>
      </c>
      <c r="H375" s="8">
        <v>5.8799999999999998E-2</v>
      </c>
      <c r="I375" t="s">
        <v>615</v>
      </c>
    </row>
    <row r="376" spans="1:9" x14ac:dyDescent="0.3">
      <c r="A376">
        <v>1</v>
      </c>
      <c r="B376" t="s">
        <v>386</v>
      </c>
      <c r="C376">
        <v>1</v>
      </c>
      <c r="D376">
        <v>0.05</v>
      </c>
      <c r="E376">
        <v>24</v>
      </c>
      <c r="F376">
        <v>119.7</v>
      </c>
      <c r="G376">
        <v>119.08</v>
      </c>
      <c r="H376" s="8">
        <v>5.5199999999999999E-2</v>
      </c>
      <c r="I376" t="s">
        <v>615</v>
      </c>
    </row>
    <row r="377" spans="1:9" x14ac:dyDescent="0.3">
      <c r="A377">
        <v>1</v>
      </c>
      <c r="B377" t="s">
        <v>387</v>
      </c>
      <c r="C377">
        <v>1</v>
      </c>
      <c r="D377">
        <v>0.02</v>
      </c>
      <c r="E377">
        <v>18</v>
      </c>
      <c r="F377">
        <v>116.49</v>
      </c>
      <c r="G377">
        <v>116.27</v>
      </c>
      <c r="H377" s="8">
        <v>4.2000000000000003E-2</v>
      </c>
      <c r="I377" t="s">
        <v>615</v>
      </c>
    </row>
    <row r="378" spans="1:9" x14ac:dyDescent="0.3">
      <c r="A378">
        <v>1</v>
      </c>
      <c r="B378" t="s">
        <v>388</v>
      </c>
      <c r="C378">
        <v>1</v>
      </c>
      <c r="D378">
        <v>0.05</v>
      </c>
      <c r="E378">
        <v>29</v>
      </c>
      <c r="F378">
        <v>116.99</v>
      </c>
      <c r="G378">
        <v>116.41</v>
      </c>
      <c r="H378" s="8">
        <v>6.7299999999999999E-2</v>
      </c>
      <c r="I378" t="s">
        <v>615</v>
      </c>
    </row>
    <row r="379" spans="1:9" x14ac:dyDescent="0.3">
      <c r="A379">
        <v>1</v>
      </c>
      <c r="B379" t="s">
        <v>389</v>
      </c>
      <c r="C379">
        <v>1</v>
      </c>
      <c r="D379">
        <v>-0.01</v>
      </c>
      <c r="E379">
        <v>23</v>
      </c>
      <c r="F379">
        <v>112.58</v>
      </c>
      <c r="G379">
        <v>111.62</v>
      </c>
      <c r="H379" s="8">
        <v>5.6300000000000003E-2</v>
      </c>
      <c r="I379" t="s">
        <v>615</v>
      </c>
    </row>
    <row r="380" spans="1:9" x14ac:dyDescent="0.3">
      <c r="A380">
        <v>1</v>
      </c>
      <c r="B380" t="s">
        <v>390</v>
      </c>
      <c r="C380">
        <v>1</v>
      </c>
      <c r="D380">
        <v>7.0000000000000007E-2</v>
      </c>
      <c r="E380">
        <v>26</v>
      </c>
      <c r="F380">
        <v>113.94</v>
      </c>
      <c r="G380">
        <v>112.85</v>
      </c>
      <c r="H380" s="8">
        <v>6.2799999999999995E-2</v>
      </c>
      <c r="I380" t="s">
        <v>615</v>
      </c>
    </row>
    <row r="381" spans="1:9" x14ac:dyDescent="0.3">
      <c r="A381">
        <v>1</v>
      </c>
      <c r="B381" t="s">
        <v>391</v>
      </c>
      <c r="C381">
        <v>1</v>
      </c>
      <c r="D381">
        <v>0.06</v>
      </c>
      <c r="E381">
        <v>24</v>
      </c>
      <c r="F381">
        <v>117.76</v>
      </c>
      <c r="G381">
        <v>116.77</v>
      </c>
      <c r="H381" s="8">
        <v>5.67E-2</v>
      </c>
      <c r="I381" t="s">
        <v>615</v>
      </c>
    </row>
    <row r="382" spans="1:9" x14ac:dyDescent="0.3">
      <c r="A382">
        <v>1</v>
      </c>
      <c r="B382" t="s">
        <v>392</v>
      </c>
      <c r="C382">
        <v>1</v>
      </c>
      <c r="D382">
        <v>0.01</v>
      </c>
      <c r="E382">
        <v>22</v>
      </c>
      <c r="F382">
        <v>120.56</v>
      </c>
      <c r="G382">
        <v>119.72</v>
      </c>
      <c r="H382" s="8">
        <v>4.9799999999999997E-2</v>
      </c>
      <c r="I382" t="s">
        <v>615</v>
      </c>
    </row>
    <row r="383" spans="1:9" x14ac:dyDescent="0.3">
      <c r="A383">
        <v>1</v>
      </c>
      <c r="B383" t="s">
        <v>393</v>
      </c>
      <c r="C383">
        <v>1</v>
      </c>
      <c r="D383">
        <v>0.06</v>
      </c>
      <c r="E383">
        <v>19</v>
      </c>
      <c r="F383">
        <v>119.3</v>
      </c>
      <c r="G383">
        <v>118.49</v>
      </c>
      <c r="H383" s="8">
        <v>4.3999999999999997E-2</v>
      </c>
      <c r="I383" t="s">
        <v>615</v>
      </c>
    </row>
    <row r="384" spans="1:9" x14ac:dyDescent="0.3">
      <c r="A384">
        <v>1</v>
      </c>
      <c r="B384" t="s">
        <v>394</v>
      </c>
      <c r="C384">
        <v>1</v>
      </c>
      <c r="D384">
        <v>-0.02</v>
      </c>
      <c r="E384">
        <v>23</v>
      </c>
      <c r="F384">
        <v>117.57</v>
      </c>
      <c r="G384">
        <v>116.37</v>
      </c>
      <c r="H384" s="8">
        <v>5.3999999999999999E-2</v>
      </c>
      <c r="I384" t="s">
        <v>615</v>
      </c>
    </row>
    <row r="385" spans="1:9" x14ac:dyDescent="0.3">
      <c r="A385">
        <v>1</v>
      </c>
      <c r="B385" t="s">
        <v>395</v>
      </c>
      <c r="C385">
        <v>1</v>
      </c>
      <c r="D385">
        <v>0.04</v>
      </c>
      <c r="E385">
        <v>24</v>
      </c>
      <c r="F385">
        <v>117.5</v>
      </c>
      <c r="G385">
        <v>117.24</v>
      </c>
      <c r="H385" s="8">
        <v>5.4399999999999997E-2</v>
      </c>
      <c r="I385" t="s">
        <v>615</v>
      </c>
    </row>
    <row r="386" spans="1:9" x14ac:dyDescent="0.3">
      <c r="A386">
        <v>1</v>
      </c>
      <c r="B386" t="s">
        <v>396</v>
      </c>
      <c r="C386">
        <v>1</v>
      </c>
      <c r="D386">
        <v>-0.03</v>
      </c>
      <c r="E386">
        <v>27</v>
      </c>
      <c r="F386">
        <v>113.56</v>
      </c>
      <c r="G386">
        <v>112.73</v>
      </c>
      <c r="H386" s="8">
        <v>6.4000000000000001E-2</v>
      </c>
      <c r="I386" t="s">
        <v>615</v>
      </c>
    </row>
    <row r="387" spans="1:9" x14ac:dyDescent="0.3">
      <c r="A387">
        <v>1</v>
      </c>
      <c r="B387" t="s">
        <v>397</v>
      </c>
      <c r="C387">
        <v>1</v>
      </c>
      <c r="D387">
        <v>-0.08</v>
      </c>
      <c r="E387">
        <v>20</v>
      </c>
      <c r="F387">
        <v>121.17</v>
      </c>
      <c r="G387">
        <v>120.95</v>
      </c>
      <c r="H387" s="8">
        <v>4.58E-2</v>
      </c>
      <c r="I387" t="s">
        <v>615</v>
      </c>
    </row>
    <row r="388" spans="1:9" x14ac:dyDescent="0.3">
      <c r="A388">
        <v>1</v>
      </c>
      <c r="B388" t="s">
        <v>398</v>
      </c>
      <c r="C388">
        <v>1</v>
      </c>
      <c r="D388">
        <v>0</v>
      </c>
      <c r="E388">
        <v>21</v>
      </c>
      <c r="F388">
        <v>118.92</v>
      </c>
      <c r="G388">
        <v>117.43</v>
      </c>
      <c r="H388" s="8">
        <v>4.8399999999999999E-2</v>
      </c>
      <c r="I388" t="s">
        <v>615</v>
      </c>
    </row>
    <row r="389" spans="1:9" x14ac:dyDescent="0.3">
      <c r="A389">
        <v>1</v>
      </c>
      <c r="B389" t="s">
        <v>399</v>
      </c>
      <c r="C389">
        <v>1</v>
      </c>
      <c r="D389">
        <v>0</v>
      </c>
      <c r="E389">
        <v>30</v>
      </c>
      <c r="F389">
        <v>119.79</v>
      </c>
      <c r="G389">
        <v>119.43</v>
      </c>
      <c r="H389" s="8">
        <v>6.7100000000000007E-2</v>
      </c>
      <c r="I389" t="s">
        <v>615</v>
      </c>
    </row>
    <row r="390" spans="1:9" x14ac:dyDescent="0.3">
      <c r="A390">
        <v>1</v>
      </c>
      <c r="B390" t="s">
        <v>400</v>
      </c>
      <c r="C390">
        <v>1</v>
      </c>
      <c r="D390">
        <v>0.05</v>
      </c>
      <c r="E390">
        <v>22</v>
      </c>
      <c r="F390">
        <v>124.32</v>
      </c>
      <c r="G390">
        <v>123.92</v>
      </c>
      <c r="H390" s="8">
        <v>4.8300000000000003E-2</v>
      </c>
      <c r="I390" t="s">
        <v>615</v>
      </c>
    </row>
    <row r="391" spans="1:9" x14ac:dyDescent="0.3">
      <c r="A391">
        <v>1</v>
      </c>
      <c r="B391" t="s">
        <v>401</v>
      </c>
      <c r="C391">
        <v>1</v>
      </c>
      <c r="D391">
        <v>-0.02</v>
      </c>
      <c r="E391">
        <v>28</v>
      </c>
      <c r="F391">
        <v>123.28</v>
      </c>
      <c r="G391">
        <v>122.91</v>
      </c>
      <c r="H391" s="8">
        <v>6.13E-2</v>
      </c>
      <c r="I391" t="s">
        <v>615</v>
      </c>
    </row>
    <row r="392" spans="1:9" x14ac:dyDescent="0.3">
      <c r="A392">
        <v>1</v>
      </c>
      <c r="B392" t="s">
        <v>402</v>
      </c>
      <c r="C392">
        <v>1</v>
      </c>
      <c r="D392">
        <v>-0.09</v>
      </c>
      <c r="E392">
        <v>25</v>
      </c>
      <c r="F392">
        <v>117.07</v>
      </c>
      <c r="G392">
        <v>116.53</v>
      </c>
      <c r="H392" s="8">
        <v>5.67E-2</v>
      </c>
      <c r="I392" t="s">
        <v>615</v>
      </c>
    </row>
    <row r="393" spans="1:9" x14ac:dyDescent="0.3">
      <c r="A393">
        <v>1</v>
      </c>
      <c r="B393" t="s">
        <v>403</v>
      </c>
      <c r="C393">
        <v>1</v>
      </c>
      <c r="D393">
        <v>0.01</v>
      </c>
      <c r="E393">
        <v>28</v>
      </c>
      <c r="F393">
        <v>118.81</v>
      </c>
      <c r="G393">
        <v>118.33</v>
      </c>
      <c r="H393" s="8">
        <v>6.5199999999999994E-2</v>
      </c>
      <c r="I393" t="s">
        <v>615</v>
      </c>
    </row>
    <row r="394" spans="1:9" x14ac:dyDescent="0.3">
      <c r="A394">
        <v>1</v>
      </c>
      <c r="B394" t="s">
        <v>404</v>
      </c>
      <c r="C394">
        <v>1</v>
      </c>
      <c r="D394">
        <v>7.0000000000000007E-2</v>
      </c>
      <c r="E394">
        <v>23</v>
      </c>
      <c r="F394">
        <v>117.35</v>
      </c>
      <c r="G394">
        <v>116.72</v>
      </c>
      <c r="H394" s="8">
        <v>5.4300000000000001E-2</v>
      </c>
      <c r="I394" t="s">
        <v>615</v>
      </c>
    </row>
    <row r="395" spans="1:9" x14ac:dyDescent="0.3">
      <c r="A395">
        <v>1</v>
      </c>
      <c r="B395" t="s">
        <v>405</v>
      </c>
      <c r="C395">
        <v>1</v>
      </c>
      <c r="D395">
        <v>0</v>
      </c>
      <c r="E395">
        <v>27</v>
      </c>
      <c r="F395">
        <v>121.17</v>
      </c>
      <c r="G395">
        <v>120.57</v>
      </c>
      <c r="H395" s="8">
        <v>6.0600000000000001E-2</v>
      </c>
      <c r="I395" t="s">
        <v>615</v>
      </c>
    </row>
    <row r="396" spans="1:9" x14ac:dyDescent="0.3">
      <c r="A396">
        <v>1</v>
      </c>
      <c r="B396" t="s">
        <v>406</v>
      </c>
      <c r="C396">
        <v>1</v>
      </c>
      <c r="D396">
        <v>0.05</v>
      </c>
      <c r="E396">
        <v>23</v>
      </c>
      <c r="F396">
        <v>112.71</v>
      </c>
      <c r="G396">
        <v>111.9</v>
      </c>
      <c r="H396" s="8">
        <v>5.5500000000000001E-2</v>
      </c>
      <c r="I396" t="s">
        <v>615</v>
      </c>
    </row>
    <row r="397" spans="1:9" x14ac:dyDescent="0.3">
      <c r="A397">
        <v>1</v>
      </c>
      <c r="B397" t="s">
        <v>407</v>
      </c>
      <c r="C397">
        <v>1</v>
      </c>
      <c r="D397">
        <v>-0.04</v>
      </c>
      <c r="E397">
        <v>27</v>
      </c>
      <c r="F397">
        <v>115.2</v>
      </c>
      <c r="G397">
        <v>113.96</v>
      </c>
      <c r="H397" s="8">
        <v>6.4000000000000001E-2</v>
      </c>
      <c r="I397" t="s">
        <v>615</v>
      </c>
    </row>
    <row r="398" spans="1:9" x14ac:dyDescent="0.3">
      <c r="A398">
        <v>1</v>
      </c>
      <c r="B398" t="s">
        <v>408</v>
      </c>
      <c r="C398">
        <v>1</v>
      </c>
      <c r="D398">
        <v>0</v>
      </c>
      <c r="E398">
        <v>25</v>
      </c>
      <c r="F398">
        <v>117.14</v>
      </c>
      <c r="G398">
        <v>116.96</v>
      </c>
      <c r="H398" s="8">
        <v>5.8700000000000002E-2</v>
      </c>
      <c r="I398" t="s">
        <v>615</v>
      </c>
    </row>
    <row r="399" spans="1:9" x14ac:dyDescent="0.3">
      <c r="A399">
        <v>1</v>
      </c>
      <c r="B399" t="s">
        <v>409</v>
      </c>
      <c r="C399">
        <v>1</v>
      </c>
      <c r="D399">
        <v>-0.04</v>
      </c>
      <c r="E399">
        <v>25</v>
      </c>
      <c r="F399">
        <v>117.06</v>
      </c>
      <c r="G399">
        <v>116.88</v>
      </c>
      <c r="H399" s="8">
        <v>5.8200000000000002E-2</v>
      </c>
      <c r="I399" t="s">
        <v>615</v>
      </c>
    </row>
    <row r="400" spans="1:9" x14ac:dyDescent="0.3">
      <c r="A400">
        <v>1</v>
      </c>
      <c r="B400" t="s">
        <v>410</v>
      </c>
      <c r="C400">
        <v>1</v>
      </c>
      <c r="D400">
        <v>-0.04</v>
      </c>
      <c r="E400">
        <v>25</v>
      </c>
      <c r="F400">
        <v>116.09</v>
      </c>
      <c r="G400">
        <v>115.34</v>
      </c>
      <c r="H400" s="8">
        <v>5.8799999999999998E-2</v>
      </c>
      <c r="I400" t="s">
        <v>615</v>
      </c>
    </row>
    <row r="401" spans="1:9" x14ac:dyDescent="0.3">
      <c r="A401">
        <v>1</v>
      </c>
      <c r="B401" t="s">
        <v>411</v>
      </c>
      <c r="C401">
        <v>1</v>
      </c>
      <c r="D401">
        <v>0.02</v>
      </c>
      <c r="E401">
        <v>25</v>
      </c>
      <c r="F401">
        <v>116.51</v>
      </c>
      <c r="G401">
        <v>116.06</v>
      </c>
      <c r="H401" s="8">
        <v>5.5800000000000002E-2</v>
      </c>
      <c r="I401" t="s">
        <v>615</v>
      </c>
    </row>
    <row r="402" spans="1:9" x14ac:dyDescent="0.3">
      <c r="A402">
        <v>1</v>
      </c>
      <c r="B402" t="s">
        <v>412</v>
      </c>
      <c r="C402">
        <v>1</v>
      </c>
      <c r="D402">
        <v>0.06</v>
      </c>
      <c r="E402">
        <v>24</v>
      </c>
      <c r="F402">
        <v>123.35</v>
      </c>
      <c r="G402">
        <v>122.46</v>
      </c>
      <c r="H402" s="8">
        <v>5.2699999999999997E-2</v>
      </c>
      <c r="I402" t="s">
        <v>615</v>
      </c>
    </row>
    <row r="403" spans="1:9" x14ac:dyDescent="0.3">
      <c r="A403">
        <v>1</v>
      </c>
      <c r="B403" t="s">
        <v>413</v>
      </c>
      <c r="C403">
        <v>1</v>
      </c>
      <c r="D403">
        <v>-0.03</v>
      </c>
      <c r="E403">
        <v>27</v>
      </c>
      <c r="F403">
        <v>118.95</v>
      </c>
      <c r="G403">
        <v>118.56</v>
      </c>
      <c r="H403" s="8">
        <v>6.1699999999999998E-2</v>
      </c>
      <c r="I403" t="s">
        <v>615</v>
      </c>
    </row>
    <row r="404" spans="1:9" x14ac:dyDescent="0.3">
      <c r="A404">
        <v>1</v>
      </c>
      <c r="B404" t="s">
        <v>414</v>
      </c>
      <c r="C404">
        <v>1</v>
      </c>
      <c r="D404">
        <v>-0.02</v>
      </c>
      <c r="E404">
        <v>27</v>
      </c>
      <c r="F404">
        <v>120.1</v>
      </c>
      <c r="G404">
        <v>119.78</v>
      </c>
      <c r="H404" s="8">
        <v>5.91E-2</v>
      </c>
      <c r="I404" t="s">
        <v>615</v>
      </c>
    </row>
    <row r="405" spans="1:9" x14ac:dyDescent="0.3">
      <c r="A405">
        <v>1</v>
      </c>
      <c r="B405" t="s">
        <v>415</v>
      </c>
      <c r="C405">
        <v>1</v>
      </c>
      <c r="D405">
        <v>-0.02</v>
      </c>
      <c r="E405">
        <v>27</v>
      </c>
      <c r="F405">
        <v>115.88</v>
      </c>
      <c r="G405">
        <v>115.22</v>
      </c>
      <c r="H405" s="8">
        <v>6.5600000000000006E-2</v>
      </c>
      <c r="I405" t="s">
        <v>615</v>
      </c>
    </row>
    <row r="406" spans="1:9" x14ac:dyDescent="0.3">
      <c r="A406">
        <v>1</v>
      </c>
      <c r="B406" t="s">
        <v>416</v>
      </c>
      <c r="C406">
        <v>1</v>
      </c>
      <c r="D406">
        <v>0.02</v>
      </c>
      <c r="E406">
        <v>23</v>
      </c>
      <c r="F406">
        <v>121.19</v>
      </c>
      <c r="G406">
        <v>120.81</v>
      </c>
      <c r="H406" s="8">
        <v>5.2299999999999999E-2</v>
      </c>
      <c r="I406" t="s">
        <v>615</v>
      </c>
    </row>
    <row r="407" spans="1:9" x14ac:dyDescent="0.3">
      <c r="A407">
        <v>1</v>
      </c>
      <c r="B407" t="s">
        <v>417</v>
      </c>
      <c r="C407">
        <v>1</v>
      </c>
      <c r="D407">
        <v>-0.03</v>
      </c>
      <c r="E407">
        <v>26</v>
      </c>
      <c r="F407">
        <v>119.5</v>
      </c>
      <c r="G407">
        <v>119.05</v>
      </c>
      <c r="H407" s="8">
        <v>5.8299999999999998E-2</v>
      </c>
      <c r="I407" t="s">
        <v>615</v>
      </c>
    </row>
    <row r="408" spans="1:9" x14ac:dyDescent="0.3">
      <c r="A408">
        <v>1</v>
      </c>
      <c r="B408" t="s">
        <v>418</v>
      </c>
      <c r="C408">
        <v>1</v>
      </c>
      <c r="D408">
        <v>0.04</v>
      </c>
      <c r="E408">
        <v>23</v>
      </c>
      <c r="F408">
        <v>118.9</v>
      </c>
      <c r="G408">
        <v>118.51</v>
      </c>
      <c r="H408" s="8">
        <v>5.2699999999999997E-2</v>
      </c>
      <c r="I408" t="s">
        <v>615</v>
      </c>
    </row>
    <row r="409" spans="1:9" x14ac:dyDescent="0.3">
      <c r="A409">
        <v>1</v>
      </c>
      <c r="B409" t="s">
        <v>419</v>
      </c>
      <c r="C409">
        <v>1</v>
      </c>
      <c r="D409">
        <v>-0.1</v>
      </c>
      <c r="E409">
        <v>24</v>
      </c>
      <c r="F409">
        <v>118.23</v>
      </c>
      <c r="G409">
        <v>117.86</v>
      </c>
      <c r="H409" s="8">
        <v>5.5399999999999998E-2</v>
      </c>
      <c r="I409" t="s">
        <v>615</v>
      </c>
    </row>
    <row r="410" spans="1:9" x14ac:dyDescent="0.3">
      <c r="A410">
        <v>1</v>
      </c>
      <c r="B410" t="s">
        <v>420</v>
      </c>
      <c r="C410">
        <v>1</v>
      </c>
      <c r="D410">
        <v>-0.02</v>
      </c>
      <c r="E410">
        <v>25</v>
      </c>
      <c r="F410">
        <v>117.36</v>
      </c>
      <c r="G410">
        <v>117.21</v>
      </c>
      <c r="H410" s="8">
        <v>5.74E-2</v>
      </c>
      <c r="I410" t="s">
        <v>615</v>
      </c>
    </row>
    <row r="411" spans="1:9" x14ac:dyDescent="0.3">
      <c r="A411">
        <v>1</v>
      </c>
      <c r="B411" t="s">
        <v>421</v>
      </c>
      <c r="C411">
        <v>1</v>
      </c>
      <c r="D411">
        <v>0.06</v>
      </c>
      <c r="E411">
        <v>20</v>
      </c>
      <c r="F411">
        <v>120.76</v>
      </c>
      <c r="G411">
        <v>120.33</v>
      </c>
      <c r="H411" s="8">
        <v>4.6100000000000002E-2</v>
      </c>
      <c r="I411" t="s">
        <v>615</v>
      </c>
    </row>
    <row r="412" spans="1:9" x14ac:dyDescent="0.3">
      <c r="A412">
        <v>1</v>
      </c>
      <c r="B412" t="s">
        <v>422</v>
      </c>
      <c r="C412">
        <v>1</v>
      </c>
      <c r="D412">
        <v>0.03</v>
      </c>
      <c r="E412">
        <v>22</v>
      </c>
      <c r="F412">
        <v>119.94</v>
      </c>
      <c r="G412">
        <v>119.53</v>
      </c>
      <c r="H412" s="8">
        <v>4.9599999999999998E-2</v>
      </c>
      <c r="I412" t="s">
        <v>615</v>
      </c>
    </row>
    <row r="413" spans="1:9" x14ac:dyDescent="0.3">
      <c r="A413">
        <v>1</v>
      </c>
      <c r="B413" t="s">
        <v>423</v>
      </c>
      <c r="C413">
        <v>1</v>
      </c>
      <c r="D413">
        <v>0</v>
      </c>
      <c r="E413">
        <v>22</v>
      </c>
      <c r="F413">
        <v>116.5</v>
      </c>
      <c r="G413">
        <v>116.05</v>
      </c>
      <c r="H413" s="8">
        <v>5.0500000000000003E-2</v>
      </c>
      <c r="I413" t="s">
        <v>615</v>
      </c>
    </row>
    <row r="414" spans="1:9" x14ac:dyDescent="0.3">
      <c r="A414">
        <v>1</v>
      </c>
      <c r="B414" t="s">
        <v>424</v>
      </c>
      <c r="C414">
        <v>1</v>
      </c>
      <c r="D414">
        <v>-7.0000000000000007E-2</v>
      </c>
      <c r="E414">
        <v>23</v>
      </c>
      <c r="F414">
        <v>120.3</v>
      </c>
      <c r="G414">
        <v>120.01</v>
      </c>
      <c r="H414" s="8">
        <v>5.21E-2</v>
      </c>
      <c r="I414" t="s">
        <v>615</v>
      </c>
    </row>
    <row r="415" spans="1:9" x14ac:dyDescent="0.3">
      <c r="A415">
        <v>1</v>
      </c>
      <c r="B415" t="s">
        <v>425</v>
      </c>
      <c r="C415">
        <v>1</v>
      </c>
      <c r="D415">
        <v>0.06</v>
      </c>
      <c r="E415">
        <v>27</v>
      </c>
      <c r="F415">
        <v>119.34</v>
      </c>
      <c r="G415">
        <v>118.47</v>
      </c>
      <c r="H415" s="8">
        <v>6.1199999999999997E-2</v>
      </c>
      <c r="I415" t="s">
        <v>615</v>
      </c>
    </row>
    <row r="416" spans="1:9" x14ac:dyDescent="0.3">
      <c r="A416">
        <v>1</v>
      </c>
      <c r="B416" t="s">
        <v>426</v>
      </c>
      <c r="C416">
        <v>1</v>
      </c>
      <c r="D416">
        <v>-0.03</v>
      </c>
      <c r="E416">
        <v>23</v>
      </c>
      <c r="F416">
        <v>118.61</v>
      </c>
      <c r="G416">
        <v>118.35</v>
      </c>
      <c r="H416" s="8">
        <v>5.2600000000000001E-2</v>
      </c>
      <c r="I416" t="s">
        <v>615</v>
      </c>
    </row>
    <row r="417" spans="1:9" x14ac:dyDescent="0.3">
      <c r="A417">
        <v>1</v>
      </c>
      <c r="B417" t="s">
        <v>427</v>
      </c>
      <c r="C417">
        <v>1</v>
      </c>
      <c r="D417">
        <v>0.01</v>
      </c>
      <c r="E417">
        <v>28</v>
      </c>
      <c r="F417">
        <v>115.88</v>
      </c>
      <c r="G417">
        <v>115.36</v>
      </c>
      <c r="H417" s="8">
        <v>6.5199999999999994E-2</v>
      </c>
      <c r="I417" t="s">
        <v>615</v>
      </c>
    </row>
    <row r="418" spans="1:9" x14ac:dyDescent="0.3">
      <c r="A418">
        <v>1</v>
      </c>
      <c r="B418" t="s">
        <v>428</v>
      </c>
      <c r="C418">
        <v>1</v>
      </c>
      <c r="D418">
        <v>0.03</v>
      </c>
      <c r="E418">
        <v>31</v>
      </c>
      <c r="F418">
        <v>120.32</v>
      </c>
      <c r="G418">
        <v>120.1</v>
      </c>
      <c r="H418" s="8">
        <v>6.88E-2</v>
      </c>
      <c r="I418" t="s">
        <v>615</v>
      </c>
    </row>
    <row r="419" spans="1:9" x14ac:dyDescent="0.3">
      <c r="A419">
        <v>1</v>
      </c>
      <c r="B419" t="s">
        <v>429</v>
      </c>
      <c r="C419">
        <v>1</v>
      </c>
      <c r="D419">
        <v>-0.06</v>
      </c>
      <c r="E419">
        <v>28</v>
      </c>
      <c r="F419">
        <v>115.49</v>
      </c>
      <c r="G419">
        <v>114.92</v>
      </c>
      <c r="H419" s="8">
        <v>6.5500000000000003E-2</v>
      </c>
      <c r="I419" t="s">
        <v>615</v>
      </c>
    </row>
    <row r="420" spans="1:9" x14ac:dyDescent="0.3">
      <c r="A420">
        <v>1</v>
      </c>
      <c r="B420" t="s">
        <v>430</v>
      </c>
      <c r="C420">
        <v>1</v>
      </c>
      <c r="D420">
        <v>-0.05</v>
      </c>
      <c r="E420">
        <v>26</v>
      </c>
      <c r="F420">
        <v>114.86</v>
      </c>
      <c r="G420">
        <v>114.14</v>
      </c>
      <c r="H420" s="8">
        <v>6.0299999999999999E-2</v>
      </c>
      <c r="I420" t="s">
        <v>615</v>
      </c>
    </row>
    <row r="421" spans="1:9" x14ac:dyDescent="0.3">
      <c r="A421">
        <v>1</v>
      </c>
      <c r="B421" t="s">
        <v>431</v>
      </c>
      <c r="C421">
        <v>1</v>
      </c>
      <c r="D421">
        <v>0</v>
      </c>
      <c r="E421">
        <v>25</v>
      </c>
      <c r="F421">
        <v>115.52</v>
      </c>
      <c r="G421">
        <v>115.39</v>
      </c>
      <c r="H421" s="8">
        <v>5.8700000000000002E-2</v>
      </c>
      <c r="I421" t="s">
        <v>615</v>
      </c>
    </row>
    <row r="422" spans="1:9" x14ac:dyDescent="0.3">
      <c r="A422">
        <v>1</v>
      </c>
      <c r="B422" t="s">
        <v>432</v>
      </c>
      <c r="C422">
        <v>1</v>
      </c>
      <c r="D422">
        <v>-0.05</v>
      </c>
      <c r="E422">
        <v>24</v>
      </c>
      <c r="F422">
        <v>123.21</v>
      </c>
      <c r="G422">
        <v>122.65</v>
      </c>
      <c r="H422" s="8">
        <v>5.3400000000000003E-2</v>
      </c>
      <c r="I422" t="s">
        <v>615</v>
      </c>
    </row>
    <row r="423" spans="1:9" x14ac:dyDescent="0.3">
      <c r="A423">
        <v>1</v>
      </c>
      <c r="B423" t="s">
        <v>433</v>
      </c>
      <c r="C423">
        <v>1</v>
      </c>
      <c r="D423">
        <v>0.03</v>
      </c>
      <c r="E423">
        <v>29</v>
      </c>
      <c r="F423">
        <v>118.14</v>
      </c>
      <c r="G423">
        <v>117.86</v>
      </c>
      <c r="H423" s="8">
        <v>6.5500000000000003E-2</v>
      </c>
      <c r="I423" t="s">
        <v>615</v>
      </c>
    </row>
    <row r="424" spans="1:9" x14ac:dyDescent="0.3">
      <c r="A424">
        <v>1</v>
      </c>
      <c r="B424" t="s">
        <v>434</v>
      </c>
      <c r="C424">
        <v>1</v>
      </c>
      <c r="D424">
        <v>0.04</v>
      </c>
      <c r="E424">
        <v>19</v>
      </c>
      <c r="F424">
        <v>117.02</v>
      </c>
      <c r="G424">
        <v>116.22</v>
      </c>
      <c r="H424" s="8">
        <v>4.3700000000000003E-2</v>
      </c>
      <c r="I424" t="s">
        <v>615</v>
      </c>
    </row>
    <row r="425" spans="1:9" x14ac:dyDescent="0.3">
      <c r="A425">
        <v>1</v>
      </c>
      <c r="B425" t="s">
        <v>435</v>
      </c>
      <c r="C425">
        <v>1</v>
      </c>
      <c r="D425">
        <v>0.01</v>
      </c>
      <c r="E425">
        <v>24</v>
      </c>
      <c r="F425">
        <v>115.52</v>
      </c>
      <c r="G425">
        <v>114.88</v>
      </c>
      <c r="H425" s="8">
        <v>5.6099999999999997E-2</v>
      </c>
      <c r="I425" t="s">
        <v>615</v>
      </c>
    </row>
    <row r="426" spans="1:9" x14ac:dyDescent="0.3">
      <c r="A426">
        <v>1</v>
      </c>
      <c r="B426" t="s">
        <v>436</v>
      </c>
      <c r="C426">
        <v>1</v>
      </c>
      <c r="D426">
        <v>0.02</v>
      </c>
      <c r="E426">
        <v>34</v>
      </c>
      <c r="F426">
        <v>117.35</v>
      </c>
      <c r="G426">
        <v>117.11</v>
      </c>
      <c r="H426" s="8">
        <v>7.7899999999999997E-2</v>
      </c>
      <c r="I426" t="s">
        <v>615</v>
      </c>
    </row>
    <row r="427" spans="1:9" x14ac:dyDescent="0.3">
      <c r="A427">
        <v>1</v>
      </c>
      <c r="B427" t="s">
        <v>437</v>
      </c>
      <c r="C427">
        <v>1</v>
      </c>
      <c r="D427">
        <v>-0.03</v>
      </c>
      <c r="E427">
        <v>22</v>
      </c>
      <c r="F427">
        <v>120.81</v>
      </c>
      <c r="G427">
        <v>120.45</v>
      </c>
      <c r="H427" s="8">
        <v>4.9700000000000001E-2</v>
      </c>
      <c r="I427" t="s">
        <v>615</v>
      </c>
    </row>
    <row r="428" spans="1:9" x14ac:dyDescent="0.3">
      <c r="A428">
        <v>1</v>
      </c>
      <c r="B428" t="s">
        <v>438</v>
      </c>
      <c r="C428">
        <v>1</v>
      </c>
      <c r="D428">
        <v>0.01</v>
      </c>
      <c r="E428">
        <v>25</v>
      </c>
      <c r="F428">
        <v>118.42</v>
      </c>
      <c r="G428">
        <v>117.03</v>
      </c>
      <c r="H428" s="8">
        <v>5.8000000000000003E-2</v>
      </c>
      <c r="I428" t="s">
        <v>615</v>
      </c>
    </row>
    <row r="429" spans="1:9" x14ac:dyDescent="0.3">
      <c r="A429">
        <v>1</v>
      </c>
      <c r="B429" t="s">
        <v>439</v>
      </c>
      <c r="C429">
        <v>1</v>
      </c>
      <c r="D429">
        <v>-0.11</v>
      </c>
      <c r="E429">
        <v>24</v>
      </c>
      <c r="F429">
        <v>117.04</v>
      </c>
      <c r="G429">
        <v>116.52</v>
      </c>
      <c r="H429" s="8">
        <v>5.5399999999999998E-2</v>
      </c>
      <c r="I429" t="s">
        <v>615</v>
      </c>
    </row>
    <row r="430" spans="1:9" x14ac:dyDescent="0.3">
      <c r="A430">
        <v>1</v>
      </c>
      <c r="B430" t="s">
        <v>440</v>
      </c>
      <c r="C430">
        <v>1</v>
      </c>
      <c r="D430">
        <v>0.01</v>
      </c>
      <c r="E430">
        <v>23</v>
      </c>
      <c r="F430">
        <v>114.8</v>
      </c>
      <c r="G430">
        <v>114.06</v>
      </c>
      <c r="H430" s="8">
        <v>5.5300000000000002E-2</v>
      </c>
      <c r="I430" t="s">
        <v>615</v>
      </c>
    </row>
    <row r="431" spans="1:9" x14ac:dyDescent="0.3">
      <c r="A431">
        <v>1</v>
      </c>
      <c r="B431" t="s">
        <v>441</v>
      </c>
      <c r="C431">
        <v>1</v>
      </c>
      <c r="D431">
        <v>-0.03</v>
      </c>
      <c r="E431">
        <v>23</v>
      </c>
      <c r="F431">
        <v>122.26</v>
      </c>
      <c r="G431">
        <v>121.89</v>
      </c>
      <c r="H431" s="8">
        <v>5.11E-2</v>
      </c>
      <c r="I431" t="s">
        <v>615</v>
      </c>
    </row>
    <row r="432" spans="1:9" x14ac:dyDescent="0.3">
      <c r="A432">
        <v>1</v>
      </c>
      <c r="B432" t="s">
        <v>442</v>
      </c>
      <c r="C432">
        <v>1</v>
      </c>
      <c r="D432">
        <v>0.05</v>
      </c>
      <c r="E432">
        <v>26</v>
      </c>
      <c r="F432">
        <v>115.13</v>
      </c>
      <c r="G432">
        <v>114.3</v>
      </c>
      <c r="H432" s="8">
        <v>5.9700000000000003E-2</v>
      </c>
      <c r="I432" t="s">
        <v>615</v>
      </c>
    </row>
    <row r="433" spans="1:9" x14ac:dyDescent="0.3">
      <c r="A433">
        <v>1</v>
      </c>
      <c r="B433" t="s">
        <v>443</v>
      </c>
      <c r="C433">
        <v>1</v>
      </c>
      <c r="D433">
        <v>0</v>
      </c>
      <c r="E433">
        <v>22</v>
      </c>
      <c r="F433">
        <v>117.95</v>
      </c>
      <c r="G433">
        <v>117.31</v>
      </c>
      <c r="H433" s="8">
        <v>5.0900000000000001E-2</v>
      </c>
      <c r="I433" t="s">
        <v>615</v>
      </c>
    </row>
    <row r="434" spans="1:9" x14ac:dyDescent="0.3">
      <c r="A434">
        <v>1</v>
      </c>
      <c r="B434" t="s">
        <v>444</v>
      </c>
      <c r="C434">
        <v>1</v>
      </c>
      <c r="D434">
        <v>-0.03</v>
      </c>
      <c r="E434">
        <v>28</v>
      </c>
      <c r="F434">
        <v>118.83</v>
      </c>
      <c r="G434">
        <v>118.64</v>
      </c>
      <c r="H434" s="8">
        <v>6.4500000000000002E-2</v>
      </c>
      <c r="I434" t="s">
        <v>615</v>
      </c>
    </row>
    <row r="435" spans="1:9" x14ac:dyDescent="0.3">
      <c r="A435">
        <v>1</v>
      </c>
      <c r="B435" t="s">
        <v>445</v>
      </c>
      <c r="C435">
        <v>1</v>
      </c>
      <c r="D435">
        <v>0.02</v>
      </c>
      <c r="E435">
        <v>27</v>
      </c>
      <c r="F435">
        <v>116.27</v>
      </c>
      <c r="G435">
        <v>116.01</v>
      </c>
      <c r="H435" s="8">
        <v>6.2E-2</v>
      </c>
      <c r="I435" t="s">
        <v>615</v>
      </c>
    </row>
    <row r="436" spans="1:9" x14ac:dyDescent="0.3">
      <c r="A436">
        <v>1</v>
      </c>
      <c r="B436" t="s">
        <v>446</v>
      </c>
      <c r="C436">
        <v>1</v>
      </c>
      <c r="D436">
        <v>0.03</v>
      </c>
      <c r="E436">
        <v>21</v>
      </c>
      <c r="F436">
        <v>121.64</v>
      </c>
      <c r="G436">
        <v>121.16</v>
      </c>
      <c r="H436" s="8">
        <v>4.6800000000000001E-2</v>
      </c>
      <c r="I436" t="s">
        <v>615</v>
      </c>
    </row>
    <row r="437" spans="1:9" x14ac:dyDescent="0.3">
      <c r="A437">
        <v>1</v>
      </c>
      <c r="B437" t="s">
        <v>447</v>
      </c>
      <c r="C437">
        <v>1</v>
      </c>
      <c r="D437">
        <v>-0.01</v>
      </c>
      <c r="E437">
        <v>21</v>
      </c>
      <c r="F437">
        <v>119.53</v>
      </c>
      <c r="G437">
        <v>118.32</v>
      </c>
      <c r="H437" s="8">
        <v>4.8099999999999997E-2</v>
      </c>
      <c r="I437" t="s">
        <v>615</v>
      </c>
    </row>
    <row r="438" spans="1:9" x14ac:dyDescent="0.3">
      <c r="A438">
        <v>1</v>
      </c>
      <c r="B438" t="s">
        <v>448</v>
      </c>
      <c r="C438">
        <v>1</v>
      </c>
      <c r="D438">
        <v>-0.02</v>
      </c>
      <c r="E438">
        <v>24</v>
      </c>
      <c r="F438">
        <v>117.33</v>
      </c>
      <c r="G438">
        <v>117</v>
      </c>
      <c r="H438" s="8">
        <v>5.4199999999999998E-2</v>
      </c>
      <c r="I438" t="s">
        <v>615</v>
      </c>
    </row>
    <row r="439" spans="1:9" x14ac:dyDescent="0.3">
      <c r="A439">
        <v>1</v>
      </c>
      <c r="B439" t="s">
        <v>449</v>
      </c>
      <c r="C439">
        <v>1</v>
      </c>
      <c r="D439">
        <v>0.11</v>
      </c>
      <c r="E439">
        <v>23</v>
      </c>
      <c r="F439">
        <v>118.64</v>
      </c>
      <c r="G439">
        <v>118.31</v>
      </c>
      <c r="H439" s="8">
        <v>5.1799999999999999E-2</v>
      </c>
      <c r="I439" t="s">
        <v>615</v>
      </c>
    </row>
    <row r="440" spans="1:9" x14ac:dyDescent="0.3">
      <c r="A440">
        <v>1</v>
      </c>
      <c r="B440" t="s">
        <v>450</v>
      </c>
      <c r="C440">
        <v>1</v>
      </c>
      <c r="D440">
        <v>0.04</v>
      </c>
      <c r="E440">
        <v>27</v>
      </c>
      <c r="F440">
        <v>118.89</v>
      </c>
      <c r="G440">
        <v>118.49</v>
      </c>
      <c r="H440" s="8">
        <v>6.1199999999999997E-2</v>
      </c>
      <c r="I440" t="s">
        <v>615</v>
      </c>
    </row>
    <row r="441" spans="1:9" x14ac:dyDescent="0.3">
      <c r="A441">
        <v>1</v>
      </c>
      <c r="B441" t="s">
        <v>451</v>
      </c>
      <c r="C441">
        <v>1</v>
      </c>
      <c r="D441">
        <v>0.01</v>
      </c>
      <c r="E441">
        <v>26</v>
      </c>
      <c r="F441">
        <v>117.76</v>
      </c>
      <c r="G441">
        <v>116.7</v>
      </c>
      <c r="H441" s="8">
        <v>6.0100000000000001E-2</v>
      </c>
      <c r="I441" t="s">
        <v>615</v>
      </c>
    </row>
    <row r="442" spans="1:9" x14ac:dyDescent="0.3">
      <c r="A442">
        <v>1</v>
      </c>
      <c r="B442" t="s">
        <v>452</v>
      </c>
      <c r="C442">
        <v>1</v>
      </c>
      <c r="D442">
        <v>-0.05</v>
      </c>
      <c r="E442">
        <v>25</v>
      </c>
      <c r="F442">
        <v>121.15</v>
      </c>
      <c r="G442">
        <v>120.49</v>
      </c>
      <c r="H442" s="8">
        <v>5.57E-2</v>
      </c>
      <c r="I442" t="s">
        <v>615</v>
      </c>
    </row>
    <row r="443" spans="1:9" x14ac:dyDescent="0.3">
      <c r="A443">
        <v>1</v>
      </c>
      <c r="B443" t="s">
        <v>453</v>
      </c>
      <c r="C443">
        <v>1</v>
      </c>
      <c r="D443">
        <v>-0.03</v>
      </c>
      <c r="E443">
        <v>26</v>
      </c>
      <c r="F443">
        <v>117.09</v>
      </c>
      <c r="G443">
        <v>116.89</v>
      </c>
      <c r="H443" s="8">
        <v>6.1400000000000003E-2</v>
      </c>
      <c r="I443" t="s">
        <v>615</v>
      </c>
    </row>
    <row r="444" spans="1:9" x14ac:dyDescent="0.3">
      <c r="A444">
        <v>1</v>
      </c>
      <c r="B444" t="s">
        <v>454</v>
      </c>
      <c r="C444">
        <v>1</v>
      </c>
      <c r="D444">
        <v>-0.04</v>
      </c>
      <c r="E444">
        <v>21</v>
      </c>
      <c r="F444">
        <v>122.62</v>
      </c>
      <c r="G444">
        <v>122.31</v>
      </c>
      <c r="H444" s="8">
        <v>4.6300000000000001E-2</v>
      </c>
      <c r="I444" t="s">
        <v>615</v>
      </c>
    </row>
    <row r="445" spans="1:9" x14ac:dyDescent="0.3">
      <c r="A445">
        <v>1</v>
      </c>
      <c r="B445" t="s">
        <v>455</v>
      </c>
      <c r="C445">
        <v>1</v>
      </c>
      <c r="D445">
        <v>-0.03</v>
      </c>
      <c r="E445">
        <v>28</v>
      </c>
      <c r="F445">
        <v>117.24</v>
      </c>
      <c r="G445">
        <v>116.92</v>
      </c>
      <c r="H445" s="8">
        <v>6.54E-2</v>
      </c>
      <c r="I445" t="s">
        <v>615</v>
      </c>
    </row>
    <row r="446" spans="1:9" x14ac:dyDescent="0.3">
      <c r="A446">
        <v>1</v>
      </c>
      <c r="B446" t="s">
        <v>456</v>
      </c>
      <c r="C446">
        <v>1</v>
      </c>
      <c r="D446">
        <v>0</v>
      </c>
      <c r="E446">
        <v>24</v>
      </c>
      <c r="F446">
        <v>120.71</v>
      </c>
      <c r="G446">
        <v>120.07</v>
      </c>
      <c r="H446" s="8">
        <v>5.3400000000000003E-2</v>
      </c>
      <c r="I446" t="s">
        <v>615</v>
      </c>
    </row>
    <row r="447" spans="1:9" x14ac:dyDescent="0.3">
      <c r="A447">
        <v>1</v>
      </c>
      <c r="B447" t="s">
        <v>457</v>
      </c>
      <c r="C447">
        <v>1</v>
      </c>
      <c r="D447">
        <v>-0.04</v>
      </c>
      <c r="E447">
        <v>30</v>
      </c>
      <c r="F447">
        <v>120.55</v>
      </c>
      <c r="G447">
        <v>120.26</v>
      </c>
      <c r="H447" s="8">
        <v>6.7000000000000004E-2</v>
      </c>
      <c r="I447" t="s">
        <v>615</v>
      </c>
    </row>
    <row r="448" spans="1:9" x14ac:dyDescent="0.3">
      <c r="A448">
        <v>1</v>
      </c>
      <c r="B448" t="s">
        <v>458</v>
      </c>
      <c r="C448">
        <v>1</v>
      </c>
      <c r="D448">
        <v>-0.02</v>
      </c>
      <c r="E448">
        <v>27</v>
      </c>
      <c r="F448">
        <v>119.68</v>
      </c>
      <c r="G448">
        <v>119.29</v>
      </c>
      <c r="H448" s="8">
        <v>6.13E-2</v>
      </c>
      <c r="I448" t="s">
        <v>615</v>
      </c>
    </row>
    <row r="449" spans="1:9" x14ac:dyDescent="0.3">
      <c r="A449">
        <v>1</v>
      </c>
      <c r="B449" t="s">
        <v>459</v>
      </c>
      <c r="C449">
        <v>1</v>
      </c>
      <c r="D449">
        <v>0.14000000000000001</v>
      </c>
      <c r="E449">
        <v>22</v>
      </c>
      <c r="F449">
        <v>121.47</v>
      </c>
      <c r="G449">
        <v>121.27</v>
      </c>
      <c r="H449" s="8">
        <v>4.8399999999999999E-2</v>
      </c>
      <c r="I449" t="s">
        <v>615</v>
      </c>
    </row>
    <row r="450" spans="1:9" x14ac:dyDescent="0.3">
      <c r="A450">
        <v>1</v>
      </c>
      <c r="B450" t="s">
        <v>460</v>
      </c>
      <c r="C450">
        <v>1</v>
      </c>
      <c r="D450">
        <v>0.03</v>
      </c>
      <c r="E450">
        <v>27</v>
      </c>
      <c r="F450">
        <v>119.27</v>
      </c>
      <c r="G450">
        <v>118.81</v>
      </c>
      <c r="H450" s="8">
        <v>5.8799999999999998E-2</v>
      </c>
      <c r="I450" t="s">
        <v>615</v>
      </c>
    </row>
    <row r="451" spans="1:9" x14ac:dyDescent="0.3">
      <c r="A451">
        <v>1</v>
      </c>
      <c r="B451" t="s">
        <v>461</v>
      </c>
      <c r="C451">
        <v>1</v>
      </c>
      <c r="D451">
        <v>-0.03</v>
      </c>
      <c r="E451">
        <v>23</v>
      </c>
      <c r="F451">
        <v>120.13</v>
      </c>
      <c r="G451">
        <v>119.42</v>
      </c>
      <c r="H451" s="8">
        <v>5.1700000000000003E-2</v>
      </c>
      <c r="I451" t="s">
        <v>615</v>
      </c>
    </row>
    <row r="452" spans="1:9" x14ac:dyDescent="0.3">
      <c r="A452">
        <v>1</v>
      </c>
      <c r="B452" t="s">
        <v>462</v>
      </c>
      <c r="C452">
        <v>1</v>
      </c>
      <c r="D452">
        <v>-0.02</v>
      </c>
      <c r="E452">
        <v>22</v>
      </c>
      <c r="F452">
        <v>123.1</v>
      </c>
      <c r="G452">
        <v>122</v>
      </c>
      <c r="H452" s="8">
        <v>4.7600000000000003E-2</v>
      </c>
      <c r="I452" t="s">
        <v>615</v>
      </c>
    </row>
    <row r="453" spans="1:9" x14ac:dyDescent="0.3">
      <c r="A453">
        <v>1</v>
      </c>
      <c r="B453" t="s">
        <v>463</v>
      </c>
      <c r="C453">
        <v>1</v>
      </c>
      <c r="D453">
        <v>0.01</v>
      </c>
      <c r="E453">
        <v>20</v>
      </c>
      <c r="F453">
        <v>118.14</v>
      </c>
      <c r="G453">
        <v>117.52</v>
      </c>
      <c r="H453" s="8">
        <v>4.4600000000000001E-2</v>
      </c>
      <c r="I453" t="s">
        <v>615</v>
      </c>
    </row>
    <row r="454" spans="1:9" x14ac:dyDescent="0.3">
      <c r="A454">
        <v>1</v>
      </c>
      <c r="B454" t="s">
        <v>464</v>
      </c>
      <c r="C454">
        <v>1</v>
      </c>
      <c r="D454">
        <v>-0.05</v>
      </c>
      <c r="E454">
        <v>24</v>
      </c>
      <c r="F454">
        <v>117.92</v>
      </c>
      <c r="G454">
        <v>117.55</v>
      </c>
      <c r="H454" s="8">
        <v>5.6000000000000001E-2</v>
      </c>
      <c r="I454" t="s">
        <v>615</v>
      </c>
    </row>
    <row r="455" spans="1:9" x14ac:dyDescent="0.3">
      <c r="A455">
        <v>1</v>
      </c>
      <c r="B455" t="s">
        <v>465</v>
      </c>
      <c r="C455">
        <v>1</v>
      </c>
      <c r="D455">
        <v>-0.05</v>
      </c>
      <c r="E455">
        <v>23</v>
      </c>
      <c r="F455">
        <v>116.82</v>
      </c>
      <c r="G455">
        <v>116.5</v>
      </c>
      <c r="H455" s="8">
        <v>5.33E-2</v>
      </c>
      <c r="I455" t="s">
        <v>615</v>
      </c>
    </row>
    <row r="456" spans="1:9" x14ac:dyDescent="0.3">
      <c r="A456">
        <v>1</v>
      </c>
      <c r="B456" t="s">
        <v>466</v>
      </c>
      <c r="C456">
        <v>1</v>
      </c>
      <c r="D456">
        <v>0</v>
      </c>
      <c r="E456">
        <v>28</v>
      </c>
      <c r="F456">
        <v>120.24</v>
      </c>
      <c r="G456">
        <v>120.02</v>
      </c>
      <c r="H456" s="8">
        <v>6.08E-2</v>
      </c>
      <c r="I456" t="s">
        <v>615</v>
      </c>
    </row>
    <row r="457" spans="1:9" x14ac:dyDescent="0.3">
      <c r="A457">
        <v>1</v>
      </c>
      <c r="B457" t="s">
        <v>467</v>
      </c>
      <c r="C457">
        <v>1</v>
      </c>
      <c r="D457">
        <v>-0.02</v>
      </c>
      <c r="E457">
        <v>28</v>
      </c>
      <c r="F457">
        <v>119.52</v>
      </c>
      <c r="G457">
        <v>118.85</v>
      </c>
      <c r="H457" s="8">
        <v>6.3899999999999998E-2</v>
      </c>
      <c r="I457" t="s">
        <v>615</v>
      </c>
    </row>
    <row r="458" spans="1:9" x14ac:dyDescent="0.3">
      <c r="A458">
        <v>1</v>
      </c>
      <c r="B458" t="s">
        <v>468</v>
      </c>
      <c r="C458">
        <v>1</v>
      </c>
      <c r="D458">
        <v>-0.02</v>
      </c>
      <c r="E458">
        <v>22</v>
      </c>
      <c r="F458">
        <v>118.98</v>
      </c>
      <c r="G458">
        <v>118.43</v>
      </c>
      <c r="H458" s="8">
        <v>5.0999999999999997E-2</v>
      </c>
      <c r="I458" t="s">
        <v>615</v>
      </c>
    </row>
    <row r="459" spans="1:9" x14ac:dyDescent="0.3">
      <c r="A459">
        <v>1</v>
      </c>
      <c r="B459" t="s">
        <v>469</v>
      </c>
      <c r="C459">
        <v>1</v>
      </c>
      <c r="D459">
        <v>0.03</v>
      </c>
      <c r="E459">
        <v>27</v>
      </c>
      <c r="F459">
        <v>119.64</v>
      </c>
      <c r="G459">
        <v>119.34</v>
      </c>
      <c r="H459" s="8">
        <v>6.3E-2</v>
      </c>
      <c r="I459" t="s">
        <v>615</v>
      </c>
    </row>
    <row r="460" spans="1:9" x14ac:dyDescent="0.3">
      <c r="A460">
        <v>1</v>
      </c>
      <c r="B460" t="s">
        <v>470</v>
      </c>
      <c r="C460">
        <v>1</v>
      </c>
      <c r="D460">
        <v>0.05</v>
      </c>
      <c r="E460">
        <v>20</v>
      </c>
      <c r="F460">
        <v>121.64</v>
      </c>
      <c r="G460">
        <v>121.14</v>
      </c>
      <c r="H460" s="8">
        <v>4.5900000000000003E-2</v>
      </c>
      <c r="I460" t="s">
        <v>615</v>
      </c>
    </row>
    <row r="461" spans="1:9" x14ac:dyDescent="0.3">
      <c r="A461">
        <v>1</v>
      </c>
      <c r="B461" t="s">
        <v>471</v>
      </c>
      <c r="C461">
        <v>1</v>
      </c>
      <c r="D461">
        <v>-7.0000000000000007E-2</v>
      </c>
      <c r="E461">
        <v>21</v>
      </c>
      <c r="F461">
        <v>115.65</v>
      </c>
      <c r="G461">
        <v>113.82</v>
      </c>
      <c r="H461" s="8">
        <v>4.7899999999999998E-2</v>
      </c>
      <c r="I461" t="s">
        <v>615</v>
      </c>
    </row>
    <row r="462" spans="1:9" x14ac:dyDescent="0.3">
      <c r="A462">
        <v>1</v>
      </c>
      <c r="B462" t="s">
        <v>472</v>
      </c>
      <c r="C462">
        <v>1</v>
      </c>
      <c r="D462">
        <v>-0.08</v>
      </c>
      <c r="E462">
        <v>31</v>
      </c>
      <c r="F462">
        <v>121.47</v>
      </c>
      <c r="G462">
        <v>121.21</v>
      </c>
      <c r="H462" s="8">
        <v>6.8599999999999994E-2</v>
      </c>
      <c r="I462" t="s">
        <v>615</v>
      </c>
    </row>
    <row r="463" spans="1:9" x14ac:dyDescent="0.3">
      <c r="A463">
        <v>1</v>
      </c>
      <c r="B463" t="s">
        <v>473</v>
      </c>
      <c r="C463">
        <v>1</v>
      </c>
      <c r="D463">
        <v>0.05</v>
      </c>
      <c r="E463">
        <v>27</v>
      </c>
      <c r="F463">
        <v>118.91</v>
      </c>
      <c r="G463">
        <v>118.63</v>
      </c>
      <c r="H463" s="8">
        <v>6.0199999999999997E-2</v>
      </c>
      <c r="I463" t="s">
        <v>615</v>
      </c>
    </row>
    <row r="464" spans="1:9" x14ac:dyDescent="0.3">
      <c r="A464">
        <v>1</v>
      </c>
      <c r="B464" t="s">
        <v>474</v>
      </c>
      <c r="C464">
        <v>1</v>
      </c>
      <c r="D464">
        <v>-0.02</v>
      </c>
      <c r="E464">
        <v>23</v>
      </c>
      <c r="F464">
        <v>119</v>
      </c>
      <c r="G464">
        <v>117.77</v>
      </c>
      <c r="H464" s="8">
        <v>5.3100000000000001E-2</v>
      </c>
      <c r="I464" t="s">
        <v>615</v>
      </c>
    </row>
    <row r="465" spans="1:9" x14ac:dyDescent="0.3">
      <c r="A465">
        <v>1</v>
      </c>
      <c r="B465" t="s">
        <v>475</v>
      </c>
      <c r="C465">
        <v>1</v>
      </c>
      <c r="D465">
        <v>0.03</v>
      </c>
      <c r="E465">
        <v>25</v>
      </c>
      <c r="F465">
        <v>115.4</v>
      </c>
      <c r="G465">
        <v>114.69</v>
      </c>
      <c r="H465" s="8">
        <v>5.91E-2</v>
      </c>
      <c r="I465" t="s">
        <v>615</v>
      </c>
    </row>
    <row r="466" spans="1:9" x14ac:dyDescent="0.3">
      <c r="A466">
        <v>1</v>
      </c>
      <c r="B466" t="s">
        <v>476</v>
      </c>
      <c r="C466">
        <v>1</v>
      </c>
      <c r="D466">
        <v>-0.04</v>
      </c>
      <c r="E466">
        <v>27</v>
      </c>
      <c r="F466">
        <v>119.4</v>
      </c>
      <c r="G466">
        <v>119.16</v>
      </c>
      <c r="H466" s="8">
        <v>6.1100000000000002E-2</v>
      </c>
      <c r="I466" t="s">
        <v>615</v>
      </c>
    </row>
    <row r="467" spans="1:9" x14ac:dyDescent="0.3">
      <c r="A467">
        <v>1</v>
      </c>
      <c r="B467" t="s">
        <v>477</v>
      </c>
      <c r="C467">
        <v>1</v>
      </c>
      <c r="D467">
        <v>-0.05</v>
      </c>
      <c r="E467">
        <v>26</v>
      </c>
      <c r="F467">
        <v>118.23</v>
      </c>
      <c r="G467">
        <v>117.6</v>
      </c>
      <c r="H467" s="8">
        <v>5.96E-2</v>
      </c>
      <c r="I467" t="s">
        <v>615</v>
      </c>
    </row>
    <row r="468" spans="1:9" x14ac:dyDescent="0.3">
      <c r="A468">
        <v>1</v>
      </c>
      <c r="B468" t="s">
        <v>478</v>
      </c>
      <c r="C468">
        <v>1</v>
      </c>
      <c r="D468">
        <v>-0.01</v>
      </c>
      <c r="E468">
        <v>23</v>
      </c>
      <c r="F468">
        <v>118.42</v>
      </c>
      <c r="G468">
        <v>118.22</v>
      </c>
      <c r="H468" s="8">
        <v>5.2299999999999999E-2</v>
      </c>
      <c r="I468" t="s">
        <v>615</v>
      </c>
    </row>
    <row r="469" spans="1:9" x14ac:dyDescent="0.3">
      <c r="A469">
        <v>1</v>
      </c>
      <c r="B469" t="s">
        <v>479</v>
      </c>
      <c r="C469">
        <v>1</v>
      </c>
      <c r="D469">
        <v>0.01</v>
      </c>
      <c r="E469">
        <v>25</v>
      </c>
      <c r="F469">
        <v>119.98</v>
      </c>
      <c r="G469">
        <v>119.72</v>
      </c>
      <c r="H469" s="8">
        <v>5.4399999999999997E-2</v>
      </c>
      <c r="I469" t="s">
        <v>615</v>
      </c>
    </row>
    <row r="470" spans="1:9" x14ac:dyDescent="0.3">
      <c r="A470">
        <v>1</v>
      </c>
      <c r="B470" t="s">
        <v>480</v>
      </c>
      <c r="C470">
        <v>1</v>
      </c>
      <c r="D470">
        <v>-0.08</v>
      </c>
      <c r="E470">
        <v>19</v>
      </c>
      <c r="F470">
        <v>116.26</v>
      </c>
      <c r="G470">
        <v>115.33</v>
      </c>
      <c r="H470" s="8">
        <v>4.2299999999999997E-2</v>
      </c>
      <c r="I470" t="s">
        <v>615</v>
      </c>
    </row>
    <row r="471" spans="1:9" x14ac:dyDescent="0.3">
      <c r="A471">
        <v>1</v>
      </c>
      <c r="B471" t="s">
        <v>481</v>
      </c>
      <c r="C471">
        <v>1</v>
      </c>
      <c r="D471">
        <v>-0.03</v>
      </c>
      <c r="E471">
        <v>26</v>
      </c>
      <c r="F471">
        <v>118.39</v>
      </c>
      <c r="G471">
        <v>117.5</v>
      </c>
      <c r="H471" s="8">
        <v>5.9700000000000003E-2</v>
      </c>
      <c r="I471" t="s">
        <v>615</v>
      </c>
    </row>
    <row r="472" spans="1:9" x14ac:dyDescent="0.3">
      <c r="A472">
        <v>1</v>
      </c>
      <c r="B472" t="s">
        <v>482</v>
      </c>
      <c r="C472">
        <v>1</v>
      </c>
      <c r="D472">
        <v>-0.05</v>
      </c>
      <c r="E472">
        <v>26</v>
      </c>
      <c r="F472">
        <v>118.29</v>
      </c>
      <c r="G472">
        <v>118.08</v>
      </c>
      <c r="H472" s="8">
        <v>5.8200000000000002E-2</v>
      </c>
      <c r="I472" t="s">
        <v>615</v>
      </c>
    </row>
    <row r="473" spans="1:9" x14ac:dyDescent="0.3">
      <c r="A473">
        <v>1</v>
      </c>
      <c r="B473" t="s">
        <v>483</v>
      </c>
      <c r="C473">
        <v>1</v>
      </c>
      <c r="D473">
        <v>0</v>
      </c>
      <c r="E473">
        <v>24</v>
      </c>
      <c r="F473">
        <v>120.1</v>
      </c>
      <c r="G473">
        <v>119.93</v>
      </c>
      <c r="H473" s="8">
        <v>5.3600000000000002E-2</v>
      </c>
      <c r="I473" t="s">
        <v>615</v>
      </c>
    </row>
    <row r="474" spans="1:9" x14ac:dyDescent="0.3">
      <c r="A474">
        <v>1</v>
      </c>
      <c r="B474" t="s">
        <v>484</v>
      </c>
      <c r="C474">
        <v>1</v>
      </c>
      <c r="D474">
        <v>0.15</v>
      </c>
      <c r="E474">
        <v>27</v>
      </c>
      <c r="F474">
        <v>119.22</v>
      </c>
      <c r="G474">
        <v>118.99</v>
      </c>
      <c r="H474" s="8">
        <v>6.0600000000000001E-2</v>
      </c>
      <c r="I474" t="s">
        <v>615</v>
      </c>
    </row>
    <row r="475" spans="1:9" x14ac:dyDescent="0.3">
      <c r="A475">
        <v>1</v>
      </c>
      <c r="B475" t="s">
        <v>485</v>
      </c>
      <c r="C475">
        <v>1</v>
      </c>
      <c r="D475">
        <v>0.01</v>
      </c>
      <c r="E475">
        <v>25</v>
      </c>
      <c r="F475">
        <v>118.29</v>
      </c>
      <c r="G475">
        <v>118.03</v>
      </c>
      <c r="H475" s="8">
        <v>5.7500000000000002E-2</v>
      </c>
      <c r="I475" t="s">
        <v>615</v>
      </c>
    </row>
    <row r="476" spans="1:9" x14ac:dyDescent="0.3">
      <c r="A476">
        <v>1</v>
      </c>
      <c r="B476" t="s">
        <v>486</v>
      </c>
      <c r="C476">
        <v>1</v>
      </c>
      <c r="D476">
        <v>-0.11</v>
      </c>
      <c r="E476">
        <v>26</v>
      </c>
      <c r="F476">
        <v>118.11</v>
      </c>
      <c r="G476">
        <v>117.75</v>
      </c>
      <c r="H476" s="8">
        <v>6.0999999999999999E-2</v>
      </c>
      <c r="I476" t="s">
        <v>615</v>
      </c>
    </row>
    <row r="477" spans="1:9" x14ac:dyDescent="0.3">
      <c r="A477">
        <v>1</v>
      </c>
      <c r="B477" t="s">
        <v>487</v>
      </c>
      <c r="C477">
        <v>1</v>
      </c>
      <c r="D477">
        <v>0.05</v>
      </c>
      <c r="E477">
        <v>27</v>
      </c>
      <c r="F477">
        <v>120.17</v>
      </c>
      <c r="G477">
        <v>119.22</v>
      </c>
      <c r="H477" s="8">
        <v>0.06</v>
      </c>
      <c r="I477" t="s">
        <v>615</v>
      </c>
    </row>
    <row r="478" spans="1:9" x14ac:dyDescent="0.3">
      <c r="A478">
        <v>1</v>
      </c>
      <c r="B478" t="s">
        <v>488</v>
      </c>
      <c r="C478">
        <v>1</v>
      </c>
      <c r="D478">
        <v>7.0000000000000007E-2</v>
      </c>
      <c r="E478">
        <v>27</v>
      </c>
      <c r="F478">
        <v>116.54</v>
      </c>
      <c r="G478">
        <v>115.93</v>
      </c>
      <c r="H478" s="8">
        <v>6.3299999999999995E-2</v>
      </c>
      <c r="I478" t="s">
        <v>615</v>
      </c>
    </row>
    <row r="479" spans="1:9" x14ac:dyDescent="0.3">
      <c r="A479">
        <v>1</v>
      </c>
      <c r="B479" t="s">
        <v>489</v>
      </c>
      <c r="C479">
        <v>1</v>
      </c>
      <c r="D479">
        <v>-0.08</v>
      </c>
      <c r="E479">
        <v>23</v>
      </c>
      <c r="F479">
        <v>117.6</v>
      </c>
      <c r="G479">
        <v>117.13</v>
      </c>
      <c r="H479" s="8">
        <v>5.3499999999999999E-2</v>
      </c>
      <c r="I479" t="s">
        <v>615</v>
      </c>
    </row>
    <row r="480" spans="1:9" x14ac:dyDescent="0.3">
      <c r="A480">
        <v>1</v>
      </c>
      <c r="B480" t="s">
        <v>490</v>
      </c>
      <c r="C480">
        <v>1</v>
      </c>
      <c r="D480">
        <v>0.04</v>
      </c>
      <c r="E480">
        <v>25</v>
      </c>
      <c r="F480">
        <v>114.39</v>
      </c>
      <c r="G480">
        <v>113.75</v>
      </c>
      <c r="H480" s="8">
        <v>5.9900000000000002E-2</v>
      </c>
      <c r="I480" t="s">
        <v>615</v>
      </c>
    </row>
    <row r="481" spans="1:9" x14ac:dyDescent="0.3">
      <c r="A481">
        <v>1</v>
      </c>
      <c r="B481" t="s">
        <v>491</v>
      </c>
      <c r="C481">
        <v>1</v>
      </c>
      <c r="D481">
        <v>0.03</v>
      </c>
      <c r="E481">
        <v>19</v>
      </c>
      <c r="F481">
        <v>119.41</v>
      </c>
      <c r="G481">
        <v>119.1</v>
      </c>
      <c r="H481" s="8">
        <v>4.2999999999999997E-2</v>
      </c>
      <c r="I481" t="s">
        <v>615</v>
      </c>
    </row>
    <row r="482" spans="1:9" x14ac:dyDescent="0.3">
      <c r="A482">
        <v>1</v>
      </c>
      <c r="B482" t="s">
        <v>492</v>
      </c>
      <c r="C482">
        <v>1</v>
      </c>
      <c r="D482">
        <v>-0.08</v>
      </c>
      <c r="E482">
        <v>20</v>
      </c>
      <c r="F482">
        <v>118.02</v>
      </c>
      <c r="G482">
        <v>117.84</v>
      </c>
      <c r="H482" s="8">
        <v>4.5699999999999998E-2</v>
      </c>
      <c r="I482" t="s">
        <v>615</v>
      </c>
    </row>
    <row r="483" spans="1:9" x14ac:dyDescent="0.3">
      <c r="A483">
        <v>1</v>
      </c>
      <c r="B483" t="s">
        <v>493</v>
      </c>
      <c r="C483">
        <v>1</v>
      </c>
      <c r="D483">
        <v>-0.04</v>
      </c>
      <c r="E483">
        <v>25</v>
      </c>
      <c r="F483">
        <v>117.77</v>
      </c>
      <c r="G483">
        <v>117.11</v>
      </c>
      <c r="H483" s="8">
        <v>5.7500000000000002E-2</v>
      </c>
      <c r="I483" t="s">
        <v>615</v>
      </c>
    </row>
    <row r="484" spans="1:9" x14ac:dyDescent="0.3">
      <c r="A484">
        <v>1</v>
      </c>
      <c r="B484" t="s">
        <v>494</v>
      </c>
      <c r="C484">
        <v>1</v>
      </c>
      <c r="D484">
        <v>0.01</v>
      </c>
      <c r="E484">
        <v>24</v>
      </c>
      <c r="F484">
        <v>119.47</v>
      </c>
      <c r="G484">
        <v>119.24</v>
      </c>
      <c r="H484" s="8">
        <v>5.28E-2</v>
      </c>
      <c r="I484" t="s">
        <v>615</v>
      </c>
    </row>
    <row r="485" spans="1:9" x14ac:dyDescent="0.3">
      <c r="A485">
        <v>1</v>
      </c>
      <c r="B485" t="s">
        <v>495</v>
      </c>
      <c r="C485">
        <v>1</v>
      </c>
      <c r="D485">
        <v>0.03</v>
      </c>
      <c r="E485">
        <v>26</v>
      </c>
      <c r="F485">
        <v>119.69</v>
      </c>
      <c r="G485">
        <v>119.24</v>
      </c>
      <c r="H485" s="8">
        <v>5.7500000000000002E-2</v>
      </c>
      <c r="I485" t="s">
        <v>615</v>
      </c>
    </row>
    <row r="486" spans="1:9" x14ac:dyDescent="0.3">
      <c r="A486">
        <v>1</v>
      </c>
      <c r="B486" t="s">
        <v>496</v>
      </c>
      <c r="C486">
        <v>1</v>
      </c>
      <c r="D486">
        <v>-7.0000000000000007E-2</v>
      </c>
      <c r="E486">
        <v>26</v>
      </c>
      <c r="F486">
        <v>112.09</v>
      </c>
      <c r="G486">
        <v>110.84</v>
      </c>
      <c r="H486" s="8">
        <v>6.4199999999999993E-2</v>
      </c>
      <c r="I486" t="s">
        <v>615</v>
      </c>
    </row>
    <row r="487" spans="1:9" x14ac:dyDescent="0.3">
      <c r="A487">
        <v>1</v>
      </c>
      <c r="B487" t="s">
        <v>497</v>
      </c>
      <c r="C487">
        <v>1</v>
      </c>
      <c r="D487">
        <v>0</v>
      </c>
      <c r="E487">
        <v>25</v>
      </c>
      <c r="F487">
        <v>121.08</v>
      </c>
      <c r="G487">
        <v>120.84</v>
      </c>
      <c r="H487" s="8">
        <v>5.5500000000000001E-2</v>
      </c>
      <c r="I487" t="s">
        <v>615</v>
      </c>
    </row>
    <row r="488" spans="1:9" x14ac:dyDescent="0.3">
      <c r="A488">
        <v>1</v>
      </c>
      <c r="B488" t="s">
        <v>498</v>
      </c>
      <c r="C488">
        <v>1</v>
      </c>
      <c r="D488">
        <v>0.01</v>
      </c>
      <c r="E488">
        <v>24</v>
      </c>
      <c r="F488">
        <v>118.52</v>
      </c>
      <c r="G488">
        <v>118.17</v>
      </c>
      <c r="H488" s="8">
        <v>5.6099999999999997E-2</v>
      </c>
      <c r="I488" t="s">
        <v>615</v>
      </c>
    </row>
    <row r="489" spans="1:9" x14ac:dyDescent="0.3">
      <c r="A489">
        <v>1</v>
      </c>
      <c r="B489" t="s">
        <v>499</v>
      </c>
      <c r="C489">
        <v>1</v>
      </c>
      <c r="D489">
        <v>-0.01</v>
      </c>
      <c r="E489">
        <v>22</v>
      </c>
      <c r="F489">
        <v>117.35</v>
      </c>
      <c r="G489">
        <v>116.7</v>
      </c>
      <c r="H489" s="8">
        <v>5.04E-2</v>
      </c>
      <c r="I489" t="s">
        <v>615</v>
      </c>
    </row>
    <row r="490" spans="1:9" x14ac:dyDescent="0.3">
      <c r="A490">
        <v>1</v>
      </c>
      <c r="B490" t="s">
        <v>500</v>
      </c>
      <c r="C490">
        <v>1</v>
      </c>
      <c r="D490">
        <v>0.04</v>
      </c>
      <c r="E490">
        <v>20</v>
      </c>
      <c r="F490">
        <v>115.27</v>
      </c>
      <c r="G490">
        <v>114.33</v>
      </c>
      <c r="H490" s="8">
        <v>4.6800000000000001E-2</v>
      </c>
      <c r="I490" t="s">
        <v>615</v>
      </c>
    </row>
    <row r="491" spans="1:9" x14ac:dyDescent="0.3">
      <c r="A491">
        <v>1</v>
      </c>
      <c r="B491" t="s">
        <v>501</v>
      </c>
      <c r="C491">
        <v>1</v>
      </c>
      <c r="D491">
        <v>-0.03</v>
      </c>
      <c r="E491">
        <v>25</v>
      </c>
      <c r="F491">
        <v>114.71</v>
      </c>
      <c r="G491">
        <v>113.72</v>
      </c>
      <c r="H491" s="8">
        <v>5.8900000000000001E-2</v>
      </c>
      <c r="I491" t="s">
        <v>615</v>
      </c>
    </row>
    <row r="492" spans="1:9" x14ac:dyDescent="0.3">
      <c r="A492">
        <v>1</v>
      </c>
      <c r="B492" t="s">
        <v>502</v>
      </c>
      <c r="C492">
        <v>1</v>
      </c>
      <c r="D492">
        <v>-0.06</v>
      </c>
      <c r="E492">
        <v>23</v>
      </c>
      <c r="F492">
        <v>120.32</v>
      </c>
      <c r="G492">
        <v>120.07</v>
      </c>
      <c r="H492" s="8">
        <v>5.0700000000000002E-2</v>
      </c>
      <c r="I492" t="s">
        <v>615</v>
      </c>
    </row>
    <row r="493" spans="1:9" x14ac:dyDescent="0.3">
      <c r="A493">
        <v>1</v>
      </c>
      <c r="B493" t="s">
        <v>503</v>
      </c>
      <c r="C493">
        <v>1</v>
      </c>
      <c r="D493">
        <v>0.03</v>
      </c>
      <c r="E493">
        <v>24</v>
      </c>
      <c r="F493">
        <v>123.4</v>
      </c>
      <c r="G493">
        <v>122.7</v>
      </c>
      <c r="H493" s="8">
        <v>5.3100000000000001E-2</v>
      </c>
      <c r="I493" t="s">
        <v>615</v>
      </c>
    </row>
    <row r="494" spans="1:9" x14ac:dyDescent="0.3">
      <c r="A494">
        <v>1</v>
      </c>
      <c r="B494" t="s">
        <v>504</v>
      </c>
      <c r="C494">
        <v>1</v>
      </c>
      <c r="D494">
        <v>-0.01</v>
      </c>
      <c r="E494">
        <v>23</v>
      </c>
      <c r="F494">
        <v>122.59</v>
      </c>
      <c r="G494">
        <v>121.91</v>
      </c>
      <c r="H494" s="8">
        <v>5.0900000000000001E-2</v>
      </c>
      <c r="I494" t="s">
        <v>615</v>
      </c>
    </row>
    <row r="495" spans="1:9" x14ac:dyDescent="0.3">
      <c r="A495">
        <v>1</v>
      </c>
      <c r="B495" t="s">
        <v>505</v>
      </c>
      <c r="C495">
        <v>1</v>
      </c>
      <c r="D495">
        <v>-0.03</v>
      </c>
      <c r="E495">
        <v>22</v>
      </c>
      <c r="F495">
        <v>120.39</v>
      </c>
      <c r="G495">
        <v>120.02</v>
      </c>
      <c r="H495" s="8">
        <v>4.8000000000000001E-2</v>
      </c>
      <c r="I495" t="s">
        <v>615</v>
      </c>
    </row>
    <row r="496" spans="1:9" x14ac:dyDescent="0.3">
      <c r="A496">
        <v>1</v>
      </c>
      <c r="B496" t="s">
        <v>506</v>
      </c>
      <c r="C496">
        <v>1</v>
      </c>
      <c r="D496">
        <v>-0.06</v>
      </c>
      <c r="E496">
        <v>22</v>
      </c>
      <c r="F496">
        <v>118.29</v>
      </c>
      <c r="G496">
        <v>117.93</v>
      </c>
      <c r="H496" s="8">
        <v>4.87E-2</v>
      </c>
      <c r="I496" t="s">
        <v>615</v>
      </c>
    </row>
    <row r="497" spans="1:9" x14ac:dyDescent="0.3">
      <c r="A497">
        <v>1</v>
      </c>
      <c r="B497" t="s">
        <v>507</v>
      </c>
      <c r="C497">
        <v>1</v>
      </c>
      <c r="D497">
        <v>0.08</v>
      </c>
      <c r="E497">
        <v>24</v>
      </c>
      <c r="F497">
        <v>121.73</v>
      </c>
      <c r="G497">
        <v>121.56</v>
      </c>
      <c r="H497" s="8">
        <v>5.3600000000000002E-2</v>
      </c>
      <c r="I497" t="s">
        <v>615</v>
      </c>
    </row>
    <row r="498" spans="1:9" x14ac:dyDescent="0.3">
      <c r="A498">
        <v>1</v>
      </c>
      <c r="B498" t="s">
        <v>508</v>
      </c>
      <c r="C498">
        <v>1</v>
      </c>
      <c r="D498">
        <v>-0.04</v>
      </c>
      <c r="E498">
        <v>24</v>
      </c>
      <c r="F498">
        <v>120.83</v>
      </c>
      <c r="G498">
        <v>120.61</v>
      </c>
      <c r="H498" s="8">
        <v>5.3900000000000003E-2</v>
      </c>
      <c r="I498" t="s">
        <v>615</v>
      </c>
    </row>
    <row r="499" spans="1:9" x14ac:dyDescent="0.3">
      <c r="A499">
        <v>1</v>
      </c>
      <c r="B499" t="s">
        <v>509</v>
      </c>
      <c r="C499">
        <v>1</v>
      </c>
      <c r="D499">
        <v>-0.01</v>
      </c>
      <c r="E499">
        <v>26</v>
      </c>
      <c r="F499">
        <v>117.33</v>
      </c>
      <c r="G499">
        <v>117.01</v>
      </c>
      <c r="H499" s="8">
        <v>5.7500000000000002E-2</v>
      </c>
      <c r="I499" t="s">
        <v>615</v>
      </c>
    </row>
    <row r="500" spans="1:9" x14ac:dyDescent="0.3">
      <c r="A500">
        <v>1</v>
      </c>
      <c r="B500" t="s">
        <v>510</v>
      </c>
      <c r="C500">
        <v>1</v>
      </c>
      <c r="D500">
        <v>-0.09</v>
      </c>
      <c r="E500">
        <v>22</v>
      </c>
      <c r="F500">
        <v>116.23</v>
      </c>
      <c r="G500">
        <v>115.81</v>
      </c>
      <c r="H500" s="8">
        <v>5.3100000000000001E-2</v>
      </c>
      <c r="I500" t="s">
        <v>615</v>
      </c>
    </row>
    <row r="501" spans="1:9" x14ac:dyDescent="0.3">
      <c r="A501">
        <v>1</v>
      </c>
      <c r="B501" t="s">
        <v>511</v>
      </c>
      <c r="C501">
        <v>1</v>
      </c>
      <c r="D501">
        <v>-0.08</v>
      </c>
      <c r="E501">
        <v>32</v>
      </c>
      <c r="F501">
        <v>116.21</v>
      </c>
      <c r="G501">
        <v>116.01</v>
      </c>
      <c r="H501" s="8">
        <v>7.3899999999999993E-2</v>
      </c>
      <c r="I501" t="s">
        <v>615</v>
      </c>
    </row>
    <row r="502" spans="1:9" x14ac:dyDescent="0.3">
      <c r="A502">
        <v>1</v>
      </c>
      <c r="B502" t="s">
        <v>512</v>
      </c>
      <c r="C502">
        <v>1</v>
      </c>
      <c r="D502">
        <v>-0.02</v>
      </c>
      <c r="E502">
        <v>23</v>
      </c>
      <c r="F502">
        <v>122.27</v>
      </c>
      <c r="G502">
        <v>121.49</v>
      </c>
      <c r="H502" s="8">
        <v>5.0999999999999997E-2</v>
      </c>
      <c r="I502" t="s">
        <v>615</v>
      </c>
    </row>
    <row r="503" spans="1:9" x14ac:dyDescent="0.3">
      <c r="A503">
        <v>1</v>
      </c>
      <c r="B503" t="s">
        <v>513</v>
      </c>
      <c r="C503">
        <v>1</v>
      </c>
      <c r="D503">
        <v>-0.05</v>
      </c>
      <c r="E503">
        <v>24</v>
      </c>
      <c r="F503">
        <v>118.29</v>
      </c>
      <c r="G503">
        <v>118.05</v>
      </c>
      <c r="H503" s="8">
        <v>5.62E-2</v>
      </c>
      <c r="I503" t="s">
        <v>615</v>
      </c>
    </row>
    <row r="504" spans="1:9" x14ac:dyDescent="0.3">
      <c r="A504">
        <v>1</v>
      </c>
      <c r="B504" t="s">
        <v>514</v>
      </c>
      <c r="C504">
        <v>1</v>
      </c>
      <c r="D504">
        <v>0.01</v>
      </c>
      <c r="E504">
        <v>21</v>
      </c>
      <c r="F504">
        <v>118.04</v>
      </c>
      <c r="G504">
        <v>117.84</v>
      </c>
      <c r="H504" s="8">
        <v>4.87E-2</v>
      </c>
      <c r="I504" t="s">
        <v>615</v>
      </c>
    </row>
    <row r="505" spans="1:9" x14ac:dyDescent="0.3">
      <c r="A505">
        <v>1</v>
      </c>
      <c r="B505" t="s">
        <v>515</v>
      </c>
      <c r="C505">
        <v>1</v>
      </c>
      <c r="D505">
        <v>-0.01</v>
      </c>
      <c r="E505">
        <v>24</v>
      </c>
      <c r="F505">
        <v>113.82</v>
      </c>
      <c r="G505">
        <v>112.75</v>
      </c>
      <c r="H505" s="8">
        <v>5.7299999999999997E-2</v>
      </c>
      <c r="I505" t="s">
        <v>615</v>
      </c>
    </row>
    <row r="506" spans="1:9" x14ac:dyDescent="0.3">
      <c r="A506">
        <v>1</v>
      </c>
      <c r="B506" t="s">
        <v>516</v>
      </c>
      <c r="C506">
        <v>1</v>
      </c>
      <c r="D506">
        <v>0.01</v>
      </c>
      <c r="E506">
        <v>27</v>
      </c>
      <c r="F506">
        <v>116.77</v>
      </c>
      <c r="G506">
        <v>116.16</v>
      </c>
      <c r="H506" s="8">
        <v>6.2600000000000003E-2</v>
      </c>
      <c r="I506" t="s">
        <v>615</v>
      </c>
    </row>
    <row r="507" spans="1:9" x14ac:dyDescent="0.3">
      <c r="A507">
        <v>1</v>
      </c>
      <c r="B507" t="s">
        <v>517</v>
      </c>
      <c r="C507">
        <v>1</v>
      </c>
      <c r="D507">
        <v>-0.06</v>
      </c>
      <c r="E507">
        <v>26</v>
      </c>
      <c r="F507">
        <v>118.37</v>
      </c>
      <c r="G507">
        <v>118.08</v>
      </c>
      <c r="H507" s="8">
        <v>5.91E-2</v>
      </c>
      <c r="I507" t="s">
        <v>615</v>
      </c>
    </row>
    <row r="508" spans="1:9" x14ac:dyDescent="0.3">
      <c r="A508">
        <v>1</v>
      </c>
      <c r="B508" t="s">
        <v>518</v>
      </c>
      <c r="C508">
        <v>1</v>
      </c>
      <c r="D508">
        <v>-0.03</v>
      </c>
      <c r="E508">
        <v>23</v>
      </c>
      <c r="F508">
        <v>113.99</v>
      </c>
      <c r="G508">
        <v>113.4</v>
      </c>
      <c r="H508" s="8">
        <v>5.2999999999999999E-2</v>
      </c>
      <c r="I508" t="s">
        <v>615</v>
      </c>
    </row>
    <row r="509" spans="1:9" x14ac:dyDescent="0.3">
      <c r="A509">
        <v>1</v>
      </c>
      <c r="B509" t="s">
        <v>519</v>
      </c>
      <c r="C509">
        <v>1</v>
      </c>
      <c r="D509">
        <v>-0.01</v>
      </c>
      <c r="E509">
        <v>19</v>
      </c>
      <c r="F509">
        <v>117.53</v>
      </c>
      <c r="G509">
        <v>117.27</v>
      </c>
      <c r="H509" s="8">
        <v>4.4499999999999998E-2</v>
      </c>
      <c r="I509" t="s">
        <v>615</v>
      </c>
    </row>
    <row r="510" spans="1:9" x14ac:dyDescent="0.3">
      <c r="A510">
        <v>1</v>
      </c>
      <c r="B510" t="s">
        <v>520</v>
      </c>
      <c r="C510">
        <v>1</v>
      </c>
      <c r="D510">
        <v>-0.05</v>
      </c>
      <c r="E510">
        <v>21</v>
      </c>
      <c r="F510">
        <v>117.88</v>
      </c>
      <c r="G510">
        <v>116.82</v>
      </c>
      <c r="H510" s="8">
        <v>4.7600000000000003E-2</v>
      </c>
      <c r="I510" t="s">
        <v>615</v>
      </c>
    </row>
    <row r="511" spans="1:9" x14ac:dyDescent="0.3">
      <c r="A511">
        <v>1</v>
      </c>
      <c r="B511" t="s">
        <v>521</v>
      </c>
      <c r="C511">
        <v>1</v>
      </c>
      <c r="D511">
        <v>0.06</v>
      </c>
      <c r="E511">
        <v>24</v>
      </c>
      <c r="F511">
        <v>119.5</v>
      </c>
      <c r="G511">
        <v>118.99</v>
      </c>
      <c r="H511" s="8">
        <v>5.4600000000000003E-2</v>
      </c>
      <c r="I511" t="s">
        <v>615</v>
      </c>
    </row>
    <row r="512" spans="1:9" x14ac:dyDescent="0.3">
      <c r="A512">
        <v>1</v>
      </c>
      <c r="B512" t="s">
        <v>522</v>
      </c>
      <c r="C512">
        <v>1</v>
      </c>
      <c r="D512">
        <v>-7.0000000000000007E-2</v>
      </c>
      <c r="E512">
        <v>20</v>
      </c>
      <c r="F512">
        <v>120.23</v>
      </c>
      <c r="G512">
        <v>119.83</v>
      </c>
      <c r="H512" s="8">
        <v>4.58E-2</v>
      </c>
      <c r="I512" t="s">
        <v>615</v>
      </c>
    </row>
    <row r="513" spans="1:9" x14ac:dyDescent="0.3">
      <c r="A513">
        <v>1</v>
      </c>
      <c r="B513" t="s">
        <v>523</v>
      </c>
      <c r="C513">
        <v>1</v>
      </c>
      <c r="D513">
        <v>0.05</v>
      </c>
      <c r="E513">
        <v>34</v>
      </c>
      <c r="F513">
        <v>117.23</v>
      </c>
      <c r="G513">
        <v>116.92</v>
      </c>
      <c r="H513" s="8">
        <v>7.7299999999999994E-2</v>
      </c>
      <c r="I513" t="s">
        <v>615</v>
      </c>
    </row>
    <row r="514" spans="1:9" x14ac:dyDescent="0.3">
      <c r="A514">
        <v>1</v>
      </c>
      <c r="B514" t="s">
        <v>524</v>
      </c>
      <c r="C514">
        <v>1</v>
      </c>
      <c r="D514">
        <v>-0.02</v>
      </c>
      <c r="E514">
        <v>25</v>
      </c>
      <c r="F514">
        <v>119.18</v>
      </c>
      <c r="G514">
        <v>119.05</v>
      </c>
      <c r="H514" s="8">
        <v>5.67E-2</v>
      </c>
      <c r="I514" t="s">
        <v>615</v>
      </c>
    </row>
    <row r="515" spans="1:9" x14ac:dyDescent="0.3">
      <c r="A515">
        <v>1</v>
      </c>
      <c r="B515" t="s">
        <v>525</v>
      </c>
      <c r="C515">
        <v>1</v>
      </c>
      <c r="D515">
        <v>-0.03</v>
      </c>
      <c r="E515">
        <v>24</v>
      </c>
      <c r="F515">
        <v>117.32</v>
      </c>
      <c r="G515">
        <v>115.85</v>
      </c>
      <c r="H515" s="8">
        <v>5.6599999999999998E-2</v>
      </c>
      <c r="I515" t="s">
        <v>615</v>
      </c>
    </row>
    <row r="516" spans="1:9" x14ac:dyDescent="0.3">
      <c r="A516">
        <v>1</v>
      </c>
      <c r="B516" t="s">
        <v>526</v>
      </c>
      <c r="C516">
        <v>1</v>
      </c>
      <c r="D516">
        <v>-0.05</v>
      </c>
      <c r="E516">
        <v>25</v>
      </c>
      <c r="F516">
        <v>118.82</v>
      </c>
      <c r="G516">
        <v>118.49</v>
      </c>
      <c r="H516" s="8">
        <v>5.5800000000000002E-2</v>
      </c>
      <c r="I516" t="s">
        <v>615</v>
      </c>
    </row>
    <row r="517" spans="1:9" x14ac:dyDescent="0.3">
      <c r="A517">
        <v>1</v>
      </c>
      <c r="B517" t="s">
        <v>527</v>
      </c>
      <c r="C517">
        <v>1</v>
      </c>
      <c r="D517">
        <v>-0.04</v>
      </c>
      <c r="E517">
        <v>27</v>
      </c>
      <c r="F517">
        <v>118.45</v>
      </c>
      <c r="G517">
        <v>117.82</v>
      </c>
      <c r="H517" s="8">
        <v>6.1699999999999998E-2</v>
      </c>
      <c r="I517" t="s">
        <v>615</v>
      </c>
    </row>
    <row r="518" spans="1:9" x14ac:dyDescent="0.3">
      <c r="A518">
        <v>1</v>
      </c>
      <c r="B518" t="s">
        <v>528</v>
      </c>
      <c r="C518">
        <v>1</v>
      </c>
      <c r="D518">
        <v>0.01</v>
      </c>
      <c r="E518">
        <v>23</v>
      </c>
      <c r="F518">
        <v>118.58</v>
      </c>
      <c r="G518">
        <v>118.34</v>
      </c>
      <c r="H518" s="8">
        <v>5.1299999999999998E-2</v>
      </c>
      <c r="I518" t="s">
        <v>615</v>
      </c>
    </row>
    <row r="519" spans="1:9" x14ac:dyDescent="0.3">
      <c r="A519">
        <v>1</v>
      </c>
      <c r="B519" t="s">
        <v>529</v>
      </c>
      <c r="C519">
        <v>1</v>
      </c>
      <c r="D519">
        <v>0</v>
      </c>
      <c r="E519">
        <v>26</v>
      </c>
      <c r="F519">
        <v>118.04</v>
      </c>
      <c r="G519">
        <v>117.2</v>
      </c>
      <c r="H519" s="8">
        <v>5.9799999999999999E-2</v>
      </c>
      <c r="I519" t="s">
        <v>615</v>
      </c>
    </row>
    <row r="520" spans="1:9" x14ac:dyDescent="0.3">
      <c r="A520">
        <v>1</v>
      </c>
      <c r="B520" t="s">
        <v>530</v>
      </c>
      <c r="C520">
        <v>1</v>
      </c>
      <c r="D520">
        <v>0</v>
      </c>
      <c r="E520">
        <v>24</v>
      </c>
      <c r="F520">
        <v>117.43</v>
      </c>
      <c r="G520">
        <v>117.11</v>
      </c>
      <c r="H520" s="8">
        <v>5.6000000000000001E-2</v>
      </c>
      <c r="I520" t="s">
        <v>615</v>
      </c>
    </row>
    <row r="521" spans="1:9" x14ac:dyDescent="0.3">
      <c r="A521">
        <v>1</v>
      </c>
      <c r="B521" t="s">
        <v>531</v>
      </c>
      <c r="C521">
        <v>1</v>
      </c>
      <c r="D521">
        <v>0.03</v>
      </c>
      <c r="E521">
        <v>26</v>
      </c>
      <c r="F521">
        <v>122.82</v>
      </c>
      <c r="G521">
        <v>122.37</v>
      </c>
      <c r="H521" s="8">
        <v>5.57E-2</v>
      </c>
      <c r="I521" t="s">
        <v>615</v>
      </c>
    </row>
    <row r="522" spans="1:9" x14ac:dyDescent="0.3">
      <c r="A522">
        <v>1</v>
      </c>
      <c r="B522" t="s">
        <v>532</v>
      </c>
      <c r="C522">
        <v>1</v>
      </c>
      <c r="D522">
        <v>0.03</v>
      </c>
      <c r="E522">
        <v>22</v>
      </c>
      <c r="F522">
        <v>117.39</v>
      </c>
      <c r="G522">
        <v>117.16</v>
      </c>
      <c r="H522" s="8">
        <v>4.9799999999999997E-2</v>
      </c>
      <c r="I522" t="s">
        <v>615</v>
      </c>
    </row>
    <row r="523" spans="1:9" x14ac:dyDescent="0.3">
      <c r="A523">
        <v>1</v>
      </c>
      <c r="B523" t="s">
        <v>533</v>
      </c>
      <c r="C523">
        <v>1</v>
      </c>
      <c r="D523">
        <v>-0.04</v>
      </c>
      <c r="E523">
        <v>26</v>
      </c>
      <c r="F523">
        <v>118.78</v>
      </c>
      <c r="G523">
        <v>118.45</v>
      </c>
      <c r="H523" s="8">
        <v>5.8200000000000002E-2</v>
      </c>
      <c r="I523" t="s">
        <v>615</v>
      </c>
    </row>
    <row r="524" spans="1:9" x14ac:dyDescent="0.3">
      <c r="A524">
        <v>1</v>
      </c>
      <c r="B524" t="s">
        <v>534</v>
      </c>
      <c r="C524">
        <v>1</v>
      </c>
      <c r="D524">
        <v>-0.05</v>
      </c>
      <c r="E524">
        <v>20</v>
      </c>
      <c r="F524">
        <v>117.46</v>
      </c>
      <c r="G524">
        <v>116.94</v>
      </c>
      <c r="H524" s="8">
        <v>4.6199999999999998E-2</v>
      </c>
      <c r="I524" t="s">
        <v>615</v>
      </c>
    </row>
    <row r="525" spans="1:9" x14ac:dyDescent="0.3">
      <c r="A525">
        <v>1</v>
      </c>
      <c r="B525" t="s">
        <v>535</v>
      </c>
      <c r="C525">
        <v>1</v>
      </c>
      <c r="D525">
        <v>-0.06</v>
      </c>
      <c r="E525">
        <v>20</v>
      </c>
      <c r="F525">
        <v>120.53</v>
      </c>
      <c r="G525">
        <v>119.46</v>
      </c>
      <c r="H525" s="8">
        <v>4.4900000000000002E-2</v>
      </c>
      <c r="I525" t="s">
        <v>615</v>
      </c>
    </row>
    <row r="526" spans="1:9" x14ac:dyDescent="0.3">
      <c r="A526">
        <v>1</v>
      </c>
      <c r="B526" t="s">
        <v>536</v>
      </c>
      <c r="C526">
        <v>1</v>
      </c>
      <c r="D526">
        <v>-0.04</v>
      </c>
      <c r="E526">
        <v>23</v>
      </c>
      <c r="F526">
        <v>118.28</v>
      </c>
      <c r="G526">
        <v>118</v>
      </c>
      <c r="H526" s="8">
        <v>5.16E-2</v>
      </c>
      <c r="I526" t="s">
        <v>615</v>
      </c>
    </row>
    <row r="527" spans="1:9" x14ac:dyDescent="0.3">
      <c r="A527">
        <v>1</v>
      </c>
      <c r="B527" t="s">
        <v>537</v>
      </c>
      <c r="C527">
        <v>1</v>
      </c>
      <c r="D527">
        <v>-0.01</v>
      </c>
      <c r="E527">
        <v>25</v>
      </c>
      <c r="F527">
        <v>119.3</v>
      </c>
      <c r="G527">
        <v>118.86</v>
      </c>
      <c r="H527" s="8">
        <v>5.6800000000000003E-2</v>
      </c>
      <c r="I527" t="s">
        <v>615</v>
      </c>
    </row>
    <row r="528" spans="1:9" x14ac:dyDescent="0.3">
      <c r="A528">
        <v>1</v>
      </c>
      <c r="B528" t="s">
        <v>538</v>
      </c>
      <c r="C528">
        <v>1</v>
      </c>
      <c r="D528">
        <v>-0.04</v>
      </c>
      <c r="E528">
        <v>27</v>
      </c>
      <c r="F528">
        <v>119.42</v>
      </c>
      <c r="G528">
        <v>118.86</v>
      </c>
      <c r="H528" s="8">
        <v>6.13E-2</v>
      </c>
      <c r="I528" t="s">
        <v>615</v>
      </c>
    </row>
    <row r="529" spans="1:9" x14ac:dyDescent="0.3">
      <c r="A529">
        <v>1</v>
      </c>
      <c r="B529" t="s">
        <v>539</v>
      </c>
      <c r="C529">
        <v>1</v>
      </c>
      <c r="D529">
        <v>-0.04</v>
      </c>
      <c r="E529">
        <v>24</v>
      </c>
      <c r="F529">
        <v>117.6</v>
      </c>
      <c r="G529">
        <v>117.24</v>
      </c>
      <c r="H529" s="8">
        <v>5.4800000000000001E-2</v>
      </c>
      <c r="I529" t="s">
        <v>615</v>
      </c>
    </row>
    <row r="530" spans="1:9" x14ac:dyDescent="0.3">
      <c r="A530">
        <v>1</v>
      </c>
      <c r="B530" t="s">
        <v>540</v>
      </c>
      <c r="C530">
        <v>1</v>
      </c>
      <c r="D530">
        <v>7.0000000000000007E-2</v>
      </c>
      <c r="E530">
        <v>24</v>
      </c>
      <c r="F530">
        <v>118.02</v>
      </c>
      <c r="G530">
        <v>117.57</v>
      </c>
      <c r="H530" s="8">
        <v>5.5300000000000002E-2</v>
      </c>
      <c r="I530" t="s">
        <v>615</v>
      </c>
    </row>
    <row r="531" spans="1:9" x14ac:dyDescent="0.3">
      <c r="A531">
        <v>1</v>
      </c>
      <c r="B531" t="s">
        <v>541</v>
      </c>
      <c r="C531">
        <v>1</v>
      </c>
      <c r="D531">
        <v>0.05</v>
      </c>
      <c r="E531">
        <v>22</v>
      </c>
      <c r="F531">
        <v>112.34</v>
      </c>
      <c r="G531">
        <v>111.78</v>
      </c>
      <c r="H531" s="8">
        <v>5.3100000000000001E-2</v>
      </c>
      <c r="I531" t="s">
        <v>615</v>
      </c>
    </row>
    <row r="532" spans="1:9" x14ac:dyDescent="0.3">
      <c r="A532">
        <v>1</v>
      </c>
      <c r="B532" t="s">
        <v>542</v>
      </c>
      <c r="C532">
        <v>1</v>
      </c>
      <c r="D532">
        <v>0.05</v>
      </c>
      <c r="E532">
        <v>21</v>
      </c>
      <c r="F532">
        <v>116.83</v>
      </c>
      <c r="G532">
        <v>116.39</v>
      </c>
      <c r="H532" s="8">
        <v>4.8300000000000003E-2</v>
      </c>
      <c r="I532" t="s">
        <v>615</v>
      </c>
    </row>
    <row r="533" spans="1:9" x14ac:dyDescent="0.3">
      <c r="A533">
        <v>1</v>
      </c>
      <c r="B533" t="s">
        <v>543</v>
      </c>
      <c r="C533">
        <v>1</v>
      </c>
      <c r="D533">
        <v>-0.06</v>
      </c>
      <c r="E533">
        <v>24</v>
      </c>
      <c r="F533">
        <v>118.32</v>
      </c>
      <c r="G533">
        <v>117.73</v>
      </c>
      <c r="H533" s="8">
        <v>5.4699999999999999E-2</v>
      </c>
      <c r="I533" t="s">
        <v>615</v>
      </c>
    </row>
    <row r="534" spans="1:9" x14ac:dyDescent="0.3">
      <c r="A534">
        <v>1</v>
      </c>
      <c r="B534" t="s">
        <v>544</v>
      </c>
      <c r="C534">
        <v>1</v>
      </c>
      <c r="D534">
        <v>0.01</v>
      </c>
      <c r="E534">
        <v>24</v>
      </c>
      <c r="F534">
        <v>119.2</v>
      </c>
      <c r="G534">
        <v>118.14</v>
      </c>
      <c r="H534" s="8">
        <v>5.2299999999999999E-2</v>
      </c>
      <c r="I534" t="s">
        <v>615</v>
      </c>
    </row>
    <row r="535" spans="1:9" x14ac:dyDescent="0.3">
      <c r="A535">
        <v>1</v>
      </c>
      <c r="B535" t="s">
        <v>545</v>
      </c>
      <c r="C535">
        <v>1</v>
      </c>
      <c r="D535">
        <v>-0.04</v>
      </c>
      <c r="E535">
        <v>23</v>
      </c>
      <c r="F535">
        <v>122.15</v>
      </c>
      <c r="G535">
        <v>121.59</v>
      </c>
      <c r="H535" s="8">
        <v>5.2600000000000001E-2</v>
      </c>
      <c r="I535" t="s">
        <v>615</v>
      </c>
    </row>
    <row r="536" spans="1:9" x14ac:dyDescent="0.3">
      <c r="A536">
        <v>1</v>
      </c>
      <c r="B536" t="s">
        <v>546</v>
      </c>
      <c r="C536">
        <v>1</v>
      </c>
      <c r="D536">
        <v>0</v>
      </c>
      <c r="E536">
        <v>22</v>
      </c>
      <c r="F536">
        <v>120.78</v>
      </c>
      <c r="G536">
        <v>120.22</v>
      </c>
      <c r="H536" s="8">
        <v>4.9200000000000001E-2</v>
      </c>
      <c r="I536" t="s">
        <v>615</v>
      </c>
    </row>
    <row r="537" spans="1:9" x14ac:dyDescent="0.3">
      <c r="A537">
        <v>1</v>
      </c>
      <c r="B537" t="s">
        <v>547</v>
      </c>
      <c r="C537">
        <v>1</v>
      </c>
      <c r="D537">
        <v>-0.03</v>
      </c>
      <c r="E537">
        <v>19</v>
      </c>
      <c r="F537">
        <v>119.8</v>
      </c>
      <c r="G537">
        <v>118.98</v>
      </c>
      <c r="H537" s="8">
        <v>4.41E-2</v>
      </c>
      <c r="I537" t="s">
        <v>615</v>
      </c>
    </row>
    <row r="538" spans="1:9" x14ac:dyDescent="0.3">
      <c r="A538">
        <v>1</v>
      </c>
      <c r="B538" t="s">
        <v>548</v>
      </c>
      <c r="C538">
        <v>1</v>
      </c>
      <c r="D538">
        <v>-0.04</v>
      </c>
      <c r="E538">
        <v>29</v>
      </c>
      <c r="F538">
        <v>120.24</v>
      </c>
      <c r="G538">
        <v>119.99</v>
      </c>
      <c r="H538" s="8">
        <v>6.5299999999999997E-2</v>
      </c>
      <c r="I538" t="s">
        <v>615</v>
      </c>
    </row>
    <row r="539" spans="1:9" x14ac:dyDescent="0.3">
      <c r="A539">
        <v>1</v>
      </c>
      <c r="B539" t="s">
        <v>549</v>
      </c>
      <c r="C539">
        <v>1</v>
      </c>
      <c r="D539">
        <v>0.08</v>
      </c>
      <c r="E539">
        <v>26</v>
      </c>
      <c r="F539">
        <v>118.97</v>
      </c>
      <c r="G539">
        <v>118.4</v>
      </c>
      <c r="H539" s="8">
        <v>5.8799999999999998E-2</v>
      </c>
      <c r="I539" t="s">
        <v>615</v>
      </c>
    </row>
    <row r="540" spans="1:9" x14ac:dyDescent="0.3">
      <c r="A540">
        <v>1</v>
      </c>
      <c r="B540" t="s">
        <v>550</v>
      </c>
      <c r="C540">
        <v>1</v>
      </c>
      <c r="D540">
        <v>0.08</v>
      </c>
      <c r="E540">
        <v>22</v>
      </c>
      <c r="F540">
        <v>118.77</v>
      </c>
      <c r="G540">
        <v>118.48</v>
      </c>
      <c r="H540" s="8">
        <v>4.9399999999999999E-2</v>
      </c>
      <c r="I540" t="s">
        <v>615</v>
      </c>
    </row>
    <row r="541" spans="1:9" x14ac:dyDescent="0.3">
      <c r="A541">
        <v>1</v>
      </c>
      <c r="B541" t="s">
        <v>551</v>
      </c>
      <c r="C541">
        <v>1</v>
      </c>
      <c r="D541">
        <v>0.05</v>
      </c>
      <c r="E541">
        <v>20</v>
      </c>
      <c r="F541">
        <v>118.59</v>
      </c>
      <c r="G541">
        <v>117.93</v>
      </c>
      <c r="H541" s="8">
        <v>4.4600000000000001E-2</v>
      </c>
      <c r="I541" t="s">
        <v>615</v>
      </c>
    </row>
    <row r="542" spans="1:9" x14ac:dyDescent="0.3">
      <c r="A542">
        <v>1</v>
      </c>
      <c r="B542" t="s">
        <v>552</v>
      </c>
      <c r="C542">
        <v>1</v>
      </c>
      <c r="D542">
        <v>-0.03</v>
      </c>
      <c r="E542">
        <v>25</v>
      </c>
      <c r="F542">
        <v>119.6</v>
      </c>
      <c r="G542">
        <v>119.07</v>
      </c>
      <c r="H542" s="8">
        <v>5.7200000000000001E-2</v>
      </c>
      <c r="I542" t="s">
        <v>615</v>
      </c>
    </row>
    <row r="543" spans="1:9" x14ac:dyDescent="0.3">
      <c r="A543">
        <v>1</v>
      </c>
      <c r="B543" t="s">
        <v>553</v>
      </c>
      <c r="C543">
        <v>1</v>
      </c>
      <c r="D543">
        <v>0.05</v>
      </c>
      <c r="E543">
        <v>24</v>
      </c>
      <c r="F543">
        <v>121.41</v>
      </c>
      <c r="G543">
        <v>120.89</v>
      </c>
      <c r="H543" s="8">
        <v>5.2900000000000003E-2</v>
      </c>
      <c r="I543" t="s">
        <v>615</v>
      </c>
    </row>
    <row r="544" spans="1:9" x14ac:dyDescent="0.3">
      <c r="A544">
        <v>1</v>
      </c>
      <c r="B544" t="s">
        <v>554</v>
      </c>
      <c r="C544">
        <v>1</v>
      </c>
      <c r="D544">
        <v>7.0000000000000007E-2</v>
      </c>
      <c r="E544">
        <v>24</v>
      </c>
      <c r="F544">
        <v>117.17</v>
      </c>
      <c r="G544">
        <v>116.86</v>
      </c>
      <c r="H544" s="8">
        <v>5.5800000000000002E-2</v>
      </c>
      <c r="I544" t="s">
        <v>615</v>
      </c>
    </row>
    <row r="545" spans="1:9" x14ac:dyDescent="0.3">
      <c r="A545">
        <v>1</v>
      </c>
      <c r="B545" t="s">
        <v>555</v>
      </c>
      <c r="C545">
        <v>1</v>
      </c>
      <c r="D545">
        <v>-0.01</v>
      </c>
      <c r="E545">
        <v>26</v>
      </c>
      <c r="F545">
        <v>118.84</v>
      </c>
      <c r="G545">
        <v>118.19</v>
      </c>
      <c r="H545" s="8">
        <v>5.8700000000000002E-2</v>
      </c>
      <c r="I545" t="s">
        <v>615</v>
      </c>
    </row>
    <row r="546" spans="1:9" x14ac:dyDescent="0.3">
      <c r="A546">
        <v>1</v>
      </c>
      <c r="B546" t="s">
        <v>556</v>
      </c>
      <c r="C546">
        <v>1</v>
      </c>
      <c r="D546">
        <v>-0.05</v>
      </c>
      <c r="E546">
        <v>22</v>
      </c>
      <c r="F546">
        <v>116.6</v>
      </c>
      <c r="G546">
        <v>115.81</v>
      </c>
      <c r="H546" s="8">
        <v>5.1999999999999998E-2</v>
      </c>
      <c r="I546" t="s">
        <v>615</v>
      </c>
    </row>
    <row r="547" spans="1:9" x14ac:dyDescent="0.3">
      <c r="A547">
        <v>1</v>
      </c>
      <c r="B547" t="s">
        <v>557</v>
      </c>
      <c r="C547">
        <v>1</v>
      </c>
      <c r="D547">
        <v>0</v>
      </c>
      <c r="E547">
        <v>28</v>
      </c>
      <c r="F547">
        <v>118.94</v>
      </c>
      <c r="G547">
        <v>118.04</v>
      </c>
      <c r="H547" s="8">
        <v>6.3299999999999995E-2</v>
      </c>
      <c r="I547" t="s">
        <v>615</v>
      </c>
    </row>
    <row r="548" spans="1:9" x14ac:dyDescent="0.3">
      <c r="A548">
        <v>1</v>
      </c>
      <c r="B548" t="s">
        <v>558</v>
      </c>
      <c r="C548">
        <v>1</v>
      </c>
      <c r="D548">
        <v>0.04</v>
      </c>
      <c r="E548">
        <v>23</v>
      </c>
      <c r="F548">
        <v>119.1</v>
      </c>
      <c r="G548">
        <v>118.79</v>
      </c>
      <c r="H548" s="8">
        <v>5.2200000000000003E-2</v>
      </c>
      <c r="I548" t="s">
        <v>615</v>
      </c>
    </row>
    <row r="549" spans="1:9" x14ac:dyDescent="0.3">
      <c r="A549">
        <v>1</v>
      </c>
      <c r="B549" t="s">
        <v>559</v>
      </c>
      <c r="C549">
        <v>1</v>
      </c>
      <c r="D549">
        <v>-0.04</v>
      </c>
      <c r="E549">
        <v>25</v>
      </c>
      <c r="F549">
        <v>119.66</v>
      </c>
      <c r="G549">
        <v>119.41</v>
      </c>
      <c r="H549" s="8">
        <v>5.6899999999999999E-2</v>
      </c>
      <c r="I549" t="s">
        <v>615</v>
      </c>
    </row>
    <row r="550" spans="1:9" x14ac:dyDescent="0.3">
      <c r="A550">
        <v>1</v>
      </c>
      <c r="B550" t="s">
        <v>560</v>
      </c>
      <c r="C550">
        <v>1</v>
      </c>
      <c r="D550">
        <v>-0.05</v>
      </c>
      <c r="E550">
        <v>20</v>
      </c>
      <c r="F550">
        <v>123.55</v>
      </c>
      <c r="G550">
        <v>122.66</v>
      </c>
      <c r="H550" s="8">
        <v>4.3099999999999999E-2</v>
      </c>
      <c r="I550" t="s">
        <v>615</v>
      </c>
    </row>
    <row r="551" spans="1:9" x14ac:dyDescent="0.3">
      <c r="A551">
        <v>1</v>
      </c>
      <c r="B551" t="s">
        <v>561</v>
      </c>
      <c r="C551">
        <v>1</v>
      </c>
      <c r="D551">
        <v>-0.04</v>
      </c>
      <c r="E551">
        <v>29</v>
      </c>
      <c r="F551">
        <v>117.34</v>
      </c>
      <c r="G551">
        <v>115.88</v>
      </c>
      <c r="H551" s="8">
        <v>6.4500000000000002E-2</v>
      </c>
      <c r="I551" t="s">
        <v>615</v>
      </c>
    </row>
    <row r="552" spans="1:9" x14ac:dyDescent="0.3">
      <c r="A552">
        <v>1</v>
      </c>
      <c r="B552" t="s">
        <v>562</v>
      </c>
      <c r="C552">
        <v>1</v>
      </c>
      <c r="D552">
        <v>0</v>
      </c>
      <c r="E552">
        <v>23</v>
      </c>
      <c r="F552">
        <v>115.83</v>
      </c>
      <c r="G552">
        <v>115.46</v>
      </c>
      <c r="H552" s="8">
        <v>5.4300000000000001E-2</v>
      </c>
      <c r="I552" t="s">
        <v>615</v>
      </c>
    </row>
    <row r="553" spans="1:9" x14ac:dyDescent="0.3">
      <c r="A553">
        <v>1</v>
      </c>
      <c r="B553" t="s">
        <v>563</v>
      </c>
      <c r="C553">
        <v>1</v>
      </c>
      <c r="D553">
        <v>-0.04</v>
      </c>
      <c r="E553">
        <v>23</v>
      </c>
      <c r="F553">
        <v>118.13</v>
      </c>
      <c r="G553">
        <v>117.34</v>
      </c>
      <c r="H553" s="8">
        <v>5.2999999999999999E-2</v>
      </c>
      <c r="I553" t="s">
        <v>615</v>
      </c>
    </row>
    <row r="554" spans="1:9" x14ac:dyDescent="0.3">
      <c r="A554">
        <v>1</v>
      </c>
      <c r="B554" t="s">
        <v>564</v>
      </c>
      <c r="C554">
        <v>1</v>
      </c>
      <c r="D554">
        <v>0</v>
      </c>
      <c r="E554">
        <v>29</v>
      </c>
      <c r="F554">
        <v>114.79</v>
      </c>
      <c r="G554">
        <v>114.45</v>
      </c>
      <c r="H554" s="8">
        <v>6.8599999999999994E-2</v>
      </c>
      <c r="I554" t="s">
        <v>615</v>
      </c>
    </row>
    <row r="555" spans="1:9" x14ac:dyDescent="0.3">
      <c r="A555">
        <v>1</v>
      </c>
      <c r="B555" t="s">
        <v>565</v>
      </c>
      <c r="C555">
        <v>1</v>
      </c>
      <c r="D555">
        <v>0.12</v>
      </c>
      <c r="E555">
        <v>22</v>
      </c>
      <c r="F555">
        <v>116.22</v>
      </c>
      <c r="G555">
        <v>115.34</v>
      </c>
      <c r="H555" s="8">
        <v>4.9099999999999998E-2</v>
      </c>
      <c r="I555" t="s">
        <v>615</v>
      </c>
    </row>
    <row r="556" spans="1:9" x14ac:dyDescent="0.3">
      <c r="A556">
        <v>1</v>
      </c>
      <c r="B556" t="s">
        <v>566</v>
      </c>
      <c r="C556">
        <v>1</v>
      </c>
      <c r="D556">
        <v>0.01</v>
      </c>
      <c r="E556">
        <v>22</v>
      </c>
      <c r="F556">
        <v>121.77</v>
      </c>
      <c r="G556">
        <v>121.35</v>
      </c>
      <c r="H556" s="8">
        <v>4.8899999999999999E-2</v>
      </c>
      <c r="I556" t="s">
        <v>615</v>
      </c>
    </row>
    <row r="557" spans="1:9" x14ac:dyDescent="0.3">
      <c r="A557">
        <v>1</v>
      </c>
      <c r="B557" t="s">
        <v>567</v>
      </c>
      <c r="C557">
        <v>1</v>
      </c>
      <c r="D557">
        <v>0</v>
      </c>
      <c r="E557">
        <v>28</v>
      </c>
      <c r="F557">
        <v>119.73</v>
      </c>
      <c r="G557">
        <v>119.16</v>
      </c>
      <c r="H557" s="8">
        <v>6.3600000000000004E-2</v>
      </c>
      <c r="I557" t="s">
        <v>615</v>
      </c>
    </row>
    <row r="558" spans="1:9" x14ac:dyDescent="0.3">
      <c r="A558">
        <v>1</v>
      </c>
      <c r="B558" t="s">
        <v>568</v>
      </c>
      <c r="C558">
        <v>1</v>
      </c>
      <c r="D558">
        <v>0.01</v>
      </c>
      <c r="E558">
        <v>25</v>
      </c>
      <c r="F558">
        <v>123.16</v>
      </c>
      <c r="G558">
        <v>122.56</v>
      </c>
      <c r="H558" s="8">
        <v>5.5300000000000002E-2</v>
      </c>
      <c r="I558" t="s">
        <v>615</v>
      </c>
    </row>
    <row r="559" spans="1:9" x14ac:dyDescent="0.3">
      <c r="A559">
        <v>1</v>
      </c>
      <c r="B559" t="s">
        <v>569</v>
      </c>
      <c r="C559">
        <v>1</v>
      </c>
      <c r="D559">
        <v>-0.01</v>
      </c>
      <c r="E559">
        <v>23</v>
      </c>
      <c r="F559">
        <v>118.54</v>
      </c>
      <c r="G559">
        <v>117.66</v>
      </c>
      <c r="H559" s="8">
        <v>5.3100000000000001E-2</v>
      </c>
      <c r="I559" t="s">
        <v>615</v>
      </c>
    </row>
    <row r="560" spans="1:9" x14ac:dyDescent="0.3">
      <c r="A560">
        <v>1</v>
      </c>
      <c r="B560" t="s">
        <v>570</v>
      </c>
      <c r="C560">
        <v>1</v>
      </c>
      <c r="D560">
        <v>-0.02</v>
      </c>
      <c r="E560">
        <v>24</v>
      </c>
      <c r="F560">
        <v>115.13</v>
      </c>
      <c r="G560">
        <v>114.71</v>
      </c>
      <c r="H560" s="8">
        <v>5.6399999999999999E-2</v>
      </c>
      <c r="I560" t="s">
        <v>615</v>
      </c>
    </row>
    <row r="561" spans="1:9" x14ac:dyDescent="0.3">
      <c r="A561">
        <v>1</v>
      </c>
      <c r="B561" t="s">
        <v>571</v>
      </c>
      <c r="C561">
        <v>1</v>
      </c>
      <c r="D561">
        <v>-0.02</v>
      </c>
      <c r="E561">
        <v>27</v>
      </c>
      <c r="F561">
        <v>120.19</v>
      </c>
      <c r="G561">
        <v>119.88</v>
      </c>
      <c r="H561" s="8">
        <v>6.1499999999999999E-2</v>
      </c>
      <c r="I561" t="s">
        <v>615</v>
      </c>
    </row>
    <row r="562" spans="1:9" x14ac:dyDescent="0.3">
      <c r="A562">
        <v>1</v>
      </c>
      <c r="B562" t="s">
        <v>572</v>
      </c>
      <c r="C562">
        <v>1</v>
      </c>
      <c r="D562">
        <v>-0.03</v>
      </c>
      <c r="E562">
        <v>28</v>
      </c>
      <c r="F562">
        <v>116.7</v>
      </c>
      <c r="G562">
        <v>116.3</v>
      </c>
      <c r="H562" s="8">
        <v>6.3100000000000003E-2</v>
      </c>
      <c r="I562" t="s">
        <v>615</v>
      </c>
    </row>
    <row r="563" spans="1:9" x14ac:dyDescent="0.3">
      <c r="A563">
        <v>1</v>
      </c>
      <c r="B563" t="s">
        <v>573</v>
      </c>
      <c r="C563">
        <v>1</v>
      </c>
      <c r="D563">
        <v>-0.03</v>
      </c>
      <c r="E563">
        <v>27</v>
      </c>
      <c r="F563">
        <v>117.21</v>
      </c>
      <c r="G563">
        <v>116.68</v>
      </c>
      <c r="H563" s="8">
        <v>6.1600000000000002E-2</v>
      </c>
      <c r="I563" t="s">
        <v>615</v>
      </c>
    </row>
    <row r="564" spans="1:9" x14ac:dyDescent="0.3">
      <c r="A564">
        <v>1</v>
      </c>
      <c r="B564" t="s">
        <v>574</v>
      </c>
      <c r="C564">
        <v>1</v>
      </c>
      <c r="D564">
        <v>0.01</v>
      </c>
      <c r="E564">
        <v>32</v>
      </c>
      <c r="F564">
        <v>120.78</v>
      </c>
      <c r="G564">
        <v>120.52</v>
      </c>
      <c r="H564" s="8">
        <v>7.2599999999999998E-2</v>
      </c>
      <c r="I564" t="s">
        <v>615</v>
      </c>
    </row>
    <row r="565" spans="1:9" x14ac:dyDescent="0.3">
      <c r="A565">
        <v>1</v>
      </c>
      <c r="B565" t="s">
        <v>575</v>
      </c>
      <c r="C565">
        <v>1</v>
      </c>
      <c r="D565">
        <v>0.03</v>
      </c>
      <c r="E565">
        <v>22</v>
      </c>
      <c r="F565">
        <v>119.67</v>
      </c>
      <c r="G565">
        <v>118.71</v>
      </c>
      <c r="H565" s="8">
        <v>4.82E-2</v>
      </c>
      <c r="I565" t="s">
        <v>615</v>
      </c>
    </row>
    <row r="566" spans="1:9" x14ac:dyDescent="0.3">
      <c r="A566">
        <v>1</v>
      </c>
      <c r="B566" t="s">
        <v>576</v>
      </c>
      <c r="C566">
        <v>1</v>
      </c>
      <c r="D566">
        <v>0.01</v>
      </c>
      <c r="E566">
        <v>23</v>
      </c>
      <c r="F566">
        <v>120.7</v>
      </c>
      <c r="G566">
        <v>120.04</v>
      </c>
      <c r="H566" s="8">
        <v>5.3499999999999999E-2</v>
      </c>
      <c r="I566" t="s">
        <v>615</v>
      </c>
    </row>
    <row r="567" spans="1:9" x14ac:dyDescent="0.3">
      <c r="A567">
        <v>1</v>
      </c>
      <c r="B567" t="s">
        <v>577</v>
      </c>
      <c r="C567">
        <v>1</v>
      </c>
      <c r="D567">
        <v>-0.03</v>
      </c>
      <c r="E567">
        <v>23</v>
      </c>
      <c r="F567">
        <v>119.38</v>
      </c>
      <c r="G567">
        <v>119.04</v>
      </c>
      <c r="H567" s="8">
        <v>5.21E-2</v>
      </c>
      <c r="I567" t="s">
        <v>615</v>
      </c>
    </row>
    <row r="568" spans="1:9" x14ac:dyDescent="0.3">
      <c r="A568">
        <v>1</v>
      </c>
      <c r="B568" t="s">
        <v>578</v>
      </c>
      <c r="C568">
        <v>1</v>
      </c>
      <c r="D568">
        <v>-0.05</v>
      </c>
      <c r="E568">
        <v>26</v>
      </c>
      <c r="F568">
        <v>117.54</v>
      </c>
      <c r="G568">
        <v>117.24</v>
      </c>
      <c r="H568" s="8">
        <v>5.9299999999999999E-2</v>
      </c>
      <c r="I568" t="s">
        <v>615</v>
      </c>
    </row>
    <row r="569" spans="1:9" x14ac:dyDescent="0.3">
      <c r="A569">
        <v>1</v>
      </c>
      <c r="B569" t="s">
        <v>579</v>
      </c>
      <c r="C569">
        <v>1</v>
      </c>
      <c r="D569">
        <v>0.09</v>
      </c>
      <c r="E569">
        <v>28</v>
      </c>
      <c r="F569">
        <v>114.27</v>
      </c>
      <c r="G569">
        <v>114.02</v>
      </c>
      <c r="H569" s="8">
        <v>6.4799999999999996E-2</v>
      </c>
      <c r="I569" t="s">
        <v>615</v>
      </c>
    </row>
    <row r="570" spans="1:9" x14ac:dyDescent="0.3">
      <c r="A570">
        <v>1</v>
      </c>
      <c r="B570" t="s">
        <v>580</v>
      </c>
      <c r="C570">
        <v>1</v>
      </c>
      <c r="D570">
        <v>-0.05</v>
      </c>
      <c r="E570">
        <v>17</v>
      </c>
      <c r="F570">
        <v>120.37</v>
      </c>
      <c r="G570">
        <v>119.09</v>
      </c>
      <c r="H570" s="8">
        <v>3.85E-2</v>
      </c>
      <c r="I570" t="s">
        <v>615</v>
      </c>
    </row>
    <row r="571" spans="1:9" x14ac:dyDescent="0.3">
      <c r="A571">
        <v>1</v>
      </c>
      <c r="B571" t="s">
        <v>581</v>
      </c>
      <c r="C571">
        <v>1</v>
      </c>
      <c r="D571">
        <v>7.0000000000000007E-2</v>
      </c>
      <c r="E571">
        <v>27</v>
      </c>
      <c r="F571">
        <v>120.56</v>
      </c>
      <c r="G571">
        <v>120.01</v>
      </c>
      <c r="H571" s="8">
        <v>6.08E-2</v>
      </c>
      <c r="I571" t="s">
        <v>615</v>
      </c>
    </row>
    <row r="572" spans="1:9" x14ac:dyDescent="0.3">
      <c r="A572">
        <v>1</v>
      </c>
      <c r="B572" t="s">
        <v>582</v>
      </c>
      <c r="C572">
        <v>1</v>
      </c>
      <c r="D572">
        <v>0.04</v>
      </c>
      <c r="E572">
        <v>30</v>
      </c>
      <c r="F572">
        <v>119.49</v>
      </c>
      <c r="G572">
        <v>119.01</v>
      </c>
      <c r="H572" s="8">
        <v>6.7500000000000004E-2</v>
      </c>
      <c r="I572" t="s">
        <v>615</v>
      </c>
    </row>
    <row r="573" spans="1:9" x14ac:dyDescent="0.3">
      <c r="A573">
        <v>1</v>
      </c>
      <c r="B573" t="s">
        <v>583</v>
      </c>
      <c r="C573">
        <v>1</v>
      </c>
      <c r="D573">
        <v>0.06</v>
      </c>
      <c r="E573">
        <v>25</v>
      </c>
      <c r="F573">
        <v>115.39</v>
      </c>
      <c r="G573">
        <v>114.44</v>
      </c>
      <c r="H573" s="8">
        <v>5.8500000000000003E-2</v>
      </c>
      <c r="I573" t="s">
        <v>615</v>
      </c>
    </row>
    <row r="574" spans="1:9" x14ac:dyDescent="0.3">
      <c r="A574">
        <v>1</v>
      </c>
      <c r="B574" t="s">
        <v>584</v>
      </c>
      <c r="C574">
        <v>1</v>
      </c>
      <c r="D574">
        <v>0.14000000000000001</v>
      </c>
      <c r="E574">
        <v>26</v>
      </c>
      <c r="F574">
        <v>123.03</v>
      </c>
      <c r="G574">
        <v>122.64</v>
      </c>
      <c r="H574" s="8">
        <v>5.6399999999999999E-2</v>
      </c>
      <c r="I574" t="s">
        <v>615</v>
      </c>
    </row>
    <row r="575" spans="1:9" x14ac:dyDescent="0.3">
      <c r="A575">
        <v>1</v>
      </c>
      <c r="B575" t="s">
        <v>585</v>
      </c>
      <c r="C575">
        <v>1</v>
      </c>
      <c r="D575">
        <v>0.02</v>
      </c>
      <c r="E575">
        <v>23</v>
      </c>
      <c r="F575">
        <v>118.91</v>
      </c>
      <c r="G575">
        <v>118.61</v>
      </c>
      <c r="H575" s="8">
        <v>5.04E-2</v>
      </c>
      <c r="I575" t="s">
        <v>615</v>
      </c>
    </row>
    <row r="576" spans="1:9" x14ac:dyDescent="0.3">
      <c r="A576">
        <v>1</v>
      </c>
      <c r="B576" t="s">
        <v>586</v>
      </c>
      <c r="C576">
        <v>1</v>
      </c>
      <c r="D576">
        <v>-7.0000000000000007E-2</v>
      </c>
      <c r="E576">
        <v>26</v>
      </c>
      <c r="F576">
        <v>121.13</v>
      </c>
      <c r="G576">
        <v>120.42</v>
      </c>
      <c r="H576" s="8">
        <v>5.8299999999999998E-2</v>
      </c>
      <c r="I576" t="s">
        <v>615</v>
      </c>
    </row>
    <row r="577" spans="1:9" x14ac:dyDescent="0.3">
      <c r="A577">
        <v>1</v>
      </c>
      <c r="B577" t="s">
        <v>587</v>
      </c>
      <c r="C577">
        <v>1</v>
      </c>
      <c r="D577">
        <v>-0.03</v>
      </c>
      <c r="E577">
        <v>19</v>
      </c>
      <c r="F577">
        <v>116.9</v>
      </c>
      <c r="G577">
        <v>116.21</v>
      </c>
      <c r="H577" s="8">
        <v>4.4900000000000002E-2</v>
      </c>
      <c r="I577" t="s">
        <v>615</v>
      </c>
    </row>
    <row r="578" spans="1:9" x14ac:dyDescent="0.3">
      <c r="A578">
        <v>1</v>
      </c>
      <c r="B578" t="s">
        <v>588</v>
      </c>
      <c r="C578">
        <v>1</v>
      </c>
      <c r="D578">
        <v>0.03</v>
      </c>
      <c r="E578">
        <v>20</v>
      </c>
      <c r="F578">
        <v>120.89</v>
      </c>
      <c r="G578">
        <v>120.18</v>
      </c>
      <c r="H578" s="8">
        <v>4.4200000000000003E-2</v>
      </c>
      <c r="I578" t="s">
        <v>615</v>
      </c>
    </row>
    <row r="579" spans="1:9" x14ac:dyDescent="0.3">
      <c r="A579">
        <v>1</v>
      </c>
      <c r="B579" t="s">
        <v>589</v>
      </c>
      <c r="C579">
        <v>1</v>
      </c>
      <c r="D579">
        <v>-0.03</v>
      </c>
      <c r="E579">
        <v>23</v>
      </c>
      <c r="F579">
        <v>120.88</v>
      </c>
      <c r="G579">
        <v>120.54</v>
      </c>
      <c r="H579" s="8">
        <v>5.1499999999999997E-2</v>
      </c>
      <c r="I579" t="s">
        <v>615</v>
      </c>
    </row>
    <row r="580" spans="1:9" x14ac:dyDescent="0.3">
      <c r="A580">
        <v>1</v>
      </c>
      <c r="B580" t="s">
        <v>590</v>
      </c>
      <c r="C580">
        <v>1</v>
      </c>
      <c r="D580">
        <v>0.04</v>
      </c>
      <c r="E580">
        <v>23</v>
      </c>
      <c r="F580">
        <v>118.41</v>
      </c>
      <c r="G580">
        <v>118.21</v>
      </c>
      <c r="H580" s="8">
        <v>5.0900000000000001E-2</v>
      </c>
      <c r="I580" t="s">
        <v>615</v>
      </c>
    </row>
    <row r="581" spans="1:9" x14ac:dyDescent="0.3">
      <c r="A581">
        <v>1</v>
      </c>
      <c r="B581" t="s">
        <v>591</v>
      </c>
      <c r="C581">
        <v>1</v>
      </c>
      <c r="D581">
        <v>-0.21</v>
      </c>
      <c r="E581">
        <v>25</v>
      </c>
      <c r="F581">
        <v>116.38</v>
      </c>
      <c r="G581">
        <v>115.89</v>
      </c>
      <c r="H581" s="8">
        <v>5.7500000000000002E-2</v>
      </c>
      <c r="I581" t="s">
        <v>615</v>
      </c>
    </row>
    <row r="582" spans="1:9" x14ac:dyDescent="0.3">
      <c r="A582">
        <v>1</v>
      </c>
      <c r="B582" t="s">
        <v>592</v>
      </c>
      <c r="C582">
        <v>1</v>
      </c>
      <c r="D582">
        <v>-0.12</v>
      </c>
      <c r="E582">
        <v>26</v>
      </c>
      <c r="F582">
        <v>120.34</v>
      </c>
      <c r="G582">
        <v>119.06</v>
      </c>
      <c r="H582" s="8">
        <v>5.79E-2</v>
      </c>
      <c r="I582" t="s">
        <v>615</v>
      </c>
    </row>
    <row r="583" spans="1:9" x14ac:dyDescent="0.3">
      <c r="A583">
        <v>1</v>
      </c>
      <c r="B583" t="s">
        <v>593</v>
      </c>
      <c r="C583">
        <v>1</v>
      </c>
      <c r="D583">
        <v>0.05</v>
      </c>
      <c r="E583">
        <v>25</v>
      </c>
      <c r="F583">
        <v>122.46</v>
      </c>
      <c r="G583">
        <v>122.12</v>
      </c>
      <c r="H583" s="8">
        <v>5.5500000000000001E-2</v>
      </c>
      <c r="I583" t="s">
        <v>615</v>
      </c>
    </row>
    <row r="584" spans="1:9" x14ac:dyDescent="0.3">
      <c r="A584">
        <v>1</v>
      </c>
      <c r="B584" t="s">
        <v>594</v>
      </c>
      <c r="C584">
        <v>1</v>
      </c>
      <c r="D584">
        <v>0.01</v>
      </c>
      <c r="E584">
        <v>25</v>
      </c>
      <c r="F584">
        <v>118.67</v>
      </c>
      <c r="G584">
        <v>118.22</v>
      </c>
      <c r="H584" s="8">
        <v>5.5800000000000002E-2</v>
      </c>
      <c r="I584" t="s">
        <v>615</v>
      </c>
    </row>
    <row r="585" spans="1:9" x14ac:dyDescent="0.3">
      <c r="A585">
        <v>1</v>
      </c>
      <c r="B585" t="s">
        <v>595</v>
      </c>
      <c r="C585">
        <v>1</v>
      </c>
      <c r="D585">
        <v>-0.05</v>
      </c>
      <c r="E585">
        <v>25</v>
      </c>
      <c r="F585">
        <v>116.65</v>
      </c>
      <c r="G585">
        <v>116.39</v>
      </c>
      <c r="H585" s="8">
        <v>5.91E-2</v>
      </c>
      <c r="I585" t="s">
        <v>615</v>
      </c>
    </row>
    <row r="586" spans="1:9" x14ac:dyDescent="0.3">
      <c r="A586">
        <v>1</v>
      </c>
      <c r="B586" t="s">
        <v>596</v>
      </c>
      <c r="C586">
        <v>1</v>
      </c>
      <c r="D586">
        <v>-0.04</v>
      </c>
      <c r="E586">
        <v>24</v>
      </c>
      <c r="F586">
        <v>117.67</v>
      </c>
      <c r="G586">
        <v>117.47</v>
      </c>
      <c r="H586" s="8">
        <v>5.6399999999999999E-2</v>
      </c>
      <c r="I586" t="s">
        <v>615</v>
      </c>
    </row>
    <row r="587" spans="1:9" x14ac:dyDescent="0.3">
      <c r="A587">
        <v>1</v>
      </c>
      <c r="B587" t="s">
        <v>597</v>
      </c>
      <c r="C587">
        <v>1</v>
      </c>
      <c r="D587">
        <v>0.08</v>
      </c>
      <c r="E587">
        <v>26</v>
      </c>
      <c r="F587">
        <v>113.12</v>
      </c>
      <c r="G587">
        <v>111.92</v>
      </c>
      <c r="H587" s="8">
        <v>6.0299999999999999E-2</v>
      </c>
      <c r="I587" t="s">
        <v>615</v>
      </c>
    </row>
    <row r="588" spans="1:9" x14ac:dyDescent="0.3">
      <c r="A588">
        <v>1</v>
      </c>
      <c r="B588" t="s">
        <v>598</v>
      </c>
      <c r="C588">
        <v>1</v>
      </c>
      <c r="D588">
        <v>0.04</v>
      </c>
      <c r="E588">
        <v>27</v>
      </c>
      <c r="F588">
        <v>116.31</v>
      </c>
      <c r="G588">
        <v>115.88</v>
      </c>
      <c r="H588" s="8">
        <v>6.1499999999999999E-2</v>
      </c>
      <c r="I588" t="s">
        <v>615</v>
      </c>
    </row>
    <row r="589" spans="1:9" x14ac:dyDescent="0.3">
      <c r="A589">
        <v>1</v>
      </c>
      <c r="B589" t="s">
        <v>599</v>
      </c>
      <c r="C589">
        <v>1</v>
      </c>
      <c r="D589">
        <v>0.05</v>
      </c>
      <c r="E589">
        <v>22</v>
      </c>
      <c r="F589">
        <v>117.62</v>
      </c>
      <c r="G589">
        <v>116.8</v>
      </c>
      <c r="H589" s="8">
        <v>5.0999999999999997E-2</v>
      </c>
      <c r="I589" t="s">
        <v>615</v>
      </c>
    </row>
    <row r="590" spans="1:9" x14ac:dyDescent="0.3">
      <c r="A590">
        <v>1</v>
      </c>
      <c r="B590" t="s">
        <v>600</v>
      </c>
      <c r="C590">
        <v>1</v>
      </c>
      <c r="D590">
        <v>-7.0000000000000007E-2</v>
      </c>
      <c r="E590">
        <v>20</v>
      </c>
      <c r="F590">
        <v>119.99</v>
      </c>
      <c r="G590">
        <v>119.49</v>
      </c>
      <c r="H590" s="8">
        <v>4.0399999999999998E-2</v>
      </c>
      <c r="I590" t="s">
        <v>615</v>
      </c>
    </row>
    <row r="591" spans="1:9" x14ac:dyDescent="0.3">
      <c r="A591">
        <v>1</v>
      </c>
      <c r="B591" t="s">
        <v>601</v>
      </c>
      <c r="C591">
        <v>1</v>
      </c>
      <c r="D591">
        <v>0.06</v>
      </c>
      <c r="E591">
        <v>25</v>
      </c>
      <c r="F591">
        <v>122.07</v>
      </c>
      <c r="G591">
        <v>121.51</v>
      </c>
      <c r="H591" s="8">
        <v>5.6800000000000003E-2</v>
      </c>
      <c r="I591" t="s">
        <v>615</v>
      </c>
    </row>
    <row r="592" spans="1:9" x14ac:dyDescent="0.3">
      <c r="A592">
        <v>1</v>
      </c>
      <c r="B592" t="s">
        <v>602</v>
      </c>
      <c r="C592">
        <v>1</v>
      </c>
      <c r="D592">
        <v>0</v>
      </c>
      <c r="E592">
        <v>28</v>
      </c>
      <c r="F592">
        <v>120.38</v>
      </c>
      <c r="G592">
        <v>120.13</v>
      </c>
      <c r="H592" s="8">
        <v>6.3500000000000001E-2</v>
      </c>
      <c r="I592" t="s">
        <v>615</v>
      </c>
    </row>
    <row r="593" spans="1:9" x14ac:dyDescent="0.3">
      <c r="A593">
        <v>1</v>
      </c>
      <c r="B593" t="s">
        <v>603</v>
      </c>
      <c r="C593">
        <v>1</v>
      </c>
      <c r="D593">
        <v>-7.0000000000000007E-2</v>
      </c>
      <c r="E593">
        <v>29</v>
      </c>
      <c r="F593">
        <v>119.98</v>
      </c>
      <c r="G593">
        <v>119.47</v>
      </c>
      <c r="H593" s="8">
        <v>6.59E-2</v>
      </c>
      <c r="I593" t="s">
        <v>615</v>
      </c>
    </row>
    <row r="594" spans="1:9" x14ac:dyDescent="0.3">
      <c r="A594">
        <v>1</v>
      </c>
      <c r="B594" t="s">
        <v>604</v>
      </c>
      <c r="C594">
        <v>1</v>
      </c>
      <c r="D594">
        <v>-0.04</v>
      </c>
      <c r="E594">
        <v>27</v>
      </c>
      <c r="F594">
        <v>110.82</v>
      </c>
      <c r="G594">
        <v>109.72</v>
      </c>
      <c r="H594" s="8">
        <v>6.6500000000000004E-2</v>
      </c>
      <c r="I594" t="s">
        <v>615</v>
      </c>
    </row>
    <row r="595" spans="1:9" x14ac:dyDescent="0.3">
      <c r="A595">
        <v>1</v>
      </c>
      <c r="B595" t="s">
        <v>605</v>
      </c>
      <c r="C595">
        <v>1</v>
      </c>
      <c r="D595">
        <v>0</v>
      </c>
      <c r="E595">
        <v>28</v>
      </c>
      <c r="F595">
        <v>124.17</v>
      </c>
      <c r="G595">
        <v>123.73</v>
      </c>
      <c r="H595" s="8">
        <v>0.06</v>
      </c>
      <c r="I595" t="s">
        <v>615</v>
      </c>
    </row>
    <row r="596" spans="1:9" x14ac:dyDescent="0.3">
      <c r="A596">
        <v>1</v>
      </c>
      <c r="B596" t="s">
        <v>606</v>
      </c>
      <c r="C596">
        <v>1</v>
      </c>
      <c r="D596">
        <v>0.04</v>
      </c>
      <c r="E596">
        <v>24</v>
      </c>
      <c r="F596">
        <v>118.77</v>
      </c>
      <c r="G596">
        <v>118.1</v>
      </c>
      <c r="H596" s="8">
        <v>5.57E-2</v>
      </c>
      <c r="I596" t="s">
        <v>615</v>
      </c>
    </row>
    <row r="597" spans="1:9" x14ac:dyDescent="0.3">
      <c r="A597">
        <v>1</v>
      </c>
      <c r="B597" t="s">
        <v>607</v>
      </c>
      <c r="C597">
        <v>1</v>
      </c>
      <c r="D597">
        <v>-0.12</v>
      </c>
      <c r="E597">
        <v>21</v>
      </c>
      <c r="F597">
        <v>120.26</v>
      </c>
      <c r="G597">
        <v>119.58</v>
      </c>
      <c r="H597" s="8">
        <v>4.5600000000000002E-2</v>
      </c>
      <c r="I597" t="s">
        <v>615</v>
      </c>
    </row>
    <row r="598" spans="1:9" x14ac:dyDescent="0.3">
      <c r="A598">
        <v>1</v>
      </c>
      <c r="B598" t="s">
        <v>608</v>
      </c>
      <c r="C598">
        <v>1</v>
      </c>
      <c r="D598">
        <v>0.01</v>
      </c>
      <c r="E598">
        <v>24</v>
      </c>
      <c r="F598">
        <v>118.01</v>
      </c>
      <c r="G598">
        <v>117.12</v>
      </c>
      <c r="H598" s="8">
        <v>5.5E-2</v>
      </c>
      <c r="I598" t="s">
        <v>615</v>
      </c>
    </row>
    <row r="599" spans="1:9" x14ac:dyDescent="0.3">
      <c r="A599">
        <v>1</v>
      </c>
      <c r="B599" t="s">
        <v>609</v>
      </c>
      <c r="C599">
        <v>1</v>
      </c>
      <c r="D599">
        <v>0.01</v>
      </c>
      <c r="E599">
        <v>20</v>
      </c>
      <c r="F599">
        <v>119.16</v>
      </c>
      <c r="G599">
        <v>118.6</v>
      </c>
      <c r="H599" s="8">
        <v>4.5699999999999998E-2</v>
      </c>
      <c r="I599" t="s">
        <v>615</v>
      </c>
    </row>
    <row r="600" spans="1:9" x14ac:dyDescent="0.3">
      <c r="A600">
        <v>1</v>
      </c>
      <c r="B600" t="s">
        <v>610</v>
      </c>
      <c r="C600">
        <v>1</v>
      </c>
      <c r="D600">
        <v>-0.03</v>
      </c>
      <c r="E600">
        <v>26</v>
      </c>
      <c r="F600">
        <v>120.2</v>
      </c>
      <c r="G600">
        <v>119.97</v>
      </c>
      <c r="H600" s="8">
        <v>5.8400000000000001E-2</v>
      </c>
      <c r="I600" t="s">
        <v>615</v>
      </c>
    </row>
    <row r="601" spans="1:9" x14ac:dyDescent="0.3">
      <c r="A601">
        <v>1</v>
      </c>
      <c r="B601" t="s">
        <v>611</v>
      </c>
      <c r="C601">
        <v>1</v>
      </c>
      <c r="D601">
        <v>0.04</v>
      </c>
      <c r="E601">
        <v>26</v>
      </c>
      <c r="F601">
        <v>114.75</v>
      </c>
      <c r="G601">
        <v>113.94</v>
      </c>
      <c r="H601" s="8">
        <v>6.2100000000000002E-2</v>
      </c>
      <c r="I601" t="s">
        <v>615</v>
      </c>
    </row>
    <row r="602" spans="1:9" x14ac:dyDescent="0.3">
      <c r="A602">
        <v>1</v>
      </c>
      <c r="B602" t="s">
        <v>612</v>
      </c>
      <c r="C602">
        <v>1</v>
      </c>
      <c r="D602">
        <v>-0.06</v>
      </c>
      <c r="E602">
        <v>24</v>
      </c>
      <c r="F602">
        <v>118.48</v>
      </c>
      <c r="G602">
        <v>117.21</v>
      </c>
      <c r="H602" s="8">
        <v>5.5E-2</v>
      </c>
      <c r="I602" t="s">
        <v>615</v>
      </c>
    </row>
  </sheetData>
  <conditionalFormatting sqref="F1:F1048576">
    <cfRule type="cellIs" dxfId="10" priority="1" operator="greaterThan">
      <formula>75</formula>
    </cfRule>
    <cfRule type="cellIs" dxfId="9" priority="2" operator="greaterThan">
      <formula>79</formula>
    </cfRule>
    <cfRule type="cellIs" dxfId="8" priority="3" operator="greaterThan">
      <formula>80.555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0DDE-B0B3-4BB1-BC8B-7CC0BC51A4B2}">
  <dimension ref="A1:R602"/>
  <sheetViews>
    <sheetView topLeftCell="A3" zoomScale="66" zoomScaleNormal="66" workbookViewId="0">
      <selection activeCell="R63" sqref="R63"/>
    </sheetView>
  </sheetViews>
  <sheetFormatPr defaultRowHeight="14" x14ac:dyDescent="0.3"/>
  <sheetData>
    <row r="1" spans="1:18" x14ac:dyDescent="0.3">
      <c r="A1" s="9" t="s">
        <v>4</v>
      </c>
    </row>
    <row r="2" spans="1:18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614</v>
      </c>
    </row>
    <row r="3" spans="1:18" x14ac:dyDescent="0.3">
      <c r="A3">
        <v>1</v>
      </c>
      <c r="B3" t="s">
        <v>13</v>
      </c>
      <c r="C3">
        <v>1</v>
      </c>
      <c r="D3">
        <v>-7.0000000000000007E-2</v>
      </c>
      <c r="E3">
        <v>17</v>
      </c>
      <c r="F3">
        <v>116.03</v>
      </c>
      <c r="G3">
        <v>115.24</v>
      </c>
      <c r="H3" s="8">
        <v>3.8300000000000001E-2</v>
      </c>
      <c r="I3" t="s">
        <v>615</v>
      </c>
    </row>
    <row r="4" spans="1:18" x14ac:dyDescent="0.3">
      <c r="A4">
        <v>1</v>
      </c>
      <c r="B4" t="s">
        <v>14</v>
      </c>
      <c r="C4">
        <v>1</v>
      </c>
      <c r="D4">
        <v>-0.11</v>
      </c>
      <c r="E4">
        <v>24</v>
      </c>
      <c r="F4">
        <v>113.7</v>
      </c>
      <c r="G4">
        <v>112.29</v>
      </c>
      <c r="H4" s="8">
        <v>5.67E-2</v>
      </c>
      <c r="I4" t="s">
        <v>615</v>
      </c>
    </row>
    <row r="5" spans="1:18" x14ac:dyDescent="0.3">
      <c r="A5">
        <v>1</v>
      </c>
      <c r="B5" t="s">
        <v>15</v>
      </c>
      <c r="C5">
        <v>1</v>
      </c>
      <c r="D5">
        <v>-0.43</v>
      </c>
      <c r="E5">
        <v>26</v>
      </c>
      <c r="F5">
        <v>114.27</v>
      </c>
      <c r="G5">
        <v>113</v>
      </c>
      <c r="H5" s="8">
        <v>6.0199999999999997E-2</v>
      </c>
      <c r="I5" t="s">
        <v>615</v>
      </c>
    </row>
    <row r="6" spans="1:18" x14ac:dyDescent="0.3">
      <c r="A6">
        <v>1</v>
      </c>
      <c r="B6" t="s">
        <v>16</v>
      </c>
      <c r="C6">
        <v>1</v>
      </c>
      <c r="D6">
        <v>-0.73</v>
      </c>
      <c r="E6">
        <v>25</v>
      </c>
      <c r="F6">
        <v>111.29</v>
      </c>
      <c r="G6">
        <v>110.54</v>
      </c>
      <c r="H6" s="8">
        <v>5.96E-2</v>
      </c>
      <c r="I6" t="s">
        <v>615</v>
      </c>
    </row>
    <row r="7" spans="1:18" x14ac:dyDescent="0.3">
      <c r="A7">
        <v>1</v>
      </c>
      <c r="B7" t="s">
        <v>17</v>
      </c>
      <c r="C7">
        <v>1</v>
      </c>
      <c r="D7">
        <v>-1.3</v>
      </c>
      <c r="E7">
        <v>25</v>
      </c>
      <c r="F7">
        <v>95.02</v>
      </c>
      <c r="G7">
        <v>92.45</v>
      </c>
      <c r="H7" s="8">
        <v>7.4499999999999997E-2</v>
      </c>
      <c r="I7" t="s">
        <v>615</v>
      </c>
    </row>
    <row r="8" spans="1:18" x14ac:dyDescent="0.3">
      <c r="A8">
        <v>1</v>
      </c>
      <c r="B8" t="s">
        <v>18</v>
      </c>
      <c r="C8">
        <v>1</v>
      </c>
      <c r="D8">
        <v>-1.86</v>
      </c>
      <c r="E8">
        <v>24</v>
      </c>
      <c r="F8">
        <v>94.29</v>
      </c>
      <c r="G8">
        <v>90.15</v>
      </c>
      <c r="H8" s="8">
        <v>7.1499999999999994E-2</v>
      </c>
      <c r="I8" t="s">
        <v>615</v>
      </c>
    </row>
    <row r="9" spans="1:18" x14ac:dyDescent="0.3">
      <c r="A9">
        <v>1</v>
      </c>
      <c r="B9" t="s">
        <v>19</v>
      </c>
      <c r="C9">
        <v>1</v>
      </c>
      <c r="D9">
        <v>-1.1499999999999999</v>
      </c>
      <c r="E9">
        <v>30</v>
      </c>
      <c r="F9">
        <v>86.85</v>
      </c>
      <c r="G9">
        <v>84.4</v>
      </c>
      <c r="H9" s="8">
        <v>9.7799999999999998E-2</v>
      </c>
      <c r="I9" t="s">
        <v>615</v>
      </c>
      <c r="R9">
        <f>TRIMMEAN(F3:F62,0.2)</f>
        <v>91.002291666666693</v>
      </c>
    </row>
    <row r="10" spans="1:18" x14ac:dyDescent="0.3">
      <c r="A10">
        <v>1</v>
      </c>
      <c r="B10" t="s">
        <v>20</v>
      </c>
      <c r="C10">
        <v>1</v>
      </c>
      <c r="D10">
        <v>-1.29</v>
      </c>
      <c r="E10">
        <v>32</v>
      </c>
      <c r="F10">
        <v>103.5</v>
      </c>
      <c r="G10">
        <v>102.82</v>
      </c>
      <c r="H10" s="8">
        <v>8.48E-2</v>
      </c>
      <c r="I10" t="s">
        <v>615</v>
      </c>
    </row>
    <row r="11" spans="1:18" x14ac:dyDescent="0.3">
      <c r="A11">
        <v>1</v>
      </c>
      <c r="B11" t="s">
        <v>21</v>
      </c>
      <c r="C11">
        <v>1</v>
      </c>
      <c r="D11">
        <v>-0.27</v>
      </c>
      <c r="E11">
        <v>24</v>
      </c>
      <c r="F11">
        <v>119.41</v>
      </c>
      <c r="G11">
        <v>118.8</v>
      </c>
      <c r="H11" s="8">
        <v>5.4399999999999997E-2</v>
      </c>
      <c r="I11" t="s">
        <v>615</v>
      </c>
    </row>
    <row r="12" spans="1:18" x14ac:dyDescent="0.3">
      <c r="A12">
        <v>1</v>
      </c>
      <c r="B12" t="s">
        <v>22</v>
      </c>
      <c r="C12">
        <v>1</v>
      </c>
      <c r="D12">
        <v>-0.18</v>
      </c>
      <c r="E12">
        <v>20</v>
      </c>
      <c r="F12">
        <v>114.16</v>
      </c>
      <c r="G12">
        <v>113.62</v>
      </c>
      <c r="H12" s="8">
        <v>4.8300000000000003E-2</v>
      </c>
      <c r="I12" t="s">
        <v>615</v>
      </c>
    </row>
    <row r="13" spans="1:18" x14ac:dyDescent="0.3">
      <c r="A13">
        <v>1</v>
      </c>
      <c r="B13" t="s">
        <v>23</v>
      </c>
      <c r="C13">
        <v>1</v>
      </c>
      <c r="D13">
        <v>-0.15</v>
      </c>
      <c r="E13">
        <v>27</v>
      </c>
      <c r="F13">
        <v>115.2</v>
      </c>
      <c r="G13">
        <v>114.78</v>
      </c>
      <c r="H13" s="8">
        <v>6.3100000000000003E-2</v>
      </c>
      <c r="I13" t="s">
        <v>615</v>
      </c>
    </row>
    <row r="14" spans="1:18" x14ac:dyDescent="0.3">
      <c r="A14">
        <v>1</v>
      </c>
      <c r="B14" t="s">
        <v>24</v>
      </c>
      <c r="C14">
        <v>1</v>
      </c>
      <c r="D14">
        <v>-0.98</v>
      </c>
      <c r="E14">
        <v>30</v>
      </c>
      <c r="F14">
        <v>102.55</v>
      </c>
      <c r="G14">
        <v>101.42</v>
      </c>
      <c r="H14" s="8">
        <v>0.08</v>
      </c>
      <c r="I14" t="s">
        <v>615</v>
      </c>
    </row>
    <row r="15" spans="1:18" x14ac:dyDescent="0.3">
      <c r="A15">
        <v>1</v>
      </c>
      <c r="B15" t="s">
        <v>25</v>
      </c>
      <c r="C15">
        <v>1</v>
      </c>
      <c r="D15">
        <v>-0.95</v>
      </c>
      <c r="E15">
        <v>25</v>
      </c>
      <c r="F15">
        <v>103.77</v>
      </c>
      <c r="G15">
        <v>101.99</v>
      </c>
      <c r="H15" s="8">
        <v>6.6299999999999998E-2</v>
      </c>
      <c r="I15" t="s">
        <v>615</v>
      </c>
    </row>
    <row r="16" spans="1:18" x14ac:dyDescent="0.3">
      <c r="A16">
        <v>1</v>
      </c>
      <c r="B16" t="s">
        <v>26</v>
      </c>
      <c r="C16">
        <v>1</v>
      </c>
      <c r="D16">
        <v>-0.06</v>
      </c>
      <c r="E16">
        <v>31</v>
      </c>
      <c r="F16">
        <v>118.82</v>
      </c>
      <c r="G16">
        <v>118.45</v>
      </c>
      <c r="H16" s="8">
        <v>7.0699999999999999E-2</v>
      </c>
      <c r="I16" t="s">
        <v>615</v>
      </c>
    </row>
    <row r="17" spans="1:9" x14ac:dyDescent="0.3">
      <c r="A17">
        <v>1</v>
      </c>
      <c r="B17" t="s">
        <v>27</v>
      </c>
      <c r="C17">
        <v>1</v>
      </c>
      <c r="D17">
        <v>-0.16</v>
      </c>
      <c r="E17">
        <v>23</v>
      </c>
      <c r="F17">
        <v>120.49</v>
      </c>
      <c r="G17">
        <v>119.83</v>
      </c>
      <c r="H17" s="8">
        <v>5.0599999999999999E-2</v>
      </c>
      <c r="I17" t="s">
        <v>615</v>
      </c>
    </row>
    <row r="18" spans="1:9" x14ac:dyDescent="0.3">
      <c r="A18">
        <v>1</v>
      </c>
      <c r="B18" t="s">
        <v>28</v>
      </c>
      <c r="C18">
        <v>1</v>
      </c>
      <c r="D18">
        <v>-0.1</v>
      </c>
      <c r="E18">
        <v>22</v>
      </c>
      <c r="F18">
        <v>114.36</v>
      </c>
      <c r="G18">
        <v>113.83</v>
      </c>
      <c r="H18" s="8">
        <v>5.3699999999999998E-2</v>
      </c>
      <c r="I18" t="s">
        <v>615</v>
      </c>
    </row>
    <row r="19" spans="1:9" x14ac:dyDescent="0.3">
      <c r="A19">
        <v>1</v>
      </c>
      <c r="B19" t="s">
        <v>29</v>
      </c>
      <c r="C19">
        <v>1</v>
      </c>
      <c r="D19">
        <v>0</v>
      </c>
      <c r="E19">
        <v>21</v>
      </c>
      <c r="F19">
        <v>119.27</v>
      </c>
      <c r="G19">
        <v>118.77</v>
      </c>
      <c r="H19" s="8">
        <v>4.6300000000000001E-2</v>
      </c>
      <c r="I19" t="s">
        <v>615</v>
      </c>
    </row>
    <row r="20" spans="1:9" x14ac:dyDescent="0.3">
      <c r="A20">
        <v>1</v>
      </c>
      <c r="B20" t="s">
        <v>30</v>
      </c>
      <c r="C20">
        <v>1</v>
      </c>
      <c r="D20">
        <v>-0.32</v>
      </c>
      <c r="E20">
        <v>22</v>
      </c>
      <c r="F20">
        <v>115.89</v>
      </c>
      <c r="G20">
        <v>115.51</v>
      </c>
      <c r="H20" s="8">
        <v>4.9700000000000001E-2</v>
      </c>
      <c r="I20" t="s">
        <v>615</v>
      </c>
    </row>
    <row r="21" spans="1:9" x14ac:dyDescent="0.3">
      <c r="A21">
        <v>1</v>
      </c>
      <c r="B21" t="s">
        <v>31</v>
      </c>
      <c r="C21">
        <v>1</v>
      </c>
      <c r="D21">
        <v>-0.22</v>
      </c>
      <c r="E21">
        <v>26</v>
      </c>
      <c r="F21">
        <v>117.36</v>
      </c>
      <c r="G21">
        <v>116.85</v>
      </c>
      <c r="H21" s="8">
        <v>5.9700000000000003E-2</v>
      </c>
      <c r="I21" t="s">
        <v>615</v>
      </c>
    </row>
    <row r="22" spans="1:9" x14ac:dyDescent="0.3">
      <c r="A22">
        <v>1</v>
      </c>
      <c r="B22" t="s">
        <v>32</v>
      </c>
      <c r="C22">
        <v>1</v>
      </c>
      <c r="D22">
        <v>-0.51</v>
      </c>
      <c r="E22">
        <v>34</v>
      </c>
      <c r="F22">
        <v>108.87</v>
      </c>
      <c r="G22">
        <v>107.06</v>
      </c>
      <c r="H22" s="8">
        <v>8.6999999999999994E-2</v>
      </c>
      <c r="I22" t="s">
        <v>615</v>
      </c>
    </row>
    <row r="23" spans="1:9" x14ac:dyDescent="0.3">
      <c r="A23">
        <v>1</v>
      </c>
      <c r="B23" t="s">
        <v>33</v>
      </c>
      <c r="C23">
        <v>1</v>
      </c>
      <c r="D23">
        <v>-1.03</v>
      </c>
      <c r="E23">
        <v>30</v>
      </c>
      <c r="F23">
        <v>92.96</v>
      </c>
      <c r="G23">
        <v>90.02</v>
      </c>
      <c r="H23" s="8">
        <v>9.0300000000000005E-2</v>
      </c>
      <c r="I23" t="s">
        <v>615</v>
      </c>
    </row>
    <row r="24" spans="1:9" x14ac:dyDescent="0.3">
      <c r="A24">
        <v>1</v>
      </c>
      <c r="B24" t="s">
        <v>34</v>
      </c>
      <c r="C24">
        <v>1</v>
      </c>
      <c r="D24">
        <v>-0.6</v>
      </c>
      <c r="E24">
        <v>28</v>
      </c>
      <c r="F24">
        <v>103.49</v>
      </c>
      <c r="G24">
        <v>102.49</v>
      </c>
      <c r="H24" s="8">
        <v>7.2800000000000004E-2</v>
      </c>
      <c r="I24" t="s">
        <v>615</v>
      </c>
    </row>
    <row r="25" spans="1:9" x14ac:dyDescent="0.3">
      <c r="A25">
        <v>1</v>
      </c>
      <c r="B25" t="s">
        <v>35</v>
      </c>
      <c r="C25">
        <v>1</v>
      </c>
      <c r="D25">
        <v>-1.49</v>
      </c>
      <c r="E25">
        <v>31</v>
      </c>
      <c r="F25">
        <v>93.56</v>
      </c>
      <c r="G25">
        <v>91.77</v>
      </c>
      <c r="H25" s="8">
        <v>9.01E-2</v>
      </c>
      <c r="I25" t="s">
        <v>615</v>
      </c>
    </row>
    <row r="26" spans="1:9" x14ac:dyDescent="0.3">
      <c r="A26">
        <v>1</v>
      </c>
      <c r="B26" t="s">
        <v>36</v>
      </c>
      <c r="C26">
        <v>1</v>
      </c>
      <c r="D26">
        <v>-1.35</v>
      </c>
      <c r="E26">
        <v>26</v>
      </c>
      <c r="F26">
        <v>100.57</v>
      </c>
      <c r="G26">
        <v>98.03</v>
      </c>
      <c r="H26" s="8">
        <v>7.0900000000000005E-2</v>
      </c>
      <c r="I26" t="s">
        <v>615</v>
      </c>
    </row>
    <row r="27" spans="1:9" x14ac:dyDescent="0.3">
      <c r="A27">
        <v>1</v>
      </c>
      <c r="B27" t="s">
        <v>37</v>
      </c>
      <c r="C27">
        <v>1</v>
      </c>
      <c r="D27">
        <v>-0.13</v>
      </c>
      <c r="E27">
        <v>19</v>
      </c>
      <c r="F27">
        <v>116.62</v>
      </c>
      <c r="G27">
        <v>116.29</v>
      </c>
      <c r="H27" s="8">
        <v>4.3999999999999997E-2</v>
      </c>
      <c r="I27" t="s">
        <v>615</v>
      </c>
    </row>
    <row r="28" spans="1:9" x14ac:dyDescent="0.3">
      <c r="A28">
        <v>1</v>
      </c>
      <c r="B28" t="s">
        <v>38</v>
      </c>
      <c r="C28">
        <v>1</v>
      </c>
      <c r="D28">
        <v>-0.23</v>
      </c>
      <c r="E28">
        <v>29</v>
      </c>
      <c r="F28">
        <v>116.8</v>
      </c>
      <c r="G28">
        <v>116.41</v>
      </c>
      <c r="H28" s="8">
        <v>6.7599999999999993E-2</v>
      </c>
      <c r="I28" t="s">
        <v>615</v>
      </c>
    </row>
    <row r="29" spans="1:9" x14ac:dyDescent="0.3">
      <c r="A29">
        <v>1</v>
      </c>
      <c r="B29" t="s">
        <v>39</v>
      </c>
      <c r="C29">
        <v>1</v>
      </c>
      <c r="D29">
        <v>-0.1</v>
      </c>
      <c r="E29">
        <v>20</v>
      </c>
      <c r="F29">
        <v>113.1</v>
      </c>
      <c r="G29">
        <v>112.6</v>
      </c>
      <c r="H29" s="8">
        <v>4.82E-2</v>
      </c>
      <c r="I29" t="s">
        <v>615</v>
      </c>
    </row>
    <row r="30" spans="1:9" x14ac:dyDescent="0.3">
      <c r="A30">
        <v>1</v>
      </c>
      <c r="B30" t="s">
        <v>40</v>
      </c>
      <c r="C30">
        <v>1</v>
      </c>
      <c r="D30">
        <v>-0.35</v>
      </c>
      <c r="E30">
        <v>25</v>
      </c>
      <c r="F30">
        <v>111.39</v>
      </c>
      <c r="G30">
        <v>110.35</v>
      </c>
      <c r="H30" s="8">
        <v>6.25E-2</v>
      </c>
      <c r="I30" t="s">
        <v>615</v>
      </c>
    </row>
    <row r="31" spans="1:9" x14ac:dyDescent="0.3">
      <c r="A31">
        <v>1</v>
      </c>
      <c r="B31" t="s">
        <v>41</v>
      </c>
      <c r="C31">
        <v>1</v>
      </c>
      <c r="D31">
        <v>-1.63</v>
      </c>
      <c r="E31">
        <v>28</v>
      </c>
      <c r="F31">
        <v>94.13</v>
      </c>
      <c r="G31">
        <v>89.4</v>
      </c>
      <c r="H31" s="8">
        <v>8.1299999999999997E-2</v>
      </c>
      <c r="I31" t="s">
        <v>615</v>
      </c>
    </row>
    <row r="32" spans="1:9" x14ac:dyDescent="0.3">
      <c r="A32">
        <v>1</v>
      </c>
      <c r="B32" t="s">
        <v>42</v>
      </c>
      <c r="C32">
        <v>1</v>
      </c>
      <c r="D32">
        <v>-2.5099999999999998</v>
      </c>
      <c r="E32">
        <v>28</v>
      </c>
      <c r="F32">
        <v>71.099999999999994</v>
      </c>
      <c r="G32">
        <v>64.739999999999995</v>
      </c>
      <c r="H32" s="8">
        <v>0.12189999999999999</v>
      </c>
      <c r="I32" t="s">
        <v>615</v>
      </c>
    </row>
    <row r="33" spans="1:9" x14ac:dyDescent="0.3">
      <c r="A33">
        <v>1</v>
      </c>
      <c r="B33" t="s">
        <v>43</v>
      </c>
      <c r="C33">
        <v>1</v>
      </c>
      <c r="D33">
        <v>-2.48</v>
      </c>
      <c r="E33">
        <v>30</v>
      </c>
      <c r="F33">
        <v>71.28</v>
      </c>
      <c r="G33">
        <v>66.650000000000006</v>
      </c>
      <c r="H33" s="8">
        <v>0.12690000000000001</v>
      </c>
      <c r="I33" t="s">
        <v>615</v>
      </c>
    </row>
    <row r="34" spans="1:9" x14ac:dyDescent="0.3">
      <c r="A34">
        <v>1</v>
      </c>
      <c r="B34" t="s">
        <v>44</v>
      </c>
      <c r="C34">
        <v>1</v>
      </c>
      <c r="D34">
        <v>0.65</v>
      </c>
      <c r="E34">
        <v>30</v>
      </c>
      <c r="F34">
        <v>54.57</v>
      </c>
      <c r="G34">
        <v>49.99</v>
      </c>
      <c r="H34" s="8">
        <v>0.15340000000000001</v>
      </c>
      <c r="I34" t="s">
        <v>615</v>
      </c>
    </row>
    <row r="35" spans="1:9" x14ac:dyDescent="0.3">
      <c r="A35">
        <v>1</v>
      </c>
      <c r="B35" t="s">
        <v>45</v>
      </c>
      <c r="C35">
        <v>1</v>
      </c>
      <c r="D35">
        <v>-0.61</v>
      </c>
      <c r="E35">
        <v>25</v>
      </c>
      <c r="F35">
        <v>79.67</v>
      </c>
      <c r="G35">
        <v>71.55</v>
      </c>
      <c r="H35" s="8">
        <v>9.5500000000000002E-2</v>
      </c>
      <c r="I35" t="s">
        <v>615</v>
      </c>
    </row>
    <row r="36" spans="1:9" x14ac:dyDescent="0.3">
      <c r="A36">
        <v>1</v>
      </c>
      <c r="B36" t="s">
        <v>46</v>
      </c>
      <c r="C36">
        <v>1</v>
      </c>
      <c r="D36">
        <v>-1.57</v>
      </c>
      <c r="E36">
        <v>24</v>
      </c>
      <c r="F36">
        <v>86.84</v>
      </c>
      <c r="G36">
        <v>80.459999999999994</v>
      </c>
      <c r="H36" s="8">
        <v>8.3000000000000004E-2</v>
      </c>
      <c r="I36" t="s">
        <v>615</v>
      </c>
    </row>
    <row r="37" spans="1:9" x14ac:dyDescent="0.3">
      <c r="A37">
        <v>1</v>
      </c>
      <c r="B37" t="s">
        <v>47</v>
      </c>
      <c r="C37">
        <v>1</v>
      </c>
      <c r="D37">
        <v>-1.04</v>
      </c>
      <c r="E37">
        <v>31</v>
      </c>
      <c r="F37">
        <v>96.39</v>
      </c>
      <c r="G37">
        <v>94.29</v>
      </c>
      <c r="H37" s="8">
        <v>8.7300000000000003E-2</v>
      </c>
      <c r="I37" t="s">
        <v>615</v>
      </c>
    </row>
    <row r="38" spans="1:9" x14ac:dyDescent="0.3">
      <c r="A38">
        <v>1</v>
      </c>
      <c r="B38" t="s">
        <v>48</v>
      </c>
      <c r="C38">
        <v>1</v>
      </c>
      <c r="D38">
        <v>-1.71</v>
      </c>
      <c r="E38">
        <v>24</v>
      </c>
      <c r="F38">
        <v>69.28</v>
      </c>
      <c r="G38">
        <v>25.29</v>
      </c>
      <c r="H38" s="8">
        <v>0.1661</v>
      </c>
      <c r="I38" t="s">
        <v>615</v>
      </c>
    </row>
    <row r="39" spans="1:9" x14ac:dyDescent="0.3">
      <c r="A39">
        <v>1</v>
      </c>
      <c r="B39" t="s">
        <v>49</v>
      </c>
      <c r="C39">
        <v>1</v>
      </c>
      <c r="D39">
        <v>-2.14</v>
      </c>
      <c r="E39">
        <v>27</v>
      </c>
      <c r="F39">
        <v>66.400000000000006</v>
      </c>
      <c r="G39">
        <v>56.63</v>
      </c>
      <c r="H39" s="8">
        <v>0.12709999999999999</v>
      </c>
      <c r="I39" t="s">
        <v>615</v>
      </c>
    </row>
    <row r="40" spans="1:9" x14ac:dyDescent="0.3">
      <c r="A40">
        <v>1</v>
      </c>
      <c r="B40" t="s">
        <v>50</v>
      </c>
      <c r="C40">
        <v>1</v>
      </c>
      <c r="D40">
        <v>-1.51</v>
      </c>
      <c r="E40">
        <v>24</v>
      </c>
      <c r="F40">
        <v>88.22</v>
      </c>
      <c r="G40">
        <v>84.13</v>
      </c>
      <c r="H40" s="8">
        <v>8.0199999999999994E-2</v>
      </c>
      <c r="I40" t="s">
        <v>615</v>
      </c>
    </row>
    <row r="41" spans="1:9" x14ac:dyDescent="0.3">
      <c r="A41">
        <v>1</v>
      </c>
      <c r="B41" t="s">
        <v>51</v>
      </c>
      <c r="C41">
        <v>1</v>
      </c>
      <c r="D41">
        <v>-0.43</v>
      </c>
      <c r="E41">
        <v>24</v>
      </c>
      <c r="F41">
        <v>115.16</v>
      </c>
      <c r="G41">
        <v>113.78</v>
      </c>
      <c r="H41" s="8">
        <v>5.7299999999999997E-2</v>
      </c>
      <c r="I41" t="s">
        <v>615</v>
      </c>
    </row>
    <row r="42" spans="1:9" x14ac:dyDescent="0.3">
      <c r="A42">
        <v>1</v>
      </c>
      <c r="B42" t="s">
        <v>52</v>
      </c>
      <c r="C42">
        <v>1</v>
      </c>
      <c r="D42">
        <v>-0.18</v>
      </c>
      <c r="E42">
        <v>26</v>
      </c>
      <c r="F42">
        <v>118.63</v>
      </c>
      <c r="G42">
        <v>118.32</v>
      </c>
      <c r="H42" s="8">
        <v>5.96E-2</v>
      </c>
      <c r="I42" t="s">
        <v>615</v>
      </c>
    </row>
    <row r="43" spans="1:9" x14ac:dyDescent="0.3">
      <c r="A43">
        <v>1</v>
      </c>
      <c r="B43" t="s">
        <v>53</v>
      </c>
      <c r="C43">
        <v>1</v>
      </c>
      <c r="D43">
        <v>-1.1000000000000001</v>
      </c>
      <c r="E43">
        <v>25</v>
      </c>
      <c r="F43">
        <v>55.95</v>
      </c>
      <c r="G43">
        <v>43.22</v>
      </c>
      <c r="H43" s="8">
        <v>0.14749999999999999</v>
      </c>
      <c r="I43" t="s">
        <v>615</v>
      </c>
    </row>
    <row r="44" spans="1:9" x14ac:dyDescent="0.3">
      <c r="A44">
        <v>1</v>
      </c>
      <c r="B44" t="s">
        <v>54</v>
      </c>
      <c r="C44">
        <v>1</v>
      </c>
      <c r="D44">
        <v>-0.37</v>
      </c>
      <c r="E44">
        <v>20</v>
      </c>
      <c r="F44">
        <v>51.83</v>
      </c>
      <c r="G44">
        <v>25.66</v>
      </c>
      <c r="H44" s="8">
        <v>0.19350000000000001</v>
      </c>
      <c r="I44" t="s">
        <v>615</v>
      </c>
    </row>
    <row r="45" spans="1:9" x14ac:dyDescent="0.3">
      <c r="A45">
        <v>1</v>
      </c>
      <c r="B45" t="s">
        <v>55</v>
      </c>
      <c r="C45">
        <v>1</v>
      </c>
      <c r="D45">
        <v>-1.47</v>
      </c>
      <c r="E45">
        <v>25</v>
      </c>
      <c r="F45">
        <v>58.48</v>
      </c>
      <c r="G45">
        <v>47.3</v>
      </c>
      <c r="H45" s="8">
        <v>0.14169999999999999</v>
      </c>
      <c r="I45" t="s">
        <v>615</v>
      </c>
    </row>
    <row r="46" spans="1:9" x14ac:dyDescent="0.3">
      <c r="A46">
        <v>1</v>
      </c>
      <c r="B46" t="s">
        <v>56</v>
      </c>
      <c r="C46">
        <v>1</v>
      </c>
      <c r="D46">
        <v>-1.0900000000000001</v>
      </c>
      <c r="E46">
        <v>29</v>
      </c>
      <c r="F46">
        <v>86.98</v>
      </c>
      <c r="G46">
        <v>77.11</v>
      </c>
      <c r="H46" s="8">
        <v>9.9599999999999994E-2</v>
      </c>
      <c r="I46" t="s">
        <v>615</v>
      </c>
    </row>
    <row r="47" spans="1:9" x14ac:dyDescent="0.3">
      <c r="A47">
        <v>1</v>
      </c>
      <c r="B47" t="s">
        <v>57</v>
      </c>
      <c r="C47">
        <v>1</v>
      </c>
      <c r="D47">
        <v>-1.71</v>
      </c>
      <c r="E47">
        <v>31</v>
      </c>
      <c r="F47">
        <v>88.25</v>
      </c>
      <c r="G47">
        <v>79.92</v>
      </c>
      <c r="H47" s="8">
        <v>9.7500000000000003E-2</v>
      </c>
      <c r="I47" t="s">
        <v>615</v>
      </c>
    </row>
    <row r="48" spans="1:9" x14ac:dyDescent="0.3">
      <c r="A48">
        <v>1</v>
      </c>
      <c r="B48" t="s">
        <v>58</v>
      </c>
      <c r="C48">
        <v>1</v>
      </c>
      <c r="D48">
        <v>-2.11</v>
      </c>
      <c r="E48">
        <v>27</v>
      </c>
      <c r="F48">
        <v>85.63</v>
      </c>
      <c r="G48">
        <v>79.84</v>
      </c>
      <c r="H48" s="8">
        <v>9.7900000000000001E-2</v>
      </c>
      <c r="I48" t="s">
        <v>615</v>
      </c>
    </row>
    <row r="49" spans="1:18" x14ac:dyDescent="0.3">
      <c r="A49">
        <v>1</v>
      </c>
      <c r="B49" t="s">
        <v>59</v>
      </c>
      <c r="C49">
        <v>1</v>
      </c>
      <c r="D49">
        <v>-2.1</v>
      </c>
      <c r="E49">
        <v>25</v>
      </c>
      <c r="F49">
        <v>84.43</v>
      </c>
      <c r="G49">
        <v>79.06</v>
      </c>
      <c r="H49" s="8">
        <v>8.6900000000000005E-2</v>
      </c>
      <c r="I49" t="s">
        <v>615</v>
      </c>
    </row>
    <row r="50" spans="1:18" x14ac:dyDescent="0.3">
      <c r="A50">
        <v>1</v>
      </c>
      <c r="B50" t="s">
        <v>60</v>
      </c>
      <c r="C50">
        <v>1</v>
      </c>
      <c r="D50">
        <v>-1.45</v>
      </c>
      <c r="E50">
        <v>29</v>
      </c>
      <c r="F50">
        <v>66.08</v>
      </c>
      <c r="G50">
        <v>44.82</v>
      </c>
      <c r="H50" s="8">
        <v>0.2218</v>
      </c>
      <c r="I50" t="s">
        <v>615</v>
      </c>
    </row>
    <row r="51" spans="1:18" x14ac:dyDescent="0.3">
      <c r="A51">
        <v>1</v>
      </c>
      <c r="B51" t="s">
        <v>61</v>
      </c>
      <c r="C51">
        <v>1</v>
      </c>
      <c r="D51">
        <v>-2.35</v>
      </c>
      <c r="E51">
        <v>23</v>
      </c>
      <c r="F51">
        <v>72.760000000000005</v>
      </c>
      <c r="G51">
        <v>67.03</v>
      </c>
      <c r="H51" s="8">
        <v>9.3399999999999997E-2</v>
      </c>
      <c r="I51" t="s">
        <v>615</v>
      </c>
    </row>
    <row r="52" spans="1:18" x14ac:dyDescent="0.3">
      <c r="A52">
        <v>1</v>
      </c>
      <c r="B52" t="s">
        <v>62</v>
      </c>
      <c r="C52">
        <v>1</v>
      </c>
      <c r="D52">
        <v>-0.94</v>
      </c>
      <c r="E52">
        <v>24</v>
      </c>
      <c r="F52">
        <v>95.12</v>
      </c>
      <c r="G52">
        <v>92.89</v>
      </c>
      <c r="H52" s="8">
        <v>7.0499999999999993E-2</v>
      </c>
      <c r="I52" t="s">
        <v>615</v>
      </c>
    </row>
    <row r="53" spans="1:18" x14ac:dyDescent="0.3">
      <c r="A53">
        <v>1</v>
      </c>
      <c r="B53" t="s">
        <v>63</v>
      </c>
      <c r="C53">
        <v>1</v>
      </c>
      <c r="D53">
        <v>-2.76</v>
      </c>
      <c r="E53">
        <v>30</v>
      </c>
      <c r="F53">
        <v>75.89</v>
      </c>
      <c r="G53">
        <v>62.57</v>
      </c>
      <c r="H53" s="8">
        <v>0.1545</v>
      </c>
      <c r="I53" t="s">
        <v>615</v>
      </c>
    </row>
    <row r="54" spans="1:18" x14ac:dyDescent="0.3">
      <c r="A54">
        <v>1</v>
      </c>
      <c r="B54" t="s">
        <v>64</v>
      </c>
      <c r="C54">
        <v>1</v>
      </c>
      <c r="D54">
        <v>-0.46</v>
      </c>
      <c r="E54">
        <v>31</v>
      </c>
      <c r="F54">
        <v>77.099999999999994</v>
      </c>
      <c r="G54">
        <v>56.09</v>
      </c>
      <c r="H54" s="8">
        <v>0.1363</v>
      </c>
      <c r="I54" t="s">
        <v>615</v>
      </c>
    </row>
    <row r="55" spans="1:18" x14ac:dyDescent="0.3">
      <c r="A55">
        <v>1</v>
      </c>
      <c r="B55" t="s">
        <v>65</v>
      </c>
      <c r="C55">
        <v>1</v>
      </c>
      <c r="D55">
        <v>-1.19</v>
      </c>
      <c r="E55">
        <v>24</v>
      </c>
      <c r="F55">
        <v>38.56</v>
      </c>
      <c r="G55">
        <v>29.97</v>
      </c>
      <c r="H55" s="8">
        <v>0.2402</v>
      </c>
      <c r="I55" t="s">
        <v>615</v>
      </c>
    </row>
    <row r="56" spans="1:18" x14ac:dyDescent="0.3">
      <c r="A56">
        <v>1</v>
      </c>
      <c r="B56" t="s">
        <v>66</v>
      </c>
      <c r="C56">
        <v>1</v>
      </c>
      <c r="D56">
        <v>0.36</v>
      </c>
      <c r="E56">
        <v>32</v>
      </c>
      <c r="F56">
        <v>52.88</v>
      </c>
      <c r="G56">
        <v>44.51</v>
      </c>
      <c r="H56" s="8">
        <v>0.18959999999999999</v>
      </c>
      <c r="I56" t="s">
        <v>615</v>
      </c>
    </row>
    <row r="57" spans="1:18" x14ac:dyDescent="0.3">
      <c r="A57">
        <v>1</v>
      </c>
      <c r="B57" t="s">
        <v>67</v>
      </c>
      <c r="C57">
        <v>1</v>
      </c>
      <c r="D57">
        <v>0.3</v>
      </c>
      <c r="E57">
        <v>27</v>
      </c>
      <c r="F57">
        <v>56.52</v>
      </c>
      <c r="G57">
        <v>46.52</v>
      </c>
      <c r="H57" s="8">
        <v>0.15210000000000001</v>
      </c>
      <c r="I57" t="s">
        <v>615</v>
      </c>
    </row>
    <row r="58" spans="1:18" x14ac:dyDescent="0.3">
      <c r="A58">
        <v>1</v>
      </c>
      <c r="B58" t="s">
        <v>68</v>
      </c>
      <c r="C58">
        <v>1</v>
      </c>
      <c r="D58">
        <v>-0.05</v>
      </c>
      <c r="E58">
        <v>28</v>
      </c>
      <c r="F58">
        <v>58.92</v>
      </c>
      <c r="G58">
        <v>53.49</v>
      </c>
      <c r="H58" s="8">
        <v>0.1386</v>
      </c>
      <c r="I58" t="s">
        <v>615</v>
      </c>
    </row>
    <row r="59" spans="1:18" x14ac:dyDescent="0.3">
      <c r="A59">
        <v>1</v>
      </c>
      <c r="B59" t="s">
        <v>69</v>
      </c>
      <c r="C59">
        <v>1</v>
      </c>
      <c r="D59">
        <v>1.32</v>
      </c>
      <c r="E59">
        <v>34</v>
      </c>
      <c r="F59">
        <v>54.72</v>
      </c>
      <c r="G59">
        <v>51.39</v>
      </c>
      <c r="H59" s="8">
        <v>0.1714</v>
      </c>
      <c r="I59" t="s">
        <v>615</v>
      </c>
    </row>
    <row r="60" spans="1:18" x14ac:dyDescent="0.3">
      <c r="A60">
        <v>1</v>
      </c>
      <c r="B60" t="s">
        <v>70</v>
      </c>
      <c r="C60">
        <v>1</v>
      </c>
      <c r="D60">
        <v>0.28999999999999998</v>
      </c>
      <c r="E60">
        <v>27</v>
      </c>
      <c r="F60">
        <v>50.72</v>
      </c>
      <c r="G60">
        <v>46.66</v>
      </c>
      <c r="H60" s="8">
        <v>0.15790000000000001</v>
      </c>
      <c r="I60" t="s">
        <v>615</v>
      </c>
    </row>
    <row r="61" spans="1:18" x14ac:dyDescent="0.3">
      <c r="A61">
        <v>1</v>
      </c>
      <c r="B61" t="s">
        <v>71</v>
      </c>
      <c r="C61">
        <v>1</v>
      </c>
      <c r="D61">
        <v>1.03</v>
      </c>
      <c r="E61">
        <v>26</v>
      </c>
      <c r="F61">
        <v>46.41</v>
      </c>
      <c r="G61">
        <v>38.14</v>
      </c>
      <c r="H61" s="8">
        <v>0.1741</v>
      </c>
      <c r="I61" t="s">
        <v>615</v>
      </c>
    </row>
    <row r="62" spans="1:18" x14ac:dyDescent="0.3">
      <c r="A62">
        <v>1</v>
      </c>
      <c r="B62" t="s">
        <v>72</v>
      </c>
      <c r="C62">
        <v>1</v>
      </c>
      <c r="D62">
        <v>1.28</v>
      </c>
      <c r="E62">
        <v>29</v>
      </c>
      <c r="F62">
        <v>51.77</v>
      </c>
      <c r="G62">
        <v>47.38</v>
      </c>
      <c r="H62" s="8">
        <v>0.15709999999999999</v>
      </c>
      <c r="I62" t="s">
        <v>615</v>
      </c>
    </row>
    <row r="63" spans="1:18" x14ac:dyDescent="0.3">
      <c r="A63">
        <v>1</v>
      </c>
      <c r="B63" t="s">
        <v>73</v>
      </c>
      <c r="C63">
        <v>1</v>
      </c>
      <c r="D63">
        <v>0.9</v>
      </c>
      <c r="E63">
        <v>34</v>
      </c>
      <c r="F63">
        <v>63.4</v>
      </c>
      <c r="G63">
        <v>57.35</v>
      </c>
      <c r="H63" s="8">
        <v>0.1517</v>
      </c>
      <c r="I63" t="s">
        <v>615</v>
      </c>
      <c r="R63">
        <f>AVERAGE(F3:F602)</f>
        <v>109.91111666666662</v>
      </c>
    </row>
    <row r="64" spans="1:18" x14ac:dyDescent="0.3">
      <c r="A64">
        <v>1</v>
      </c>
      <c r="B64" t="s">
        <v>74</v>
      </c>
      <c r="C64">
        <v>1</v>
      </c>
      <c r="D64">
        <v>-0.25</v>
      </c>
      <c r="E64">
        <v>35</v>
      </c>
      <c r="F64">
        <v>49.02</v>
      </c>
      <c r="G64">
        <v>45.36</v>
      </c>
      <c r="H64" s="8">
        <v>0.20760000000000001</v>
      </c>
      <c r="I64" t="s">
        <v>615</v>
      </c>
    </row>
    <row r="65" spans="1:9" x14ac:dyDescent="0.3">
      <c r="A65">
        <v>1</v>
      </c>
      <c r="B65" t="s">
        <v>75</v>
      </c>
      <c r="C65">
        <v>1</v>
      </c>
      <c r="D65">
        <v>0.46</v>
      </c>
      <c r="E65">
        <v>27</v>
      </c>
      <c r="F65">
        <v>41.34</v>
      </c>
      <c r="G65">
        <v>35.46</v>
      </c>
      <c r="H65" s="8">
        <v>0.218</v>
      </c>
      <c r="I65" t="s">
        <v>615</v>
      </c>
    </row>
    <row r="66" spans="1:9" x14ac:dyDescent="0.3">
      <c r="A66">
        <v>1</v>
      </c>
      <c r="B66" t="s">
        <v>76</v>
      </c>
      <c r="C66">
        <v>1</v>
      </c>
      <c r="D66">
        <v>0.85</v>
      </c>
      <c r="E66">
        <v>35</v>
      </c>
      <c r="F66">
        <v>61.17</v>
      </c>
      <c r="G66">
        <v>56.95</v>
      </c>
      <c r="H66" s="8">
        <v>0.16300000000000001</v>
      </c>
      <c r="I66" t="s">
        <v>615</v>
      </c>
    </row>
    <row r="67" spans="1:9" x14ac:dyDescent="0.3">
      <c r="A67">
        <v>1</v>
      </c>
      <c r="B67" t="s">
        <v>77</v>
      </c>
      <c r="C67">
        <v>1</v>
      </c>
      <c r="D67">
        <v>-0.25</v>
      </c>
      <c r="E67">
        <v>32</v>
      </c>
      <c r="F67">
        <v>55.64</v>
      </c>
      <c r="G67">
        <v>50.91</v>
      </c>
      <c r="H67" s="8">
        <v>0.1699</v>
      </c>
      <c r="I67" t="s">
        <v>615</v>
      </c>
    </row>
    <row r="68" spans="1:9" x14ac:dyDescent="0.3">
      <c r="A68">
        <v>1</v>
      </c>
      <c r="B68" t="s">
        <v>78</v>
      </c>
      <c r="C68">
        <v>1</v>
      </c>
      <c r="D68">
        <v>0.03</v>
      </c>
      <c r="E68">
        <v>28</v>
      </c>
      <c r="F68">
        <v>48.61</v>
      </c>
      <c r="G68">
        <v>45.28</v>
      </c>
      <c r="H68" s="8">
        <v>0.16470000000000001</v>
      </c>
      <c r="I68" t="s">
        <v>615</v>
      </c>
    </row>
    <row r="69" spans="1:9" x14ac:dyDescent="0.3">
      <c r="A69">
        <v>1</v>
      </c>
      <c r="B69" t="s">
        <v>79</v>
      </c>
      <c r="C69">
        <v>1</v>
      </c>
      <c r="D69">
        <v>0.31</v>
      </c>
      <c r="E69">
        <v>34</v>
      </c>
      <c r="F69">
        <v>59.21</v>
      </c>
      <c r="G69">
        <v>51.7</v>
      </c>
      <c r="H69" s="8">
        <v>0.17710000000000001</v>
      </c>
      <c r="I69" t="s">
        <v>615</v>
      </c>
    </row>
    <row r="70" spans="1:9" x14ac:dyDescent="0.3">
      <c r="A70">
        <v>1</v>
      </c>
      <c r="B70" t="s">
        <v>80</v>
      </c>
      <c r="C70">
        <v>1</v>
      </c>
      <c r="D70">
        <v>-0.92</v>
      </c>
      <c r="E70">
        <v>34</v>
      </c>
      <c r="F70">
        <v>81.83</v>
      </c>
      <c r="G70">
        <v>67.08</v>
      </c>
      <c r="H70" s="8">
        <v>0.13819999999999999</v>
      </c>
      <c r="I70" t="s">
        <v>615</v>
      </c>
    </row>
    <row r="71" spans="1:9" x14ac:dyDescent="0.3">
      <c r="A71">
        <v>1</v>
      </c>
      <c r="B71" t="s">
        <v>81</v>
      </c>
      <c r="C71">
        <v>1</v>
      </c>
      <c r="D71">
        <v>-1.69</v>
      </c>
      <c r="E71">
        <v>26</v>
      </c>
      <c r="F71">
        <v>47.82</v>
      </c>
      <c r="G71">
        <v>37.42</v>
      </c>
      <c r="H71" s="8">
        <v>0.193</v>
      </c>
      <c r="I71" t="s">
        <v>615</v>
      </c>
    </row>
    <row r="72" spans="1:9" x14ac:dyDescent="0.3">
      <c r="A72">
        <v>1</v>
      </c>
      <c r="B72" t="s">
        <v>82</v>
      </c>
      <c r="C72">
        <v>1</v>
      </c>
      <c r="D72">
        <v>-0.39</v>
      </c>
      <c r="E72">
        <v>26</v>
      </c>
      <c r="F72">
        <v>70.209999999999994</v>
      </c>
      <c r="G72">
        <v>59.04</v>
      </c>
      <c r="H72" s="8">
        <v>0.12429999999999999</v>
      </c>
      <c r="I72" t="s">
        <v>615</v>
      </c>
    </row>
    <row r="73" spans="1:9" x14ac:dyDescent="0.3">
      <c r="A73">
        <v>1</v>
      </c>
      <c r="B73" t="s">
        <v>83</v>
      </c>
      <c r="C73">
        <v>1</v>
      </c>
      <c r="D73">
        <v>-1.21</v>
      </c>
      <c r="E73">
        <v>35</v>
      </c>
      <c r="F73">
        <v>94.12</v>
      </c>
      <c r="G73">
        <v>92.27</v>
      </c>
      <c r="H73" s="8">
        <v>0.10290000000000001</v>
      </c>
      <c r="I73" t="s">
        <v>615</v>
      </c>
    </row>
    <row r="74" spans="1:9" x14ac:dyDescent="0.3">
      <c r="A74">
        <v>1</v>
      </c>
      <c r="B74" t="s">
        <v>84</v>
      </c>
      <c r="C74">
        <v>1</v>
      </c>
      <c r="D74">
        <v>-1.93</v>
      </c>
      <c r="E74">
        <v>24</v>
      </c>
      <c r="F74">
        <v>66.17</v>
      </c>
      <c r="G74">
        <v>49.62</v>
      </c>
      <c r="H74" s="8">
        <v>0.14119999999999999</v>
      </c>
      <c r="I74" t="s">
        <v>615</v>
      </c>
    </row>
    <row r="75" spans="1:9" x14ac:dyDescent="0.3">
      <c r="A75">
        <v>1</v>
      </c>
      <c r="B75" t="s">
        <v>85</v>
      </c>
      <c r="C75">
        <v>1</v>
      </c>
      <c r="D75">
        <v>-1.02</v>
      </c>
      <c r="E75">
        <v>27</v>
      </c>
      <c r="F75">
        <v>54.09</v>
      </c>
      <c r="G75">
        <v>34.869999999999997</v>
      </c>
      <c r="H75" s="8">
        <v>0.2331</v>
      </c>
      <c r="I75" t="s">
        <v>615</v>
      </c>
    </row>
    <row r="76" spans="1:9" x14ac:dyDescent="0.3">
      <c r="A76">
        <v>1</v>
      </c>
      <c r="B76" t="s">
        <v>86</v>
      </c>
      <c r="C76">
        <v>1</v>
      </c>
      <c r="D76">
        <v>0.41</v>
      </c>
      <c r="E76">
        <v>25</v>
      </c>
      <c r="F76">
        <v>38.53</v>
      </c>
      <c r="G76">
        <v>34.409999999999997</v>
      </c>
      <c r="H76" s="8">
        <v>0.2001</v>
      </c>
      <c r="I76" t="s">
        <v>615</v>
      </c>
    </row>
    <row r="77" spans="1:9" x14ac:dyDescent="0.3">
      <c r="A77">
        <v>1</v>
      </c>
      <c r="B77" t="s">
        <v>87</v>
      </c>
      <c r="C77">
        <v>1</v>
      </c>
      <c r="D77">
        <v>0.11</v>
      </c>
      <c r="E77">
        <v>35</v>
      </c>
      <c r="F77">
        <v>52.49</v>
      </c>
      <c r="G77">
        <v>47.27</v>
      </c>
      <c r="H77" s="8">
        <v>0.1981</v>
      </c>
      <c r="I77" t="s">
        <v>615</v>
      </c>
    </row>
    <row r="78" spans="1:9" x14ac:dyDescent="0.3">
      <c r="A78">
        <v>1</v>
      </c>
      <c r="B78" t="s">
        <v>88</v>
      </c>
      <c r="C78">
        <v>1</v>
      </c>
      <c r="D78">
        <v>-0.63</v>
      </c>
      <c r="E78">
        <v>29</v>
      </c>
      <c r="F78">
        <v>75.62</v>
      </c>
      <c r="G78">
        <v>66.760000000000005</v>
      </c>
      <c r="H78" s="8">
        <v>0.1171</v>
      </c>
      <c r="I78" t="s">
        <v>615</v>
      </c>
    </row>
    <row r="79" spans="1:9" x14ac:dyDescent="0.3">
      <c r="A79">
        <v>1</v>
      </c>
      <c r="B79" t="s">
        <v>89</v>
      </c>
      <c r="C79">
        <v>1</v>
      </c>
      <c r="D79">
        <v>-2.16</v>
      </c>
      <c r="E79">
        <v>23</v>
      </c>
      <c r="F79">
        <v>83.36</v>
      </c>
      <c r="G79">
        <v>80.959999999999994</v>
      </c>
      <c r="H79" s="8">
        <v>7.5200000000000003E-2</v>
      </c>
      <c r="I79" t="s">
        <v>615</v>
      </c>
    </row>
    <row r="80" spans="1:9" x14ac:dyDescent="0.3">
      <c r="A80">
        <v>1</v>
      </c>
      <c r="B80" t="s">
        <v>90</v>
      </c>
      <c r="C80">
        <v>1</v>
      </c>
      <c r="D80">
        <v>-1.42</v>
      </c>
      <c r="E80">
        <v>24</v>
      </c>
      <c r="F80">
        <v>91.75</v>
      </c>
      <c r="G80">
        <v>88.98</v>
      </c>
      <c r="H80" s="8">
        <v>7.2999999999999995E-2</v>
      </c>
      <c r="I80" t="s">
        <v>615</v>
      </c>
    </row>
    <row r="81" spans="1:9" x14ac:dyDescent="0.3">
      <c r="A81">
        <v>1</v>
      </c>
      <c r="B81" t="s">
        <v>91</v>
      </c>
      <c r="C81">
        <v>1</v>
      </c>
      <c r="D81">
        <v>-0.91</v>
      </c>
      <c r="E81">
        <v>31</v>
      </c>
      <c r="F81">
        <v>106.4</v>
      </c>
      <c r="G81">
        <v>104.03</v>
      </c>
      <c r="H81" s="8">
        <v>7.8299999999999995E-2</v>
      </c>
      <c r="I81" t="s">
        <v>615</v>
      </c>
    </row>
    <row r="82" spans="1:9" x14ac:dyDescent="0.3">
      <c r="A82">
        <v>1</v>
      </c>
      <c r="B82" t="s">
        <v>92</v>
      </c>
      <c r="C82">
        <v>1</v>
      </c>
      <c r="D82">
        <v>-0.68</v>
      </c>
      <c r="E82">
        <v>25</v>
      </c>
      <c r="F82">
        <v>90.94</v>
      </c>
      <c r="G82">
        <v>79.040000000000006</v>
      </c>
      <c r="H82" s="8">
        <v>8.4699999999999998E-2</v>
      </c>
      <c r="I82" t="s">
        <v>615</v>
      </c>
    </row>
    <row r="83" spans="1:9" x14ac:dyDescent="0.3">
      <c r="A83">
        <v>1</v>
      </c>
      <c r="B83" t="s">
        <v>93</v>
      </c>
      <c r="C83">
        <v>1</v>
      </c>
      <c r="D83">
        <v>-0.21</v>
      </c>
      <c r="E83">
        <v>24</v>
      </c>
      <c r="F83">
        <v>120.43</v>
      </c>
      <c r="G83">
        <v>119.85</v>
      </c>
      <c r="H83" s="8">
        <v>5.3900000000000003E-2</v>
      </c>
      <c r="I83" t="s">
        <v>615</v>
      </c>
    </row>
    <row r="84" spans="1:9" x14ac:dyDescent="0.3">
      <c r="A84">
        <v>1</v>
      </c>
      <c r="B84" t="s">
        <v>94</v>
      </c>
      <c r="C84">
        <v>1</v>
      </c>
      <c r="D84">
        <v>-0.26</v>
      </c>
      <c r="E84">
        <v>28</v>
      </c>
      <c r="F84">
        <v>114.94</v>
      </c>
      <c r="G84">
        <v>114.38</v>
      </c>
      <c r="H84" s="8">
        <v>6.4799999999999996E-2</v>
      </c>
      <c r="I84" t="s">
        <v>615</v>
      </c>
    </row>
    <row r="85" spans="1:9" x14ac:dyDescent="0.3">
      <c r="A85">
        <v>1</v>
      </c>
      <c r="B85" t="s">
        <v>95</v>
      </c>
      <c r="C85">
        <v>1</v>
      </c>
      <c r="D85">
        <v>-1.5</v>
      </c>
      <c r="E85">
        <v>27</v>
      </c>
      <c r="F85">
        <v>98.47</v>
      </c>
      <c r="G85">
        <v>97.49</v>
      </c>
      <c r="H85" s="8">
        <v>7.5200000000000003E-2</v>
      </c>
      <c r="I85" t="s">
        <v>615</v>
      </c>
    </row>
    <row r="86" spans="1:9" x14ac:dyDescent="0.3">
      <c r="A86">
        <v>1</v>
      </c>
      <c r="B86" t="s">
        <v>96</v>
      </c>
      <c r="C86">
        <v>1</v>
      </c>
      <c r="D86">
        <v>-1.27</v>
      </c>
      <c r="E86">
        <v>26</v>
      </c>
      <c r="F86">
        <v>91.74</v>
      </c>
      <c r="G86">
        <v>89.68</v>
      </c>
      <c r="H86" s="8">
        <v>7.7899999999999997E-2</v>
      </c>
      <c r="I86" t="s">
        <v>615</v>
      </c>
    </row>
    <row r="87" spans="1:9" x14ac:dyDescent="0.3">
      <c r="A87">
        <v>1</v>
      </c>
      <c r="B87" t="s">
        <v>97</v>
      </c>
      <c r="C87">
        <v>1</v>
      </c>
      <c r="D87">
        <v>-0.93</v>
      </c>
      <c r="E87">
        <v>23</v>
      </c>
      <c r="F87">
        <v>90.99</v>
      </c>
      <c r="G87">
        <v>85.21</v>
      </c>
      <c r="H87" s="8">
        <v>7.2400000000000006E-2</v>
      </c>
      <c r="I87" t="s">
        <v>615</v>
      </c>
    </row>
    <row r="88" spans="1:9" x14ac:dyDescent="0.3">
      <c r="A88">
        <v>1</v>
      </c>
      <c r="B88" t="s">
        <v>98</v>
      </c>
      <c r="C88">
        <v>1</v>
      </c>
      <c r="D88">
        <v>-1.97</v>
      </c>
      <c r="E88">
        <v>27</v>
      </c>
      <c r="F88">
        <v>86.73</v>
      </c>
      <c r="G88">
        <v>85.52</v>
      </c>
      <c r="H88" s="8">
        <v>8.5999999999999993E-2</v>
      </c>
      <c r="I88" t="s">
        <v>615</v>
      </c>
    </row>
    <row r="89" spans="1:9" x14ac:dyDescent="0.3">
      <c r="A89">
        <v>1</v>
      </c>
      <c r="B89" t="s">
        <v>99</v>
      </c>
      <c r="C89">
        <v>1</v>
      </c>
      <c r="D89">
        <v>-0.23</v>
      </c>
      <c r="E89">
        <v>19</v>
      </c>
      <c r="F89">
        <v>121.86</v>
      </c>
      <c r="G89">
        <v>120.84</v>
      </c>
      <c r="H89" s="8">
        <v>4.36E-2</v>
      </c>
      <c r="I89" t="s">
        <v>615</v>
      </c>
    </row>
    <row r="90" spans="1:9" x14ac:dyDescent="0.3">
      <c r="A90">
        <v>1</v>
      </c>
      <c r="B90" t="s">
        <v>100</v>
      </c>
      <c r="C90">
        <v>1</v>
      </c>
      <c r="D90">
        <v>-0.16</v>
      </c>
      <c r="E90">
        <v>20</v>
      </c>
      <c r="F90">
        <v>117.34</v>
      </c>
      <c r="G90">
        <v>116.53</v>
      </c>
      <c r="H90" s="8">
        <v>4.6600000000000003E-2</v>
      </c>
      <c r="I90" t="s">
        <v>615</v>
      </c>
    </row>
    <row r="91" spans="1:9" x14ac:dyDescent="0.3">
      <c r="A91">
        <v>1</v>
      </c>
      <c r="B91" t="s">
        <v>101</v>
      </c>
      <c r="C91">
        <v>1</v>
      </c>
      <c r="D91">
        <v>-7.0000000000000007E-2</v>
      </c>
      <c r="E91">
        <v>22</v>
      </c>
      <c r="F91">
        <v>116.99</v>
      </c>
      <c r="G91">
        <v>116.5</v>
      </c>
      <c r="H91" s="8">
        <v>5.0799999999999998E-2</v>
      </c>
      <c r="I91" t="s">
        <v>615</v>
      </c>
    </row>
    <row r="92" spans="1:9" x14ac:dyDescent="0.3">
      <c r="A92">
        <v>1</v>
      </c>
      <c r="B92" t="s">
        <v>102</v>
      </c>
      <c r="C92">
        <v>1</v>
      </c>
      <c r="D92">
        <v>-0.39</v>
      </c>
      <c r="E92">
        <v>19</v>
      </c>
      <c r="F92">
        <v>112.16</v>
      </c>
      <c r="G92">
        <v>110.67</v>
      </c>
      <c r="H92" s="8">
        <v>4.7100000000000003E-2</v>
      </c>
      <c r="I92" t="s">
        <v>615</v>
      </c>
    </row>
    <row r="93" spans="1:9" x14ac:dyDescent="0.3">
      <c r="A93">
        <v>1</v>
      </c>
      <c r="B93" t="s">
        <v>103</v>
      </c>
      <c r="C93">
        <v>1</v>
      </c>
      <c r="D93">
        <v>-0.02</v>
      </c>
      <c r="E93">
        <v>24</v>
      </c>
      <c r="F93">
        <v>114.32</v>
      </c>
      <c r="G93">
        <v>113.71</v>
      </c>
      <c r="H93" s="8">
        <v>5.6500000000000002E-2</v>
      </c>
      <c r="I93" t="s">
        <v>615</v>
      </c>
    </row>
    <row r="94" spans="1:9" x14ac:dyDescent="0.3">
      <c r="A94">
        <v>1</v>
      </c>
      <c r="B94" t="s">
        <v>104</v>
      </c>
      <c r="C94">
        <v>1</v>
      </c>
      <c r="D94">
        <v>-0.19</v>
      </c>
      <c r="E94">
        <v>25</v>
      </c>
      <c r="F94">
        <v>118.04</v>
      </c>
      <c r="G94">
        <v>116.78</v>
      </c>
      <c r="H94" s="8">
        <v>5.7500000000000002E-2</v>
      </c>
      <c r="I94" t="s">
        <v>615</v>
      </c>
    </row>
    <row r="95" spans="1:9" x14ac:dyDescent="0.3">
      <c r="A95">
        <v>1</v>
      </c>
      <c r="B95" t="s">
        <v>105</v>
      </c>
      <c r="C95">
        <v>1</v>
      </c>
      <c r="D95">
        <v>-0.55000000000000004</v>
      </c>
      <c r="E95">
        <v>29</v>
      </c>
      <c r="F95">
        <v>109.06</v>
      </c>
      <c r="G95">
        <v>107.67</v>
      </c>
      <c r="H95" s="8">
        <v>7.4700000000000003E-2</v>
      </c>
      <c r="I95" t="s">
        <v>615</v>
      </c>
    </row>
    <row r="96" spans="1:9" x14ac:dyDescent="0.3">
      <c r="A96">
        <v>1</v>
      </c>
      <c r="B96" t="s">
        <v>106</v>
      </c>
      <c r="C96">
        <v>1</v>
      </c>
      <c r="D96">
        <v>-1.26</v>
      </c>
      <c r="E96">
        <v>29</v>
      </c>
      <c r="F96">
        <v>105.14</v>
      </c>
      <c r="G96">
        <v>103.74</v>
      </c>
      <c r="H96" s="8">
        <v>7.6100000000000001E-2</v>
      </c>
      <c r="I96" t="s">
        <v>615</v>
      </c>
    </row>
    <row r="97" spans="1:9" x14ac:dyDescent="0.3">
      <c r="A97">
        <v>1</v>
      </c>
      <c r="B97" t="s">
        <v>107</v>
      </c>
      <c r="C97">
        <v>1</v>
      </c>
      <c r="D97">
        <v>-0.92</v>
      </c>
      <c r="E97">
        <v>29</v>
      </c>
      <c r="F97">
        <v>109.11</v>
      </c>
      <c r="G97">
        <v>107.6</v>
      </c>
      <c r="H97" s="8">
        <v>7.1800000000000003E-2</v>
      </c>
      <c r="I97" t="s">
        <v>615</v>
      </c>
    </row>
    <row r="98" spans="1:9" x14ac:dyDescent="0.3">
      <c r="A98">
        <v>1</v>
      </c>
      <c r="B98" t="s">
        <v>108</v>
      </c>
      <c r="C98">
        <v>1</v>
      </c>
      <c r="D98">
        <v>-0.57999999999999996</v>
      </c>
      <c r="E98">
        <v>31</v>
      </c>
      <c r="F98">
        <v>115.61</v>
      </c>
      <c r="G98">
        <v>114.82</v>
      </c>
      <c r="H98" s="8">
        <v>7.2700000000000001E-2</v>
      </c>
      <c r="I98" t="s">
        <v>615</v>
      </c>
    </row>
    <row r="99" spans="1:9" x14ac:dyDescent="0.3">
      <c r="A99">
        <v>1</v>
      </c>
      <c r="B99" t="s">
        <v>109</v>
      </c>
      <c r="C99">
        <v>1</v>
      </c>
      <c r="D99">
        <v>-1.36</v>
      </c>
      <c r="E99">
        <v>26</v>
      </c>
      <c r="F99">
        <v>94.82</v>
      </c>
      <c r="G99">
        <v>91</v>
      </c>
      <c r="H99" s="8">
        <v>7.9100000000000004E-2</v>
      </c>
      <c r="I99" t="s">
        <v>615</v>
      </c>
    </row>
    <row r="100" spans="1:9" x14ac:dyDescent="0.3">
      <c r="A100">
        <v>1</v>
      </c>
      <c r="B100" t="s">
        <v>110</v>
      </c>
      <c r="C100">
        <v>1</v>
      </c>
      <c r="D100">
        <v>-1.19</v>
      </c>
      <c r="E100">
        <v>26</v>
      </c>
      <c r="F100">
        <v>100.53</v>
      </c>
      <c r="G100">
        <v>99.12</v>
      </c>
      <c r="H100" s="8">
        <v>7.0999999999999994E-2</v>
      </c>
      <c r="I100" t="s">
        <v>615</v>
      </c>
    </row>
    <row r="101" spans="1:9" x14ac:dyDescent="0.3">
      <c r="A101">
        <v>1</v>
      </c>
      <c r="B101" t="s">
        <v>111</v>
      </c>
      <c r="C101">
        <v>1</v>
      </c>
      <c r="D101">
        <v>-1.33</v>
      </c>
      <c r="E101">
        <v>23</v>
      </c>
      <c r="F101">
        <v>84.13</v>
      </c>
      <c r="G101">
        <v>79.3</v>
      </c>
      <c r="H101" s="8">
        <v>7.6999999999999999E-2</v>
      </c>
      <c r="I101" t="s">
        <v>615</v>
      </c>
    </row>
    <row r="102" spans="1:9" x14ac:dyDescent="0.3">
      <c r="A102">
        <v>1</v>
      </c>
      <c r="B102" t="s">
        <v>112</v>
      </c>
      <c r="C102">
        <v>1</v>
      </c>
      <c r="D102">
        <v>-1.19</v>
      </c>
      <c r="E102">
        <v>30</v>
      </c>
      <c r="F102">
        <v>101.52</v>
      </c>
      <c r="G102">
        <v>100.94</v>
      </c>
      <c r="H102" s="8">
        <v>8.0500000000000002E-2</v>
      </c>
      <c r="I102" t="s">
        <v>615</v>
      </c>
    </row>
    <row r="103" spans="1:9" x14ac:dyDescent="0.3">
      <c r="A103">
        <v>1</v>
      </c>
      <c r="B103" t="s">
        <v>113</v>
      </c>
      <c r="C103">
        <v>1</v>
      </c>
      <c r="D103">
        <v>-1.39</v>
      </c>
      <c r="E103">
        <v>30</v>
      </c>
      <c r="F103">
        <v>71.67</v>
      </c>
      <c r="G103">
        <v>60.59</v>
      </c>
      <c r="H103" s="8">
        <v>0.13039999999999999</v>
      </c>
      <c r="I103" t="s">
        <v>615</v>
      </c>
    </row>
    <row r="104" spans="1:9" x14ac:dyDescent="0.3">
      <c r="A104">
        <v>1</v>
      </c>
      <c r="B104" t="s">
        <v>114</v>
      </c>
      <c r="C104">
        <v>1</v>
      </c>
      <c r="D104">
        <v>-1.52</v>
      </c>
      <c r="E104">
        <v>24</v>
      </c>
      <c r="F104">
        <v>68.349999999999994</v>
      </c>
      <c r="G104">
        <v>51.37</v>
      </c>
      <c r="H104" s="8">
        <v>0.1244</v>
      </c>
      <c r="I104" t="s">
        <v>615</v>
      </c>
    </row>
    <row r="105" spans="1:9" x14ac:dyDescent="0.3">
      <c r="A105">
        <v>1</v>
      </c>
      <c r="B105" t="s">
        <v>115</v>
      </c>
      <c r="C105">
        <v>1</v>
      </c>
      <c r="D105">
        <v>-1.33</v>
      </c>
      <c r="E105">
        <v>29</v>
      </c>
      <c r="F105">
        <v>56.98</v>
      </c>
      <c r="G105">
        <v>41.77</v>
      </c>
      <c r="H105" s="8">
        <v>0.18740000000000001</v>
      </c>
      <c r="I105" t="s">
        <v>615</v>
      </c>
    </row>
    <row r="106" spans="1:9" x14ac:dyDescent="0.3">
      <c r="A106">
        <v>1</v>
      </c>
      <c r="B106" t="s">
        <v>116</v>
      </c>
      <c r="C106">
        <v>1</v>
      </c>
      <c r="D106">
        <v>-0.32</v>
      </c>
      <c r="E106">
        <v>30</v>
      </c>
      <c r="F106">
        <v>48.87</v>
      </c>
      <c r="G106">
        <v>37.19</v>
      </c>
      <c r="H106" s="8">
        <v>0.2122</v>
      </c>
      <c r="I106" t="s">
        <v>615</v>
      </c>
    </row>
    <row r="107" spans="1:9" x14ac:dyDescent="0.3">
      <c r="A107">
        <v>1</v>
      </c>
      <c r="B107" t="s">
        <v>117</v>
      </c>
      <c r="C107">
        <v>1</v>
      </c>
      <c r="D107">
        <v>-1</v>
      </c>
      <c r="E107">
        <v>28</v>
      </c>
      <c r="F107">
        <v>58.43</v>
      </c>
      <c r="G107">
        <v>40.75</v>
      </c>
      <c r="H107" s="8">
        <v>0.18160000000000001</v>
      </c>
      <c r="I107" t="s">
        <v>615</v>
      </c>
    </row>
    <row r="108" spans="1:9" x14ac:dyDescent="0.3">
      <c r="A108">
        <v>1</v>
      </c>
      <c r="B108" t="s">
        <v>118</v>
      </c>
      <c r="C108">
        <v>1</v>
      </c>
      <c r="D108">
        <v>0.73</v>
      </c>
      <c r="E108">
        <v>23</v>
      </c>
      <c r="F108">
        <v>36.32</v>
      </c>
      <c r="G108">
        <v>27.05</v>
      </c>
      <c r="H108" s="8">
        <v>0.27950000000000003</v>
      </c>
      <c r="I108" t="s">
        <v>615</v>
      </c>
    </row>
    <row r="109" spans="1:9" x14ac:dyDescent="0.3">
      <c r="A109">
        <v>1</v>
      </c>
      <c r="B109" t="s">
        <v>119</v>
      </c>
      <c r="C109">
        <v>1</v>
      </c>
      <c r="D109">
        <v>0.32</v>
      </c>
      <c r="E109">
        <v>28</v>
      </c>
      <c r="F109">
        <v>46.15</v>
      </c>
      <c r="G109">
        <v>41.97</v>
      </c>
      <c r="H109" s="8">
        <v>0.17810000000000001</v>
      </c>
      <c r="I109" t="s">
        <v>615</v>
      </c>
    </row>
    <row r="110" spans="1:9" x14ac:dyDescent="0.3">
      <c r="A110">
        <v>1</v>
      </c>
      <c r="B110" t="s">
        <v>120</v>
      </c>
      <c r="C110">
        <v>1</v>
      </c>
      <c r="D110">
        <v>0.45</v>
      </c>
      <c r="E110">
        <v>27</v>
      </c>
      <c r="F110">
        <v>37.08</v>
      </c>
      <c r="G110">
        <v>29.19</v>
      </c>
      <c r="H110" s="8">
        <v>0.24829999999999999</v>
      </c>
      <c r="I110" t="s">
        <v>615</v>
      </c>
    </row>
    <row r="111" spans="1:9" x14ac:dyDescent="0.3">
      <c r="A111">
        <v>1</v>
      </c>
      <c r="B111" t="s">
        <v>121</v>
      </c>
      <c r="C111">
        <v>1</v>
      </c>
      <c r="D111">
        <v>7.0000000000000007E-2</v>
      </c>
      <c r="E111">
        <v>31</v>
      </c>
      <c r="F111">
        <v>52</v>
      </c>
      <c r="G111">
        <v>46.93</v>
      </c>
      <c r="H111" s="8">
        <v>0.18390000000000001</v>
      </c>
      <c r="I111" t="s">
        <v>615</v>
      </c>
    </row>
    <row r="112" spans="1:9" x14ac:dyDescent="0.3">
      <c r="A112">
        <v>1</v>
      </c>
      <c r="B112" t="s">
        <v>122</v>
      </c>
      <c r="C112">
        <v>1</v>
      </c>
      <c r="D112">
        <v>-1.81</v>
      </c>
      <c r="E112">
        <v>28</v>
      </c>
      <c r="F112">
        <v>44.8</v>
      </c>
      <c r="G112">
        <v>30.62</v>
      </c>
      <c r="H112" s="8">
        <v>0.22070000000000001</v>
      </c>
      <c r="I112" t="s">
        <v>615</v>
      </c>
    </row>
    <row r="113" spans="1:9" x14ac:dyDescent="0.3">
      <c r="A113">
        <v>1</v>
      </c>
      <c r="B113" t="s">
        <v>123</v>
      </c>
      <c r="C113">
        <v>1</v>
      </c>
      <c r="D113">
        <v>0.41</v>
      </c>
      <c r="E113">
        <v>32</v>
      </c>
      <c r="F113">
        <v>60.7</v>
      </c>
      <c r="G113">
        <v>57.65</v>
      </c>
      <c r="H113" s="8">
        <v>0.14949999999999999</v>
      </c>
      <c r="I113" t="s">
        <v>615</v>
      </c>
    </row>
    <row r="114" spans="1:9" x14ac:dyDescent="0.3">
      <c r="A114">
        <v>1</v>
      </c>
      <c r="B114" t="s">
        <v>124</v>
      </c>
      <c r="C114">
        <v>1</v>
      </c>
      <c r="D114">
        <v>-1.26</v>
      </c>
      <c r="E114">
        <v>28</v>
      </c>
      <c r="F114">
        <v>51.61</v>
      </c>
      <c r="G114">
        <v>33.159999999999997</v>
      </c>
      <c r="H114" s="8">
        <v>0.19980000000000001</v>
      </c>
      <c r="I114" t="s">
        <v>615</v>
      </c>
    </row>
    <row r="115" spans="1:9" x14ac:dyDescent="0.3">
      <c r="A115">
        <v>1</v>
      </c>
      <c r="B115" t="s">
        <v>125</v>
      </c>
      <c r="C115">
        <v>1</v>
      </c>
      <c r="D115">
        <v>-0.14000000000000001</v>
      </c>
      <c r="E115">
        <v>26</v>
      </c>
      <c r="F115">
        <v>54.9</v>
      </c>
      <c r="G115">
        <v>41.74</v>
      </c>
      <c r="H115" s="8">
        <v>0.17469999999999999</v>
      </c>
      <c r="I115" t="s">
        <v>615</v>
      </c>
    </row>
    <row r="116" spans="1:9" x14ac:dyDescent="0.3">
      <c r="A116">
        <v>1</v>
      </c>
      <c r="B116" t="s">
        <v>126</v>
      </c>
      <c r="C116">
        <v>1</v>
      </c>
      <c r="D116">
        <v>-2.19</v>
      </c>
      <c r="E116">
        <v>32</v>
      </c>
      <c r="F116">
        <v>86.05</v>
      </c>
      <c r="G116">
        <v>81.73</v>
      </c>
      <c r="H116" s="8">
        <v>0.1033</v>
      </c>
      <c r="I116" t="s">
        <v>615</v>
      </c>
    </row>
    <row r="117" spans="1:9" x14ac:dyDescent="0.3">
      <c r="A117">
        <v>1</v>
      </c>
      <c r="B117" t="s">
        <v>127</v>
      </c>
      <c r="C117">
        <v>1</v>
      </c>
      <c r="D117">
        <v>0.32</v>
      </c>
      <c r="E117">
        <v>28</v>
      </c>
      <c r="F117">
        <v>48.05</v>
      </c>
      <c r="G117">
        <v>35.270000000000003</v>
      </c>
      <c r="H117" s="8">
        <v>0.21779999999999999</v>
      </c>
      <c r="I117" t="s">
        <v>615</v>
      </c>
    </row>
    <row r="118" spans="1:9" x14ac:dyDescent="0.3">
      <c r="A118">
        <v>1</v>
      </c>
      <c r="B118" t="s">
        <v>128</v>
      </c>
      <c r="C118">
        <v>1</v>
      </c>
      <c r="D118">
        <v>0.3</v>
      </c>
      <c r="E118">
        <v>30</v>
      </c>
      <c r="F118">
        <v>57.12</v>
      </c>
      <c r="G118">
        <v>55.05</v>
      </c>
      <c r="H118" s="8">
        <v>0.1472</v>
      </c>
      <c r="I118" t="s">
        <v>615</v>
      </c>
    </row>
    <row r="119" spans="1:9" x14ac:dyDescent="0.3">
      <c r="A119">
        <v>1</v>
      </c>
      <c r="B119" t="s">
        <v>129</v>
      </c>
      <c r="C119">
        <v>1</v>
      </c>
      <c r="D119">
        <v>-1.78</v>
      </c>
      <c r="E119">
        <v>28</v>
      </c>
      <c r="F119">
        <v>69.099999999999994</v>
      </c>
      <c r="G119">
        <v>54.42</v>
      </c>
      <c r="H119" s="8">
        <v>0.14829999999999999</v>
      </c>
      <c r="I119" t="s">
        <v>615</v>
      </c>
    </row>
    <row r="120" spans="1:9" x14ac:dyDescent="0.3">
      <c r="A120">
        <v>1</v>
      </c>
      <c r="B120" t="s">
        <v>130</v>
      </c>
      <c r="C120">
        <v>1</v>
      </c>
      <c r="D120">
        <v>-1.7</v>
      </c>
      <c r="E120">
        <v>32</v>
      </c>
      <c r="F120">
        <v>47.8</v>
      </c>
      <c r="G120">
        <v>37.840000000000003</v>
      </c>
      <c r="H120" s="8">
        <v>0.21890000000000001</v>
      </c>
      <c r="I120" t="s">
        <v>615</v>
      </c>
    </row>
    <row r="121" spans="1:9" x14ac:dyDescent="0.3">
      <c r="A121">
        <v>1</v>
      </c>
      <c r="B121" t="s">
        <v>131</v>
      </c>
      <c r="C121">
        <v>1</v>
      </c>
      <c r="D121">
        <v>-2.31</v>
      </c>
      <c r="E121">
        <v>30</v>
      </c>
      <c r="F121">
        <v>59.76</v>
      </c>
      <c r="G121">
        <v>47.62</v>
      </c>
      <c r="H121" s="8">
        <v>0.17749999999999999</v>
      </c>
      <c r="I121" t="s">
        <v>615</v>
      </c>
    </row>
    <row r="122" spans="1:9" x14ac:dyDescent="0.3">
      <c r="A122">
        <v>1</v>
      </c>
      <c r="B122" t="s">
        <v>132</v>
      </c>
      <c r="C122">
        <v>1</v>
      </c>
      <c r="D122">
        <v>-1.06</v>
      </c>
      <c r="E122">
        <v>27</v>
      </c>
      <c r="F122">
        <v>75.709999999999994</v>
      </c>
      <c r="G122">
        <v>58.52</v>
      </c>
      <c r="H122" s="8">
        <v>0.1193</v>
      </c>
      <c r="I122" t="s">
        <v>615</v>
      </c>
    </row>
    <row r="123" spans="1:9" x14ac:dyDescent="0.3">
      <c r="A123">
        <v>1</v>
      </c>
      <c r="B123" t="s">
        <v>133</v>
      </c>
      <c r="C123">
        <v>1</v>
      </c>
      <c r="D123">
        <v>-1.1599999999999999</v>
      </c>
      <c r="E123">
        <v>30</v>
      </c>
      <c r="F123">
        <v>95.07</v>
      </c>
      <c r="G123">
        <v>92.44</v>
      </c>
      <c r="H123" s="8">
        <v>8.6499999999999994E-2</v>
      </c>
      <c r="I123" t="s">
        <v>615</v>
      </c>
    </row>
    <row r="124" spans="1:9" x14ac:dyDescent="0.3">
      <c r="A124">
        <v>1</v>
      </c>
      <c r="B124" t="s">
        <v>134</v>
      </c>
      <c r="C124">
        <v>1</v>
      </c>
      <c r="D124">
        <v>-0.48</v>
      </c>
      <c r="E124">
        <v>23</v>
      </c>
      <c r="F124">
        <v>112.75</v>
      </c>
      <c r="G124">
        <v>111.78</v>
      </c>
      <c r="H124" s="8">
        <v>5.3800000000000001E-2</v>
      </c>
      <c r="I124" t="s">
        <v>615</v>
      </c>
    </row>
    <row r="125" spans="1:9" x14ac:dyDescent="0.3">
      <c r="A125">
        <v>1</v>
      </c>
      <c r="B125" t="s">
        <v>135</v>
      </c>
      <c r="C125">
        <v>1</v>
      </c>
      <c r="D125">
        <v>-0.05</v>
      </c>
      <c r="E125">
        <v>25</v>
      </c>
      <c r="F125">
        <v>115.72</v>
      </c>
      <c r="G125">
        <v>114.42</v>
      </c>
      <c r="H125" s="8">
        <v>5.8799999999999998E-2</v>
      </c>
      <c r="I125" t="s">
        <v>615</v>
      </c>
    </row>
    <row r="126" spans="1:9" x14ac:dyDescent="0.3">
      <c r="A126">
        <v>1</v>
      </c>
      <c r="B126" t="s">
        <v>136</v>
      </c>
      <c r="C126">
        <v>1</v>
      </c>
      <c r="D126">
        <v>-0.11</v>
      </c>
      <c r="E126">
        <v>28</v>
      </c>
      <c r="F126">
        <v>118.63</v>
      </c>
      <c r="G126">
        <v>118.12</v>
      </c>
      <c r="H126" s="8">
        <v>6.4600000000000005E-2</v>
      </c>
      <c r="I126" t="s">
        <v>615</v>
      </c>
    </row>
    <row r="127" spans="1:9" x14ac:dyDescent="0.3">
      <c r="A127">
        <v>1</v>
      </c>
      <c r="B127" t="s">
        <v>137</v>
      </c>
      <c r="C127">
        <v>1</v>
      </c>
      <c r="D127">
        <v>-0.03</v>
      </c>
      <c r="E127">
        <v>28</v>
      </c>
      <c r="F127">
        <v>119.32</v>
      </c>
      <c r="G127">
        <v>118.87</v>
      </c>
      <c r="H127" s="8">
        <v>6.25E-2</v>
      </c>
      <c r="I127" t="s">
        <v>615</v>
      </c>
    </row>
    <row r="128" spans="1:9" x14ac:dyDescent="0.3">
      <c r="A128">
        <v>1</v>
      </c>
      <c r="B128" t="s">
        <v>138</v>
      </c>
      <c r="C128">
        <v>1</v>
      </c>
      <c r="D128">
        <v>-0.21</v>
      </c>
      <c r="E128">
        <v>25</v>
      </c>
      <c r="F128">
        <v>116.73</v>
      </c>
      <c r="G128">
        <v>116.34</v>
      </c>
      <c r="H128" s="8">
        <v>5.8599999999999999E-2</v>
      </c>
      <c r="I128" t="s">
        <v>615</v>
      </c>
    </row>
    <row r="129" spans="1:9" x14ac:dyDescent="0.3">
      <c r="A129">
        <v>1</v>
      </c>
      <c r="B129" t="s">
        <v>139</v>
      </c>
      <c r="C129">
        <v>1</v>
      </c>
      <c r="D129">
        <v>-0.8</v>
      </c>
      <c r="E129">
        <v>30</v>
      </c>
      <c r="F129">
        <v>115.87</v>
      </c>
      <c r="G129">
        <v>115.13</v>
      </c>
      <c r="H129" s="8">
        <v>7.0599999999999996E-2</v>
      </c>
      <c r="I129" t="s">
        <v>615</v>
      </c>
    </row>
    <row r="130" spans="1:9" x14ac:dyDescent="0.3">
      <c r="A130">
        <v>1</v>
      </c>
      <c r="B130" t="s">
        <v>140</v>
      </c>
      <c r="C130">
        <v>1</v>
      </c>
      <c r="D130">
        <v>-1.92</v>
      </c>
      <c r="E130">
        <v>27</v>
      </c>
      <c r="F130">
        <v>76.22</v>
      </c>
      <c r="G130">
        <v>72.36</v>
      </c>
      <c r="H130" s="8">
        <v>9.4E-2</v>
      </c>
      <c r="I130" t="s">
        <v>615</v>
      </c>
    </row>
    <row r="131" spans="1:9" x14ac:dyDescent="0.3">
      <c r="A131">
        <v>1</v>
      </c>
      <c r="B131" t="s">
        <v>141</v>
      </c>
      <c r="C131">
        <v>1</v>
      </c>
      <c r="D131">
        <v>-2.94</v>
      </c>
      <c r="E131">
        <v>30</v>
      </c>
      <c r="F131">
        <v>58.41</v>
      </c>
      <c r="G131">
        <v>54.3</v>
      </c>
      <c r="H131" s="8">
        <v>0.1482</v>
      </c>
      <c r="I131" t="s">
        <v>615</v>
      </c>
    </row>
    <row r="132" spans="1:9" x14ac:dyDescent="0.3">
      <c r="A132">
        <v>1</v>
      </c>
      <c r="B132" t="s">
        <v>142</v>
      </c>
      <c r="C132">
        <v>1</v>
      </c>
      <c r="D132">
        <v>-1.62</v>
      </c>
      <c r="E132">
        <v>26</v>
      </c>
      <c r="F132">
        <v>57.78</v>
      </c>
      <c r="G132">
        <v>46.32</v>
      </c>
      <c r="H132" s="8">
        <v>0.1515</v>
      </c>
      <c r="I132" t="s">
        <v>615</v>
      </c>
    </row>
    <row r="133" spans="1:9" x14ac:dyDescent="0.3">
      <c r="A133">
        <v>1</v>
      </c>
      <c r="B133" t="s">
        <v>143</v>
      </c>
      <c r="C133">
        <v>1</v>
      </c>
      <c r="D133">
        <v>-2.69</v>
      </c>
      <c r="E133">
        <v>34</v>
      </c>
      <c r="F133">
        <v>63.8</v>
      </c>
      <c r="G133">
        <v>49.71</v>
      </c>
      <c r="H133" s="8">
        <v>0.18329999999999999</v>
      </c>
      <c r="I133" t="s">
        <v>615</v>
      </c>
    </row>
    <row r="134" spans="1:9" x14ac:dyDescent="0.3">
      <c r="A134">
        <v>1</v>
      </c>
      <c r="B134" t="s">
        <v>144</v>
      </c>
      <c r="C134">
        <v>1</v>
      </c>
      <c r="D134">
        <v>0.08</v>
      </c>
      <c r="E134">
        <v>30</v>
      </c>
      <c r="F134">
        <v>82.5</v>
      </c>
      <c r="G134">
        <v>59.44</v>
      </c>
      <c r="H134" s="8">
        <v>0.13189999999999999</v>
      </c>
      <c r="I134" t="s">
        <v>615</v>
      </c>
    </row>
    <row r="135" spans="1:9" x14ac:dyDescent="0.3">
      <c r="A135">
        <v>1</v>
      </c>
      <c r="B135" t="s">
        <v>145</v>
      </c>
      <c r="C135">
        <v>1</v>
      </c>
      <c r="D135">
        <v>-0.27</v>
      </c>
      <c r="E135">
        <v>30</v>
      </c>
      <c r="F135">
        <v>110.94</v>
      </c>
      <c r="G135">
        <v>109.01</v>
      </c>
      <c r="H135" s="8">
        <v>7.3200000000000001E-2</v>
      </c>
      <c r="I135" t="s">
        <v>615</v>
      </c>
    </row>
    <row r="136" spans="1:9" x14ac:dyDescent="0.3">
      <c r="A136">
        <v>1</v>
      </c>
      <c r="B136" t="s">
        <v>146</v>
      </c>
      <c r="C136">
        <v>1</v>
      </c>
      <c r="D136">
        <v>-7.0000000000000007E-2</v>
      </c>
      <c r="E136">
        <v>27</v>
      </c>
      <c r="F136">
        <v>117.73</v>
      </c>
      <c r="G136">
        <v>117.32</v>
      </c>
      <c r="H136" s="8">
        <v>6.1800000000000001E-2</v>
      </c>
      <c r="I136" t="s">
        <v>615</v>
      </c>
    </row>
    <row r="137" spans="1:9" x14ac:dyDescent="0.3">
      <c r="A137">
        <v>1</v>
      </c>
      <c r="B137" t="s">
        <v>147</v>
      </c>
      <c r="C137">
        <v>1</v>
      </c>
      <c r="D137">
        <v>-0.05</v>
      </c>
      <c r="E137">
        <v>29</v>
      </c>
      <c r="F137">
        <v>118.73</v>
      </c>
      <c r="G137">
        <v>118.37</v>
      </c>
      <c r="H137" s="8">
        <v>6.6000000000000003E-2</v>
      </c>
      <c r="I137" t="s">
        <v>615</v>
      </c>
    </row>
    <row r="138" spans="1:9" x14ac:dyDescent="0.3">
      <c r="A138">
        <v>1</v>
      </c>
      <c r="B138" t="s">
        <v>148</v>
      </c>
      <c r="C138">
        <v>1</v>
      </c>
      <c r="D138">
        <v>-0.27</v>
      </c>
      <c r="E138">
        <v>28</v>
      </c>
      <c r="F138">
        <v>115.25</v>
      </c>
      <c r="G138">
        <v>115.01</v>
      </c>
      <c r="H138" s="8">
        <v>6.6699999999999995E-2</v>
      </c>
      <c r="I138" t="s">
        <v>615</v>
      </c>
    </row>
    <row r="139" spans="1:9" x14ac:dyDescent="0.3">
      <c r="A139">
        <v>1</v>
      </c>
      <c r="B139" t="s">
        <v>149</v>
      </c>
      <c r="C139">
        <v>1</v>
      </c>
      <c r="D139">
        <v>-0.12</v>
      </c>
      <c r="E139">
        <v>24</v>
      </c>
      <c r="F139">
        <v>115.52</v>
      </c>
      <c r="G139">
        <v>114.64</v>
      </c>
      <c r="H139" s="8">
        <v>5.6599999999999998E-2</v>
      </c>
      <c r="I139" t="s">
        <v>615</v>
      </c>
    </row>
    <row r="140" spans="1:9" x14ac:dyDescent="0.3">
      <c r="A140">
        <v>1</v>
      </c>
      <c r="B140" t="s">
        <v>150</v>
      </c>
      <c r="C140">
        <v>1</v>
      </c>
      <c r="D140">
        <v>-0.15</v>
      </c>
      <c r="E140">
        <v>25</v>
      </c>
      <c r="F140">
        <v>114.67</v>
      </c>
      <c r="G140">
        <v>114.12</v>
      </c>
      <c r="H140" s="8">
        <v>5.9900000000000002E-2</v>
      </c>
      <c r="I140" t="s">
        <v>615</v>
      </c>
    </row>
    <row r="141" spans="1:9" x14ac:dyDescent="0.3">
      <c r="A141">
        <v>1</v>
      </c>
      <c r="B141" t="s">
        <v>151</v>
      </c>
      <c r="C141">
        <v>1</v>
      </c>
      <c r="D141">
        <v>-0.01</v>
      </c>
      <c r="E141">
        <v>23</v>
      </c>
      <c r="F141">
        <v>114.62</v>
      </c>
      <c r="G141">
        <v>114.1</v>
      </c>
      <c r="H141" s="8">
        <v>5.4199999999999998E-2</v>
      </c>
      <c r="I141" t="s">
        <v>615</v>
      </c>
    </row>
    <row r="142" spans="1:9" x14ac:dyDescent="0.3">
      <c r="A142">
        <v>1</v>
      </c>
      <c r="B142" t="s">
        <v>152</v>
      </c>
      <c r="C142">
        <v>1</v>
      </c>
      <c r="D142">
        <v>-0.1</v>
      </c>
      <c r="E142">
        <v>24</v>
      </c>
      <c r="F142">
        <v>115.35</v>
      </c>
      <c r="G142">
        <v>114.92</v>
      </c>
      <c r="H142" s="8">
        <v>5.79E-2</v>
      </c>
      <c r="I142" t="s">
        <v>615</v>
      </c>
    </row>
    <row r="143" spans="1:9" x14ac:dyDescent="0.3">
      <c r="A143">
        <v>1</v>
      </c>
      <c r="B143" t="s">
        <v>153</v>
      </c>
      <c r="C143">
        <v>1</v>
      </c>
      <c r="D143">
        <v>-0.08</v>
      </c>
      <c r="E143">
        <v>18</v>
      </c>
      <c r="F143">
        <v>116.87</v>
      </c>
      <c r="G143">
        <v>116.48</v>
      </c>
      <c r="H143" s="8">
        <v>4.2000000000000003E-2</v>
      </c>
      <c r="I143" t="s">
        <v>615</v>
      </c>
    </row>
    <row r="144" spans="1:9" x14ac:dyDescent="0.3">
      <c r="A144">
        <v>1</v>
      </c>
      <c r="B144" t="s">
        <v>154</v>
      </c>
      <c r="C144">
        <v>1</v>
      </c>
      <c r="D144">
        <v>0.02</v>
      </c>
      <c r="E144">
        <v>25</v>
      </c>
      <c r="F144">
        <v>114.48</v>
      </c>
      <c r="G144">
        <v>113.74</v>
      </c>
      <c r="H144" s="8">
        <v>5.9700000000000003E-2</v>
      </c>
      <c r="I144" t="s">
        <v>615</v>
      </c>
    </row>
    <row r="145" spans="1:9" x14ac:dyDescent="0.3">
      <c r="A145">
        <v>1</v>
      </c>
      <c r="B145" t="s">
        <v>155</v>
      </c>
      <c r="C145">
        <v>1</v>
      </c>
      <c r="D145">
        <v>-0.06</v>
      </c>
      <c r="E145">
        <v>19</v>
      </c>
      <c r="F145">
        <v>121.23</v>
      </c>
      <c r="G145">
        <v>120.85</v>
      </c>
      <c r="H145" s="8">
        <v>4.2500000000000003E-2</v>
      </c>
      <c r="I145" t="s">
        <v>615</v>
      </c>
    </row>
    <row r="146" spans="1:9" x14ac:dyDescent="0.3">
      <c r="A146">
        <v>1</v>
      </c>
      <c r="B146" t="s">
        <v>156</v>
      </c>
      <c r="C146">
        <v>1</v>
      </c>
      <c r="D146">
        <v>-0.08</v>
      </c>
      <c r="E146">
        <v>21</v>
      </c>
      <c r="F146">
        <v>119.44</v>
      </c>
      <c r="G146">
        <v>118.87</v>
      </c>
      <c r="H146" s="8">
        <v>4.7399999999999998E-2</v>
      </c>
      <c r="I146" t="s">
        <v>615</v>
      </c>
    </row>
    <row r="147" spans="1:9" x14ac:dyDescent="0.3">
      <c r="A147">
        <v>1</v>
      </c>
      <c r="B147" t="s">
        <v>157</v>
      </c>
      <c r="C147">
        <v>1</v>
      </c>
      <c r="D147">
        <v>-0.11</v>
      </c>
      <c r="E147">
        <v>25</v>
      </c>
      <c r="F147">
        <v>118.87</v>
      </c>
      <c r="G147">
        <v>118.13</v>
      </c>
      <c r="H147" s="8">
        <v>5.7799999999999997E-2</v>
      </c>
      <c r="I147" t="s">
        <v>615</v>
      </c>
    </row>
    <row r="148" spans="1:9" x14ac:dyDescent="0.3">
      <c r="A148">
        <v>1</v>
      </c>
      <c r="B148" t="s">
        <v>158</v>
      </c>
      <c r="C148">
        <v>1</v>
      </c>
      <c r="D148">
        <v>-0.02</v>
      </c>
      <c r="E148">
        <v>16</v>
      </c>
      <c r="F148">
        <v>116.43</v>
      </c>
      <c r="G148">
        <v>114.23</v>
      </c>
      <c r="H148" s="8">
        <v>3.8199999999999998E-2</v>
      </c>
      <c r="I148" t="s">
        <v>615</v>
      </c>
    </row>
    <row r="149" spans="1:9" x14ac:dyDescent="0.3">
      <c r="A149">
        <v>1</v>
      </c>
      <c r="B149" t="s">
        <v>159</v>
      </c>
      <c r="C149">
        <v>1</v>
      </c>
      <c r="D149">
        <v>-0.04</v>
      </c>
      <c r="E149">
        <v>19</v>
      </c>
      <c r="F149">
        <v>114.15</v>
      </c>
      <c r="G149">
        <v>113.44</v>
      </c>
      <c r="H149" s="8">
        <v>4.5900000000000003E-2</v>
      </c>
      <c r="I149" t="s">
        <v>615</v>
      </c>
    </row>
    <row r="150" spans="1:9" x14ac:dyDescent="0.3">
      <c r="A150">
        <v>1</v>
      </c>
      <c r="B150" t="s">
        <v>160</v>
      </c>
      <c r="C150">
        <v>1</v>
      </c>
      <c r="D150">
        <v>-0.44</v>
      </c>
      <c r="E150">
        <v>29</v>
      </c>
      <c r="F150">
        <v>114.21</v>
      </c>
      <c r="G150">
        <v>113.32</v>
      </c>
      <c r="H150" s="8">
        <v>6.93E-2</v>
      </c>
      <c r="I150" t="s">
        <v>615</v>
      </c>
    </row>
    <row r="151" spans="1:9" x14ac:dyDescent="0.3">
      <c r="A151">
        <v>1</v>
      </c>
      <c r="B151" t="s">
        <v>161</v>
      </c>
      <c r="C151">
        <v>1</v>
      </c>
      <c r="D151">
        <v>-1.41</v>
      </c>
      <c r="E151">
        <v>34</v>
      </c>
      <c r="F151">
        <v>97.79</v>
      </c>
      <c r="G151">
        <v>96.13</v>
      </c>
      <c r="H151" s="8">
        <v>9.4299999999999995E-2</v>
      </c>
      <c r="I151" t="s">
        <v>615</v>
      </c>
    </row>
    <row r="152" spans="1:9" x14ac:dyDescent="0.3">
      <c r="A152">
        <v>1</v>
      </c>
      <c r="B152" t="s">
        <v>162</v>
      </c>
      <c r="C152">
        <v>1</v>
      </c>
      <c r="D152">
        <v>-0.16</v>
      </c>
      <c r="E152">
        <v>28</v>
      </c>
      <c r="F152">
        <v>115.29</v>
      </c>
      <c r="G152">
        <v>115.13</v>
      </c>
      <c r="H152" s="8">
        <v>6.6799999999999998E-2</v>
      </c>
      <c r="I152" t="s">
        <v>615</v>
      </c>
    </row>
    <row r="153" spans="1:9" x14ac:dyDescent="0.3">
      <c r="A153">
        <v>1</v>
      </c>
      <c r="B153" t="s">
        <v>163</v>
      </c>
      <c r="C153">
        <v>1</v>
      </c>
      <c r="D153">
        <v>-0.31</v>
      </c>
      <c r="E153">
        <v>26</v>
      </c>
      <c r="F153">
        <v>113.44</v>
      </c>
      <c r="G153">
        <v>111.58</v>
      </c>
      <c r="H153" s="8">
        <v>6.3100000000000003E-2</v>
      </c>
      <c r="I153" t="s">
        <v>615</v>
      </c>
    </row>
    <row r="154" spans="1:9" x14ac:dyDescent="0.3">
      <c r="A154">
        <v>1</v>
      </c>
      <c r="B154" t="s">
        <v>164</v>
      </c>
      <c r="C154">
        <v>1</v>
      </c>
      <c r="D154">
        <v>-0.76</v>
      </c>
      <c r="E154">
        <v>29</v>
      </c>
      <c r="F154">
        <v>106.15</v>
      </c>
      <c r="G154">
        <v>104.57</v>
      </c>
      <c r="H154" s="8">
        <v>7.3499999999999996E-2</v>
      </c>
      <c r="I154" t="s">
        <v>615</v>
      </c>
    </row>
    <row r="155" spans="1:9" x14ac:dyDescent="0.3">
      <c r="A155">
        <v>1</v>
      </c>
      <c r="B155" t="s">
        <v>165</v>
      </c>
      <c r="C155">
        <v>1</v>
      </c>
      <c r="D155">
        <v>-1.51</v>
      </c>
      <c r="E155">
        <v>33</v>
      </c>
      <c r="F155">
        <v>89.33</v>
      </c>
      <c r="G155">
        <v>87.21</v>
      </c>
      <c r="H155" s="8">
        <v>0.1045</v>
      </c>
      <c r="I155" t="s">
        <v>615</v>
      </c>
    </row>
    <row r="156" spans="1:9" x14ac:dyDescent="0.3">
      <c r="A156">
        <v>1</v>
      </c>
      <c r="B156" t="s">
        <v>166</v>
      </c>
      <c r="C156">
        <v>1</v>
      </c>
      <c r="D156">
        <v>-1.61</v>
      </c>
      <c r="E156">
        <v>28</v>
      </c>
      <c r="F156">
        <v>98.85</v>
      </c>
      <c r="G156">
        <v>97.4</v>
      </c>
      <c r="H156" s="8">
        <v>7.8299999999999995E-2</v>
      </c>
      <c r="I156" t="s">
        <v>615</v>
      </c>
    </row>
    <row r="157" spans="1:9" x14ac:dyDescent="0.3">
      <c r="A157">
        <v>1</v>
      </c>
      <c r="B157" t="s">
        <v>167</v>
      </c>
      <c r="C157">
        <v>1</v>
      </c>
      <c r="D157">
        <v>-0.63</v>
      </c>
      <c r="E157">
        <v>27</v>
      </c>
      <c r="F157">
        <v>107.9</v>
      </c>
      <c r="G157">
        <v>106.41</v>
      </c>
      <c r="H157" s="8">
        <v>6.6900000000000001E-2</v>
      </c>
      <c r="I157" t="s">
        <v>615</v>
      </c>
    </row>
    <row r="158" spans="1:9" x14ac:dyDescent="0.3">
      <c r="A158">
        <v>1</v>
      </c>
      <c r="B158" t="s">
        <v>168</v>
      </c>
      <c r="C158">
        <v>1</v>
      </c>
      <c r="D158">
        <v>-0.1</v>
      </c>
      <c r="E158">
        <v>22</v>
      </c>
      <c r="F158">
        <v>115.65</v>
      </c>
      <c r="G158">
        <v>114.74</v>
      </c>
      <c r="H158" s="8">
        <v>5.2999999999999999E-2</v>
      </c>
      <c r="I158" t="s">
        <v>615</v>
      </c>
    </row>
    <row r="159" spans="1:9" x14ac:dyDescent="0.3">
      <c r="A159">
        <v>1</v>
      </c>
      <c r="B159" t="s">
        <v>169</v>
      </c>
      <c r="C159">
        <v>1</v>
      </c>
      <c r="D159">
        <v>-0.01</v>
      </c>
      <c r="E159">
        <v>27</v>
      </c>
      <c r="F159">
        <v>117.94</v>
      </c>
      <c r="G159">
        <v>117.61</v>
      </c>
      <c r="H159" s="8">
        <v>6.1400000000000003E-2</v>
      </c>
      <c r="I159" t="s">
        <v>615</v>
      </c>
    </row>
    <row r="160" spans="1:9" x14ac:dyDescent="0.3">
      <c r="A160">
        <v>1</v>
      </c>
      <c r="B160" t="s">
        <v>170</v>
      </c>
      <c r="C160">
        <v>1</v>
      </c>
      <c r="D160">
        <v>-0.11</v>
      </c>
      <c r="E160">
        <v>27</v>
      </c>
      <c r="F160">
        <v>120.79</v>
      </c>
      <c r="G160">
        <v>120.41</v>
      </c>
      <c r="H160" s="8">
        <v>5.9400000000000001E-2</v>
      </c>
      <c r="I160" t="s">
        <v>615</v>
      </c>
    </row>
    <row r="161" spans="1:9" x14ac:dyDescent="0.3">
      <c r="A161">
        <v>1</v>
      </c>
      <c r="B161" t="s">
        <v>171</v>
      </c>
      <c r="C161">
        <v>1</v>
      </c>
      <c r="D161">
        <v>-0.18</v>
      </c>
      <c r="E161">
        <v>24</v>
      </c>
      <c r="F161">
        <v>117.8</v>
      </c>
      <c r="G161">
        <v>117.28</v>
      </c>
      <c r="H161" s="8">
        <v>5.5899999999999998E-2</v>
      </c>
      <c r="I161" t="s">
        <v>615</v>
      </c>
    </row>
    <row r="162" spans="1:9" x14ac:dyDescent="0.3">
      <c r="A162">
        <v>1</v>
      </c>
      <c r="B162" t="s">
        <v>172</v>
      </c>
      <c r="C162">
        <v>1</v>
      </c>
      <c r="D162">
        <v>-0.03</v>
      </c>
      <c r="E162">
        <v>23</v>
      </c>
      <c r="F162">
        <v>117.65</v>
      </c>
      <c r="G162">
        <v>116.63</v>
      </c>
      <c r="H162" s="8">
        <v>5.3600000000000002E-2</v>
      </c>
      <c r="I162" t="s">
        <v>615</v>
      </c>
    </row>
    <row r="163" spans="1:9" x14ac:dyDescent="0.3">
      <c r="A163">
        <v>1</v>
      </c>
      <c r="B163" t="s">
        <v>173</v>
      </c>
      <c r="C163">
        <v>1</v>
      </c>
      <c r="D163">
        <v>-0.12</v>
      </c>
      <c r="E163">
        <v>22</v>
      </c>
      <c r="F163">
        <v>116.8</v>
      </c>
      <c r="G163">
        <v>116.57</v>
      </c>
      <c r="H163" s="8">
        <v>5.04E-2</v>
      </c>
      <c r="I163" t="s">
        <v>615</v>
      </c>
    </row>
    <row r="164" spans="1:9" x14ac:dyDescent="0.3">
      <c r="A164">
        <v>1</v>
      </c>
      <c r="B164" t="s">
        <v>174</v>
      </c>
      <c r="C164">
        <v>1</v>
      </c>
      <c r="D164">
        <v>-0.16</v>
      </c>
      <c r="E164">
        <v>26</v>
      </c>
      <c r="F164">
        <v>117.81</v>
      </c>
      <c r="G164">
        <v>117.52</v>
      </c>
      <c r="H164" s="8">
        <v>5.8000000000000003E-2</v>
      </c>
      <c r="I164" t="s">
        <v>615</v>
      </c>
    </row>
    <row r="165" spans="1:9" x14ac:dyDescent="0.3">
      <c r="A165">
        <v>1</v>
      </c>
      <c r="B165" t="s">
        <v>175</v>
      </c>
      <c r="C165">
        <v>1</v>
      </c>
      <c r="D165">
        <v>-0.36</v>
      </c>
      <c r="E165">
        <v>25</v>
      </c>
      <c r="F165">
        <v>113.04</v>
      </c>
      <c r="G165">
        <v>111.84</v>
      </c>
      <c r="H165" s="8">
        <v>5.8700000000000002E-2</v>
      </c>
      <c r="I165" t="s">
        <v>615</v>
      </c>
    </row>
    <row r="166" spans="1:9" x14ac:dyDescent="0.3">
      <c r="A166">
        <v>1</v>
      </c>
      <c r="B166" t="s">
        <v>176</v>
      </c>
      <c r="C166">
        <v>1</v>
      </c>
      <c r="D166">
        <v>-0.25</v>
      </c>
      <c r="E166">
        <v>23</v>
      </c>
      <c r="F166">
        <v>112.04</v>
      </c>
      <c r="G166">
        <v>110.77</v>
      </c>
      <c r="H166" s="8">
        <v>5.4800000000000001E-2</v>
      </c>
      <c r="I166" t="s">
        <v>615</v>
      </c>
    </row>
    <row r="167" spans="1:9" x14ac:dyDescent="0.3">
      <c r="A167">
        <v>1</v>
      </c>
      <c r="B167" t="s">
        <v>177</v>
      </c>
      <c r="C167">
        <v>1</v>
      </c>
      <c r="D167">
        <v>-7.0000000000000007E-2</v>
      </c>
      <c r="E167">
        <v>19</v>
      </c>
      <c r="F167">
        <v>111.66</v>
      </c>
      <c r="G167">
        <v>110.59</v>
      </c>
      <c r="H167" s="8">
        <v>4.6199999999999998E-2</v>
      </c>
      <c r="I167" t="s">
        <v>615</v>
      </c>
    </row>
    <row r="168" spans="1:9" x14ac:dyDescent="0.3">
      <c r="A168">
        <v>1</v>
      </c>
      <c r="B168" t="s">
        <v>178</v>
      </c>
      <c r="C168">
        <v>1</v>
      </c>
      <c r="D168">
        <v>-0.05</v>
      </c>
      <c r="E168">
        <v>26</v>
      </c>
      <c r="F168">
        <v>112.41</v>
      </c>
      <c r="G168">
        <v>111.67</v>
      </c>
      <c r="H168" s="8">
        <v>6.4100000000000004E-2</v>
      </c>
      <c r="I168" t="s">
        <v>615</v>
      </c>
    </row>
    <row r="169" spans="1:9" x14ac:dyDescent="0.3">
      <c r="A169">
        <v>1</v>
      </c>
      <c r="B169" t="s">
        <v>179</v>
      </c>
      <c r="C169">
        <v>1</v>
      </c>
      <c r="D169">
        <v>-7.0000000000000007E-2</v>
      </c>
      <c r="E169">
        <v>23</v>
      </c>
      <c r="F169">
        <v>111.49</v>
      </c>
      <c r="G169">
        <v>110.51</v>
      </c>
      <c r="H169" s="8">
        <v>5.4699999999999999E-2</v>
      </c>
      <c r="I169" t="s">
        <v>615</v>
      </c>
    </row>
    <row r="170" spans="1:9" x14ac:dyDescent="0.3">
      <c r="A170">
        <v>1</v>
      </c>
      <c r="B170" t="s">
        <v>180</v>
      </c>
      <c r="C170">
        <v>1</v>
      </c>
      <c r="D170">
        <v>-0.14000000000000001</v>
      </c>
      <c r="E170">
        <v>23</v>
      </c>
      <c r="F170">
        <v>119.08</v>
      </c>
      <c r="G170">
        <v>118.5</v>
      </c>
      <c r="H170" s="8">
        <v>5.1400000000000001E-2</v>
      </c>
      <c r="I170" t="s">
        <v>615</v>
      </c>
    </row>
    <row r="171" spans="1:9" x14ac:dyDescent="0.3">
      <c r="A171">
        <v>1</v>
      </c>
      <c r="B171" t="s">
        <v>181</v>
      </c>
      <c r="C171">
        <v>1</v>
      </c>
      <c r="D171">
        <v>-0.15</v>
      </c>
      <c r="E171">
        <v>21</v>
      </c>
      <c r="F171">
        <v>114.77</v>
      </c>
      <c r="G171">
        <v>114.37</v>
      </c>
      <c r="H171" s="8">
        <v>4.9200000000000001E-2</v>
      </c>
      <c r="I171" t="s">
        <v>615</v>
      </c>
    </row>
    <row r="172" spans="1:9" x14ac:dyDescent="0.3">
      <c r="A172">
        <v>1</v>
      </c>
      <c r="B172" t="s">
        <v>182</v>
      </c>
      <c r="C172">
        <v>1</v>
      </c>
      <c r="D172">
        <v>-0.08</v>
      </c>
      <c r="E172">
        <v>24</v>
      </c>
      <c r="F172">
        <v>114.48</v>
      </c>
      <c r="G172">
        <v>114.25</v>
      </c>
      <c r="H172" s="8">
        <v>5.6300000000000003E-2</v>
      </c>
      <c r="I172" t="s">
        <v>615</v>
      </c>
    </row>
    <row r="173" spans="1:9" x14ac:dyDescent="0.3">
      <c r="A173">
        <v>1</v>
      </c>
      <c r="B173" t="s">
        <v>183</v>
      </c>
      <c r="C173">
        <v>1</v>
      </c>
      <c r="D173">
        <v>-0.09</v>
      </c>
      <c r="E173">
        <v>24</v>
      </c>
      <c r="F173">
        <v>118.26</v>
      </c>
      <c r="G173">
        <v>117.59</v>
      </c>
      <c r="H173" s="8">
        <v>5.4300000000000001E-2</v>
      </c>
      <c r="I173" t="s">
        <v>615</v>
      </c>
    </row>
    <row r="174" spans="1:9" x14ac:dyDescent="0.3">
      <c r="A174">
        <v>1</v>
      </c>
      <c r="B174" t="s">
        <v>184</v>
      </c>
      <c r="C174">
        <v>1</v>
      </c>
      <c r="D174">
        <v>-0.11</v>
      </c>
      <c r="E174">
        <v>23</v>
      </c>
      <c r="F174">
        <v>118.69</v>
      </c>
      <c r="G174">
        <v>118.24</v>
      </c>
      <c r="H174" s="8">
        <v>4.9700000000000001E-2</v>
      </c>
      <c r="I174" t="s">
        <v>615</v>
      </c>
    </row>
    <row r="175" spans="1:9" x14ac:dyDescent="0.3">
      <c r="A175">
        <v>1</v>
      </c>
      <c r="B175" t="s">
        <v>185</v>
      </c>
      <c r="C175">
        <v>1</v>
      </c>
      <c r="D175">
        <v>-0.09</v>
      </c>
      <c r="E175">
        <v>25</v>
      </c>
      <c r="F175">
        <v>118.06</v>
      </c>
      <c r="G175">
        <v>117.72</v>
      </c>
      <c r="H175" s="8">
        <v>5.7000000000000002E-2</v>
      </c>
      <c r="I175" t="s">
        <v>615</v>
      </c>
    </row>
    <row r="176" spans="1:9" x14ac:dyDescent="0.3">
      <c r="A176">
        <v>1</v>
      </c>
      <c r="B176" t="s">
        <v>186</v>
      </c>
      <c r="C176">
        <v>1</v>
      </c>
      <c r="D176">
        <v>-0.09</v>
      </c>
      <c r="E176">
        <v>22</v>
      </c>
      <c r="F176">
        <v>118.87</v>
      </c>
      <c r="G176">
        <v>118.05</v>
      </c>
      <c r="H176" s="8">
        <v>5.0099999999999999E-2</v>
      </c>
      <c r="I176" t="s">
        <v>615</v>
      </c>
    </row>
    <row r="177" spans="1:9" x14ac:dyDescent="0.3">
      <c r="A177">
        <v>1</v>
      </c>
      <c r="B177" t="s">
        <v>187</v>
      </c>
      <c r="C177">
        <v>1</v>
      </c>
      <c r="D177">
        <v>-0.05</v>
      </c>
      <c r="E177">
        <v>24</v>
      </c>
      <c r="F177">
        <v>120.75</v>
      </c>
      <c r="G177">
        <v>119.62</v>
      </c>
      <c r="H177" s="8">
        <v>5.4800000000000001E-2</v>
      </c>
      <c r="I177" t="s">
        <v>615</v>
      </c>
    </row>
    <row r="178" spans="1:9" x14ac:dyDescent="0.3">
      <c r="A178">
        <v>1</v>
      </c>
      <c r="B178" t="s">
        <v>188</v>
      </c>
      <c r="C178">
        <v>1</v>
      </c>
      <c r="D178">
        <v>-0.11</v>
      </c>
      <c r="E178">
        <v>21</v>
      </c>
      <c r="F178">
        <v>119.92</v>
      </c>
      <c r="G178">
        <v>119.4</v>
      </c>
      <c r="H178" s="8">
        <v>4.7600000000000003E-2</v>
      </c>
      <c r="I178" t="s">
        <v>615</v>
      </c>
    </row>
    <row r="179" spans="1:9" x14ac:dyDescent="0.3">
      <c r="A179">
        <v>1</v>
      </c>
      <c r="B179" t="s">
        <v>189</v>
      </c>
      <c r="C179">
        <v>1</v>
      </c>
      <c r="D179">
        <v>0.03</v>
      </c>
      <c r="E179">
        <v>29</v>
      </c>
      <c r="F179">
        <v>116.73</v>
      </c>
      <c r="G179">
        <v>115.95</v>
      </c>
      <c r="H179" s="8">
        <v>6.6000000000000003E-2</v>
      </c>
      <c r="I179" t="s">
        <v>615</v>
      </c>
    </row>
    <row r="180" spans="1:9" x14ac:dyDescent="0.3">
      <c r="A180">
        <v>1</v>
      </c>
      <c r="B180" t="s">
        <v>190</v>
      </c>
      <c r="C180">
        <v>1</v>
      </c>
      <c r="D180">
        <v>-0.62</v>
      </c>
      <c r="E180">
        <v>28</v>
      </c>
      <c r="F180">
        <v>104.95</v>
      </c>
      <c r="G180">
        <v>103.53</v>
      </c>
      <c r="H180" s="8">
        <v>7.1599999999999997E-2</v>
      </c>
      <c r="I180" t="s">
        <v>615</v>
      </c>
    </row>
    <row r="181" spans="1:9" x14ac:dyDescent="0.3">
      <c r="A181">
        <v>1</v>
      </c>
      <c r="B181" t="s">
        <v>191</v>
      </c>
      <c r="C181">
        <v>1</v>
      </c>
      <c r="D181">
        <v>0</v>
      </c>
      <c r="E181">
        <v>21</v>
      </c>
      <c r="F181">
        <v>115.02</v>
      </c>
      <c r="G181">
        <v>114.05</v>
      </c>
      <c r="H181" s="8">
        <v>4.9599999999999998E-2</v>
      </c>
      <c r="I181" t="s">
        <v>615</v>
      </c>
    </row>
    <row r="182" spans="1:9" x14ac:dyDescent="0.3">
      <c r="A182">
        <v>1</v>
      </c>
      <c r="B182" t="s">
        <v>192</v>
      </c>
      <c r="C182">
        <v>1</v>
      </c>
      <c r="D182">
        <v>-0.09</v>
      </c>
      <c r="E182">
        <v>18</v>
      </c>
      <c r="F182">
        <v>117.01</v>
      </c>
      <c r="G182">
        <v>116.7</v>
      </c>
      <c r="H182" s="8">
        <v>4.1200000000000001E-2</v>
      </c>
      <c r="I182" t="s">
        <v>615</v>
      </c>
    </row>
    <row r="183" spans="1:9" x14ac:dyDescent="0.3">
      <c r="A183">
        <v>1</v>
      </c>
      <c r="B183" t="s">
        <v>193</v>
      </c>
      <c r="C183">
        <v>1</v>
      </c>
      <c r="D183">
        <v>-0.15</v>
      </c>
      <c r="E183">
        <v>23</v>
      </c>
      <c r="F183">
        <v>118.99</v>
      </c>
      <c r="G183">
        <v>118.59</v>
      </c>
      <c r="H183" s="8">
        <v>5.2200000000000003E-2</v>
      </c>
      <c r="I183" t="s">
        <v>615</v>
      </c>
    </row>
    <row r="184" spans="1:9" x14ac:dyDescent="0.3">
      <c r="A184">
        <v>1</v>
      </c>
      <c r="B184" t="s">
        <v>194</v>
      </c>
      <c r="C184">
        <v>1</v>
      </c>
      <c r="D184">
        <v>-0.14000000000000001</v>
      </c>
      <c r="E184">
        <v>24</v>
      </c>
      <c r="F184">
        <v>114.31</v>
      </c>
      <c r="G184">
        <v>113.21</v>
      </c>
      <c r="H184" s="8">
        <v>5.8000000000000003E-2</v>
      </c>
      <c r="I184" t="s">
        <v>615</v>
      </c>
    </row>
    <row r="185" spans="1:9" x14ac:dyDescent="0.3">
      <c r="A185">
        <v>1</v>
      </c>
      <c r="B185" t="s">
        <v>195</v>
      </c>
      <c r="C185">
        <v>1</v>
      </c>
      <c r="D185">
        <v>-7.0000000000000007E-2</v>
      </c>
      <c r="E185">
        <v>27</v>
      </c>
      <c r="F185">
        <v>118.7</v>
      </c>
      <c r="G185">
        <v>118.51</v>
      </c>
      <c r="H185" s="8">
        <v>5.9900000000000002E-2</v>
      </c>
      <c r="I185" t="s">
        <v>615</v>
      </c>
    </row>
    <row r="186" spans="1:9" x14ac:dyDescent="0.3">
      <c r="A186">
        <v>1</v>
      </c>
      <c r="B186" t="s">
        <v>196</v>
      </c>
      <c r="C186">
        <v>1</v>
      </c>
      <c r="D186">
        <v>-7.0000000000000007E-2</v>
      </c>
      <c r="E186">
        <v>18</v>
      </c>
      <c r="F186">
        <v>118.31</v>
      </c>
      <c r="G186">
        <v>117.51</v>
      </c>
      <c r="H186" s="8">
        <v>4.1500000000000002E-2</v>
      </c>
      <c r="I186" t="s">
        <v>615</v>
      </c>
    </row>
    <row r="187" spans="1:9" x14ac:dyDescent="0.3">
      <c r="A187">
        <v>1</v>
      </c>
      <c r="B187" t="s">
        <v>197</v>
      </c>
      <c r="C187">
        <v>1</v>
      </c>
      <c r="D187">
        <v>-0.23</v>
      </c>
      <c r="E187">
        <v>26</v>
      </c>
      <c r="F187">
        <v>109.48</v>
      </c>
      <c r="G187">
        <v>108.33</v>
      </c>
      <c r="H187" s="8">
        <v>6.1100000000000002E-2</v>
      </c>
      <c r="I187" t="s">
        <v>615</v>
      </c>
    </row>
    <row r="188" spans="1:9" x14ac:dyDescent="0.3">
      <c r="A188">
        <v>1</v>
      </c>
      <c r="B188" t="s">
        <v>198</v>
      </c>
      <c r="C188">
        <v>1</v>
      </c>
      <c r="D188">
        <v>-0.89</v>
      </c>
      <c r="E188">
        <v>26</v>
      </c>
      <c r="F188">
        <v>109.68</v>
      </c>
      <c r="G188">
        <v>108.63</v>
      </c>
      <c r="H188" s="8">
        <v>6.3700000000000007E-2</v>
      </c>
      <c r="I188" t="s">
        <v>615</v>
      </c>
    </row>
    <row r="189" spans="1:9" x14ac:dyDescent="0.3">
      <c r="A189">
        <v>1</v>
      </c>
      <c r="B189" t="s">
        <v>199</v>
      </c>
      <c r="C189">
        <v>1</v>
      </c>
      <c r="D189">
        <v>-0.49</v>
      </c>
      <c r="E189">
        <v>26</v>
      </c>
      <c r="F189">
        <v>116.01</v>
      </c>
      <c r="G189">
        <v>115.06</v>
      </c>
      <c r="H189" s="8">
        <v>6.1699999999999998E-2</v>
      </c>
      <c r="I189" t="s">
        <v>615</v>
      </c>
    </row>
    <row r="190" spans="1:9" x14ac:dyDescent="0.3">
      <c r="A190">
        <v>1</v>
      </c>
      <c r="B190" t="s">
        <v>200</v>
      </c>
      <c r="C190">
        <v>1</v>
      </c>
      <c r="D190">
        <v>-0.15</v>
      </c>
      <c r="E190">
        <v>26</v>
      </c>
      <c r="F190">
        <v>120.93</v>
      </c>
      <c r="G190">
        <v>120.55</v>
      </c>
      <c r="H190" s="8">
        <v>5.8000000000000003E-2</v>
      </c>
      <c r="I190" t="s">
        <v>615</v>
      </c>
    </row>
    <row r="191" spans="1:9" x14ac:dyDescent="0.3">
      <c r="A191">
        <v>1</v>
      </c>
      <c r="B191" t="s">
        <v>201</v>
      </c>
      <c r="C191">
        <v>1</v>
      </c>
      <c r="D191">
        <v>-0.06</v>
      </c>
      <c r="E191">
        <v>19</v>
      </c>
      <c r="F191">
        <v>119.73</v>
      </c>
      <c r="G191">
        <v>119.06</v>
      </c>
      <c r="H191" s="8">
        <v>4.36E-2</v>
      </c>
      <c r="I191" t="s">
        <v>615</v>
      </c>
    </row>
    <row r="192" spans="1:9" x14ac:dyDescent="0.3">
      <c r="A192">
        <v>1</v>
      </c>
      <c r="B192" t="s">
        <v>202</v>
      </c>
      <c r="C192">
        <v>1</v>
      </c>
      <c r="D192">
        <v>-0.1</v>
      </c>
      <c r="E192">
        <v>25</v>
      </c>
      <c r="F192">
        <v>121.04</v>
      </c>
      <c r="G192">
        <v>120.72</v>
      </c>
      <c r="H192" s="8">
        <v>5.4800000000000001E-2</v>
      </c>
      <c r="I192" t="s">
        <v>615</v>
      </c>
    </row>
    <row r="193" spans="1:9" x14ac:dyDescent="0.3">
      <c r="A193">
        <v>1</v>
      </c>
      <c r="B193" t="s">
        <v>203</v>
      </c>
      <c r="C193">
        <v>1</v>
      </c>
      <c r="D193">
        <v>-0.12</v>
      </c>
      <c r="E193">
        <v>22</v>
      </c>
      <c r="F193">
        <v>112.79</v>
      </c>
      <c r="G193">
        <v>111.98</v>
      </c>
      <c r="H193" s="8">
        <v>5.2699999999999997E-2</v>
      </c>
      <c r="I193" t="s">
        <v>615</v>
      </c>
    </row>
    <row r="194" spans="1:9" x14ac:dyDescent="0.3">
      <c r="A194">
        <v>1</v>
      </c>
      <c r="B194" t="s">
        <v>204</v>
      </c>
      <c r="C194">
        <v>1</v>
      </c>
      <c r="D194">
        <v>-0.08</v>
      </c>
      <c r="E194">
        <v>23</v>
      </c>
      <c r="F194">
        <v>118.14</v>
      </c>
      <c r="G194">
        <v>116.79</v>
      </c>
      <c r="H194" s="8">
        <v>5.2600000000000001E-2</v>
      </c>
      <c r="I194" t="s">
        <v>615</v>
      </c>
    </row>
    <row r="195" spans="1:9" x14ac:dyDescent="0.3">
      <c r="A195">
        <v>1</v>
      </c>
      <c r="B195" t="s">
        <v>205</v>
      </c>
      <c r="C195">
        <v>1</v>
      </c>
      <c r="D195">
        <v>-0.08</v>
      </c>
      <c r="E195">
        <v>25</v>
      </c>
      <c r="F195">
        <v>119.91</v>
      </c>
      <c r="G195">
        <v>118.75</v>
      </c>
      <c r="H195" s="8">
        <v>5.6599999999999998E-2</v>
      </c>
      <c r="I195" t="s">
        <v>615</v>
      </c>
    </row>
    <row r="196" spans="1:9" x14ac:dyDescent="0.3">
      <c r="A196">
        <v>1</v>
      </c>
      <c r="B196" t="s">
        <v>206</v>
      </c>
      <c r="C196">
        <v>1</v>
      </c>
      <c r="D196">
        <v>-0.11</v>
      </c>
      <c r="E196">
        <v>23</v>
      </c>
      <c r="F196">
        <v>118.13</v>
      </c>
      <c r="G196">
        <v>117.84</v>
      </c>
      <c r="H196" s="8">
        <v>5.2299999999999999E-2</v>
      </c>
      <c r="I196" t="s">
        <v>615</v>
      </c>
    </row>
    <row r="197" spans="1:9" x14ac:dyDescent="0.3">
      <c r="A197">
        <v>1</v>
      </c>
      <c r="B197" t="s">
        <v>207</v>
      </c>
      <c r="C197">
        <v>1</v>
      </c>
      <c r="D197">
        <v>-0.06</v>
      </c>
      <c r="E197">
        <v>23</v>
      </c>
      <c r="F197">
        <v>115.59</v>
      </c>
      <c r="G197">
        <v>115.32</v>
      </c>
      <c r="H197" s="8">
        <v>5.3800000000000001E-2</v>
      </c>
      <c r="I197" t="s">
        <v>615</v>
      </c>
    </row>
    <row r="198" spans="1:9" x14ac:dyDescent="0.3">
      <c r="A198">
        <v>1</v>
      </c>
      <c r="B198" t="s">
        <v>208</v>
      </c>
      <c r="C198">
        <v>1</v>
      </c>
      <c r="D198">
        <v>0.01</v>
      </c>
      <c r="E198">
        <v>25</v>
      </c>
      <c r="F198">
        <v>120.36</v>
      </c>
      <c r="G198">
        <v>119.69</v>
      </c>
      <c r="H198" s="8">
        <v>5.6599999999999998E-2</v>
      </c>
      <c r="I198" t="s">
        <v>615</v>
      </c>
    </row>
    <row r="199" spans="1:9" x14ac:dyDescent="0.3">
      <c r="A199">
        <v>1</v>
      </c>
      <c r="B199" t="s">
        <v>209</v>
      </c>
      <c r="C199">
        <v>1</v>
      </c>
      <c r="D199">
        <v>-0.15</v>
      </c>
      <c r="E199">
        <v>20</v>
      </c>
      <c r="F199">
        <v>121.69</v>
      </c>
      <c r="G199">
        <v>121.04</v>
      </c>
      <c r="H199" s="8">
        <v>4.4400000000000002E-2</v>
      </c>
      <c r="I199" t="s">
        <v>615</v>
      </c>
    </row>
    <row r="200" spans="1:9" x14ac:dyDescent="0.3">
      <c r="A200">
        <v>1</v>
      </c>
      <c r="B200" t="s">
        <v>210</v>
      </c>
      <c r="C200">
        <v>1</v>
      </c>
      <c r="D200">
        <v>-0.03</v>
      </c>
      <c r="E200">
        <v>26</v>
      </c>
      <c r="F200">
        <v>119.36</v>
      </c>
      <c r="G200">
        <v>119.04</v>
      </c>
      <c r="H200" s="8">
        <v>5.8900000000000001E-2</v>
      </c>
      <c r="I200" t="s">
        <v>615</v>
      </c>
    </row>
    <row r="201" spans="1:9" x14ac:dyDescent="0.3">
      <c r="A201">
        <v>1</v>
      </c>
      <c r="B201" t="s">
        <v>211</v>
      </c>
      <c r="C201">
        <v>1</v>
      </c>
      <c r="D201">
        <v>-0.09</v>
      </c>
      <c r="E201">
        <v>29</v>
      </c>
      <c r="F201">
        <v>114.8</v>
      </c>
      <c r="G201">
        <v>114.54</v>
      </c>
      <c r="H201" s="8">
        <v>6.8599999999999994E-2</v>
      </c>
      <c r="I201" t="s">
        <v>615</v>
      </c>
    </row>
    <row r="202" spans="1:9" x14ac:dyDescent="0.3">
      <c r="A202">
        <v>1</v>
      </c>
      <c r="B202" t="s">
        <v>212</v>
      </c>
      <c r="C202">
        <v>1</v>
      </c>
      <c r="D202">
        <v>-0.12</v>
      </c>
      <c r="E202">
        <v>26</v>
      </c>
      <c r="F202">
        <v>119.23</v>
      </c>
      <c r="G202">
        <v>118.49</v>
      </c>
      <c r="H202" s="8">
        <v>5.9400000000000001E-2</v>
      </c>
      <c r="I202" t="s">
        <v>615</v>
      </c>
    </row>
    <row r="203" spans="1:9" x14ac:dyDescent="0.3">
      <c r="A203">
        <v>1</v>
      </c>
      <c r="B203" t="s">
        <v>213</v>
      </c>
      <c r="C203">
        <v>1</v>
      </c>
      <c r="D203">
        <v>-0.09</v>
      </c>
      <c r="E203">
        <v>23</v>
      </c>
      <c r="F203">
        <v>117.96</v>
      </c>
      <c r="G203">
        <v>117.7</v>
      </c>
      <c r="H203" s="8">
        <v>5.1200000000000002E-2</v>
      </c>
      <c r="I203" t="s">
        <v>615</v>
      </c>
    </row>
    <row r="204" spans="1:9" x14ac:dyDescent="0.3">
      <c r="A204">
        <v>1</v>
      </c>
      <c r="B204" t="s">
        <v>214</v>
      </c>
      <c r="C204">
        <v>1</v>
      </c>
      <c r="D204">
        <v>-0.15</v>
      </c>
      <c r="E204">
        <v>22</v>
      </c>
      <c r="F204">
        <v>114.8</v>
      </c>
      <c r="G204">
        <v>113.99</v>
      </c>
      <c r="H204" s="8">
        <v>5.1999999999999998E-2</v>
      </c>
      <c r="I204" t="s">
        <v>615</v>
      </c>
    </row>
    <row r="205" spans="1:9" x14ac:dyDescent="0.3">
      <c r="A205">
        <v>1</v>
      </c>
      <c r="B205" t="s">
        <v>215</v>
      </c>
      <c r="C205">
        <v>1</v>
      </c>
      <c r="D205">
        <v>-0.09</v>
      </c>
      <c r="E205">
        <v>20</v>
      </c>
      <c r="F205">
        <v>115.4</v>
      </c>
      <c r="G205">
        <v>115.06</v>
      </c>
      <c r="H205" s="8">
        <v>4.7100000000000003E-2</v>
      </c>
      <c r="I205" t="s">
        <v>615</v>
      </c>
    </row>
    <row r="206" spans="1:9" x14ac:dyDescent="0.3">
      <c r="A206">
        <v>1</v>
      </c>
      <c r="B206" t="s">
        <v>216</v>
      </c>
      <c r="C206">
        <v>1</v>
      </c>
      <c r="D206">
        <v>-0.13</v>
      </c>
      <c r="E206">
        <v>20</v>
      </c>
      <c r="F206">
        <v>119.17</v>
      </c>
      <c r="G206">
        <v>118.43</v>
      </c>
      <c r="H206" s="8">
        <v>4.3200000000000002E-2</v>
      </c>
      <c r="I206" t="s">
        <v>615</v>
      </c>
    </row>
    <row r="207" spans="1:9" x14ac:dyDescent="0.3">
      <c r="A207">
        <v>1</v>
      </c>
      <c r="B207" t="s">
        <v>217</v>
      </c>
      <c r="C207">
        <v>1</v>
      </c>
      <c r="D207">
        <v>0</v>
      </c>
      <c r="E207">
        <v>24</v>
      </c>
      <c r="F207">
        <v>118.19</v>
      </c>
      <c r="G207">
        <v>117.64</v>
      </c>
      <c r="H207" s="8">
        <v>5.6099999999999997E-2</v>
      </c>
      <c r="I207" t="s">
        <v>615</v>
      </c>
    </row>
    <row r="208" spans="1:9" x14ac:dyDescent="0.3">
      <c r="A208">
        <v>1</v>
      </c>
      <c r="B208" t="s">
        <v>218</v>
      </c>
      <c r="C208">
        <v>1</v>
      </c>
      <c r="D208">
        <v>-0.13</v>
      </c>
      <c r="E208">
        <v>21</v>
      </c>
      <c r="F208">
        <v>115.23</v>
      </c>
      <c r="G208">
        <v>113.82</v>
      </c>
      <c r="H208" s="8">
        <v>4.9000000000000002E-2</v>
      </c>
      <c r="I208" t="s">
        <v>615</v>
      </c>
    </row>
    <row r="209" spans="1:9" x14ac:dyDescent="0.3">
      <c r="A209">
        <v>1</v>
      </c>
      <c r="B209" t="s">
        <v>219</v>
      </c>
      <c r="C209">
        <v>1</v>
      </c>
      <c r="D209">
        <v>-0.1</v>
      </c>
      <c r="E209">
        <v>22</v>
      </c>
      <c r="F209">
        <v>120.49</v>
      </c>
      <c r="G209">
        <v>119.65</v>
      </c>
      <c r="H209" s="8">
        <v>4.8399999999999999E-2</v>
      </c>
      <c r="I209" t="s">
        <v>615</v>
      </c>
    </row>
    <row r="210" spans="1:9" x14ac:dyDescent="0.3">
      <c r="A210">
        <v>1</v>
      </c>
      <c r="B210" t="s">
        <v>220</v>
      </c>
      <c r="C210">
        <v>1</v>
      </c>
      <c r="D210">
        <v>-0.12</v>
      </c>
      <c r="E210">
        <v>20</v>
      </c>
      <c r="F210">
        <v>115.25</v>
      </c>
      <c r="G210">
        <v>114.84</v>
      </c>
      <c r="H210" s="8">
        <v>4.6699999999999998E-2</v>
      </c>
      <c r="I210" t="s">
        <v>615</v>
      </c>
    </row>
    <row r="211" spans="1:9" x14ac:dyDescent="0.3">
      <c r="A211">
        <v>1</v>
      </c>
      <c r="B211" t="s">
        <v>221</v>
      </c>
      <c r="C211">
        <v>1</v>
      </c>
      <c r="D211">
        <v>-7.0000000000000007E-2</v>
      </c>
      <c r="E211">
        <v>22</v>
      </c>
      <c r="F211">
        <v>114.8</v>
      </c>
      <c r="G211">
        <v>113.99</v>
      </c>
      <c r="H211" s="8">
        <v>5.1299999999999998E-2</v>
      </c>
      <c r="I211" t="s">
        <v>615</v>
      </c>
    </row>
    <row r="212" spans="1:9" x14ac:dyDescent="0.3">
      <c r="A212">
        <v>1</v>
      </c>
      <c r="B212" t="s">
        <v>222</v>
      </c>
      <c r="C212">
        <v>1</v>
      </c>
      <c r="D212">
        <v>-0.14000000000000001</v>
      </c>
      <c r="E212">
        <v>25</v>
      </c>
      <c r="F212">
        <v>120.27</v>
      </c>
      <c r="G212">
        <v>119.9</v>
      </c>
      <c r="H212" s="8">
        <v>5.6800000000000003E-2</v>
      </c>
      <c r="I212" t="s">
        <v>615</v>
      </c>
    </row>
    <row r="213" spans="1:9" x14ac:dyDescent="0.3">
      <c r="A213">
        <v>1</v>
      </c>
      <c r="B213" t="s">
        <v>223</v>
      </c>
      <c r="C213">
        <v>1</v>
      </c>
      <c r="D213">
        <v>-0.04</v>
      </c>
      <c r="E213">
        <v>26</v>
      </c>
      <c r="F213">
        <v>115.89</v>
      </c>
      <c r="G213">
        <v>115.27</v>
      </c>
      <c r="H213" s="8">
        <v>6.1699999999999998E-2</v>
      </c>
      <c r="I213" t="s">
        <v>615</v>
      </c>
    </row>
    <row r="214" spans="1:9" x14ac:dyDescent="0.3">
      <c r="A214">
        <v>1</v>
      </c>
      <c r="B214" t="s">
        <v>224</v>
      </c>
      <c r="C214">
        <v>1</v>
      </c>
      <c r="D214">
        <v>-0.12</v>
      </c>
      <c r="E214">
        <v>25</v>
      </c>
      <c r="F214">
        <v>116.6</v>
      </c>
      <c r="G214">
        <v>116</v>
      </c>
      <c r="H214" s="8">
        <v>5.6399999999999999E-2</v>
      </c>
      <c r="I214" t="s">
        <v>615</v>
      </c>
    </row>
    <row r="215" spans="1:9" x14ac:dyDescent="0.3">
      <c r="A215">
        <v>1</v>
      </c>
      <c r="B215" t="s">
        <v>225</v>
      </c>
      <c r="C215">
        <v>1</v>
      </c>
      <c r="D215">
        <v>-0.1</v>
      </c>
      <c r="E215">
        <v>19</v>
      </c>
      <c r="F215">
        <v>115.91</v>
      </c>
      <c r="G215">
        <v>114.66</v>
      </c>
      <c r="H215" s="8">
        <v>4.5400000000000003E-2</v>
      </c>
      <c r="I215" t="s">
        <v>615</v>
      </c>
    </row>
    <row r="216" spans="1:9" x14ac:dyDescent="0.3">
      <c r="A216">
        <v>1</v>
      </c>
      <c r="B216" t="s">
        <v>226</v>
      </c>
      <c r="C216">
        <v>1</v>
      </c>
      <c r="D216">
        <v>-0.13</v>
      </c>
      <c r="E216">
        <v>25</v>
      </c>
      <c r="F216">
        <v>122.37</v>
      </c>
      <c r="G216">
        <v>121.65</v>
      </c>
      <c r="H216" s="8">
        <v>5.62E-2</v>
      </c>
      <c r="I216" t="s">
        <v>615</v>
      </c>
    </row>
    <row r="217" spans="1:9" x14ac:dyDescent="0.3">
      <c r="A217">
        <v>1</v>
      </c>
      <c r="B217" t="s">
        <v>227</v>
      </c>
      <c r="C217">
        <v>1</v>
      </c>
      <c r="D217">
        <v>-0.25</v>
      </c>
      <c r="E217">
        <v>22</v>
      </c>
      <c r="F217">
        <v>115.64</v>
      </c>
      <c r="G217">
        <v>114.95</v>
      </c>
      <c r="H217" s="8">
        <v>5.0099999999999999E-2</v>
      </c>
      <c r="I217" t="s">
        <v>615</v>
      </c>
    </row>
    <row r="218" spans="1:9" x14ac:dyDescent="0.3">
      <c r="A218">
        <v>1</v>
      </c>
      <c r="B218" t="s">
        <v>228</v>
      </c>
      <c r="C218">
        <v>1</v>
      </c>
      <c r="D218">
        <v>-7.0000000000000007E-2</v>
      </c>
      <c r="E218">
        <v>20</v>
      </c>
      <c r="F218">
        <v>119.88</v>
      </c>
      <c r="G218">
        <v>119.42</v>
      </c>
      <c r="H218" s="8">
        <v>4.5100000000000001E-2</v>
      </c>
      <c r="I218" t="s">
        <v>615</v>
      </c>
    </row>
    <row r="219" spans="1:9" x14ac:dyDescent="0.3">
      <c r="A219">
        <v>1</v>
      </c>
      <c r="B219" t="s">
        <v>229</v>
      </c>
      <c r="C219">
        <v>1</v>
      </c>
      <c r="D219">
        <v>-0.08</v>
      </c>
      <c r="E219">
        <v>24</v>
      </c>
      <c r="F219">
        <v>116.62</v>
      </c>
      <c r="G219">
        <v>116</v>
      </c>
      <c r="H219" s="8">
        <v>5.6099999999999997E-2</v>
      </c>
      <c r="I219" t="s">
        <v>615</v>
      </c>
    </row>
    <row r="220" spans="1:9" x14ac:dyDescent="0.3">
      <c r="A220">
        <v>1</v>
      </c>
      <c r="B220" t="s">
        <v>230</v>
      </c>
      <c r="C220">
        <v>1</v>
      </c>
      <c r="D220">
        <v>-0.28999999999999998</v>
      </c>
      <c r="E220">
        <v>21</v>
      </c>
      <c r="F220">
        <v>118.09</v>
      </c>
      <c r="G220">
        <v>117.62</v>
      </c>
      <c r="H220" s="8">
        <v>4.8399999999999999E-2</v>
      </c>
      <c r="I220" t="s">
        <v>615</v>
      </c>
    </row>
    <row r="221" spans="1:9" x14ac:dyDescent="0.3">
      <c r="A221">
        <v>1</v>
      </c>
      <c r="B221" t="s">
        <v>231</v>
      </c>
      <c r="C221">
        <v>1</v>
      </c>
      <c r="D221">
        <v>-0.13</v>
      </c>
      <c r="E221">
        <v>23</v>
      </c>
      <c r="F221">
        <v>115.82</v>
      </c>
      <c r="G221">
        <v>114.49</v>
      </c>
      <c r="H221" s="8">
        <v>5.45E-2</v>
      </c>
      <c r="I221" t="s">
        <v>615</v>
      </c>
    </row>
    <row r="222" spans="1:9" x14ac:dyDescent="0.3">
      <c r="A222">
        <v>1</v>
      </c>
      <c r="B222" t="s">
        <v>232</v>
      </c>
      <c r="C222">
        <v>1</v>
      </c>
      <c r="D222">
        <v>-0.08</v>
      </c>
      <c r="E222">
        <v>24</v>
      </c>
      <c r="F222">
        <v>120.27</v>
      </c>
      <c r="G222">
        <v>119.72</v>
      </c>
      <c r="H222" s="8">
        <v>5.4199999999999998E-2</v>
      </c>
      <c r="I222" t="s">
        <v>615</v>
      </c>
    </row>
    <row r="223" spans="1:9" x14ac:dyDescent="0.3">
      <c r="A223">
        <v>1</v>
      </c>
      <c r="B223" t="s">
        <v>233</v>
      </c>
      <c r="C223">
        <v>1</v>
      </c>
      <c r="D223">
        <v>-0.09</v>
      </c>
      <c r="E223">
        <v>22</v>
      </c>
      <c r="F223">
        <v>121.19</v>
      </c>
      <c r="G223">
        <v>120.66</v>
      </c>
      <c r="H223" s="8">
        <v>4.9599999999999998E-2</v>
      </c>
      <c r="I223" t="s">
        <v>615</v>
      </c>
    </row>
    <row r="224" spans="1:9" x14ac:dyDescent="0.3">
      <c r="A224">
        <v>1</v>
      </c>
      <c r="B224" t="s">
        <v>234</v>
      </c>
      <c r="C224">
        <v>1</v>
      </c>
      <c r="D224">
        <v>-0.06</v>
      </c>
      <c r="E224">
        <v>25</v>
      </c>
      <c r="F224">
        <v>117.97</v>
      </c>
      <c r="G224">
        <v>117.07</v>
      </c>
      <c r="H224" s="8">
        <v>5.8599999999999999E-2</v>
      </c>
      <c r="I224" t="s">
        <v>615</v>
      </c>
    </row>
    <row r="225" spans="1:9" x14ac:dyDescent="0.3">
      <c r="A225">
        <v>1</v>
      </c>
      <c r="B225" t="s">
        <v>235</v>
      </c>
      <c r="C225">
        <v>1</v>
      </c>
      <c r="D225">
        <v>-0.11</v>
      </c>
      <c r="E225">
        <v>25</v>
      </c>
      <c r="F225">
        <v>119.58</v>
      </c>
      <c r="G225">
        <v>119.2</v>
      </c>
      <c r="H225" s="8">
        <v>5.7700000000000001E-2</v>
      </c>
      <c r="I225" t="s">
        <v>615</v>
      </c>
    </row>
    <row r="226" spans="1:9" x14ac:dyDescent="0.3">
      <c r="A226">
        <v>1</v>
      </c>
      <c r="B226" t="s">
        <v>236</v>
      </c>
      <c r="C226">
        <v>1</v>
      </c>
      <c r="D226">
        <v>-0.14000000000000001</v>
      </c>
      <c r="E226">
        <v>26</v>
      </c>
      <c r="F226">
        <v>116.56</v>
      </c>
      <c r="G226">
        <v>116.28</v>
      </c>
      <c r="H226" s="8">
        <v>6.0100000000000001E-2</v>
      </c>
      <c r="I226" t="s">
        <v>615</v>
      </c>
    </row>
    <row r="227" spans="1:9" x14ac:dyDescent="0.3">
      <c r="A227">
        <v>1</v>
      </c>
      <c r="B227" t="s">
        <v>237</v>
      </c>
      <c r="C227">
        <v>1</v>
      </c>
      <c r="D227">
        <v>-0.36</v>
      </c>
      <c r="E227">
        <v>24</v>
      </c>
      <c r="F227">
        <v>110.88</v>
      </c>
      <c r="G227">
        <v>110.11</v>
      </c>
      <c r="H227" s="8">
        <v>5.6899999999999999E-2</v>
      </c>
      <c r="I227" t="s">
        <v>615</v>
      </c>
    </row>
    <row r="228" spans="1:9" x14ac:dyDescent="0.3">
      <c r="A228">
        <v>1</v>
      </c>
      <c r="B228" t="s">
        <v>238</v>
      </c>
      <c r="C228">
        <v>1</v>
      </c>
      <c r="D228">
        <v>-0.12</v>
      </c>
      <c r="E228">
        <v>25</v>
      </c>
      <c r="F228">
        <v>121.38</v>
      </c>
      <c r="G228">
        <v>121.11</v>
      </c>
      <c r="H228" s="8">
        <v>5.5E-2</v>
      </c>
      <c r="I228" t="s">
        <v>615</v>
      </c>
    </row>
    <row r="229" spans="1:9" x14ac:dyDescent="0.3">
      <c r="A229">
        <v>1</v>
      </c>
      <c r="B229" t="s">
        <v>239</v>
      </c>
      <c r="C229">
        <v>1</v>
      </c>
      <c r="D229">
        <v>-0.12</v>
      </c>
      <c r="E229">
        <v>22</v>
      </c>
      <c r="F229">
        <v>116.15</v>
      </c>
      <c r="G229">
        <v>115.78</v>
      </c>
      <c r="H229" s="8">
        <v>5.0599999999999999E-2</v>
      </c>
      <c r="I229" t="s">
        <v>615</v>
      </c>
    </row>
    <row r="230" spans="1:9" x14ac:dyDescent="0.3">
      <c r="A230">
        <v>1</v>
      </c>
      <c r="B230" t="s">
        <v>240</v>
      </c>
      <c r="C230">
        <v>1</v>
      </c>
      <c r="D230">
        <v>-0.1</v>
      </c>
      <c r="E230">
        <v>24</v>
      </c>
      <c r="F230">
        <v>119.03</v>
      </c>
      <c r="G230">
        <v>118.34</v>
      </c>
      <c r="H230" s="8">
        <v>5.28E-2</v>
      </c>
      <c r="I230" t="s">
        <v>615</v>
      </c>
    </row>
    <row r="231" spans="1:9" x14ac:dyDescent="0.3">
      <c r="A231">
        <v>1</v>
      </c>
      <c r="B231" t="s">
        <v>241</v>
      </c>
      <c r="C231">
        <v>1</v>
      </c>
      <c r="D231">
        <v>-0.1</v>
      </c>
      <c r="E231">
        <v>25</v>
      </c>
      <c r="F231">
        <v>115.8</v>
      </c>
      <c r="G231">
        <v>114.99</v>
      </c>
      <c r="H231" s="8">
        <v>5.9900000000000002E-2</v>
      </c>
      <c r="I231" t="s">
        <v>615</v>
      </c>
    </row>
    <row r="232" spans="1:9" x14ac:dyDescent="0.3">
      <c r="A232">
        <v>1</v>
      </c>
      <c r="B232" t="s">
        <v>242</v>
      </c>
      <c r="C232">
        <v>1</v>
      </c>
      <c r="D232">
        <v>-0.1</v>
      </c>
      <c r="E232">
        <v>23</v>
      </c>
      <c r="F232">
        <v>117.04</v>
      </c>
      <c r="G232">
        <v>116.5</v>
      </c>
      <c r="H232" s="8">
        <v>5.4199999999999998E-2</v>
      </c>
      <c r="I232" t="s">
        <v>615</v>
      </c>
    </row>
    <row r="233" spans="1:9" x14ac:dyDescent="0.3">
      <c r="A233">
        <v>1</v>
      </c>
      <c r="B233" t="s">
        <v>243</v>
      </c>
      <c r="C233">
        <v>1</v>
      </c>
      <c r="D233">
        <v>-7.0000000000000007E-2</v>
      </c>
      <c r="E233">
        <v>27</v>
      </c>
      <c r="F233">
        <v>117.11</v>
      </c>
      <c r="G233">
        <v>116.54</v>
      </c>
      <c r="H233" s="8">
        <v>6.0600000000000001E-2</v>
      </c>
      <c r="I233" t="s">
        <v>615</v>
      </c>
    </row>
    <row r="234" spans="1:9" x14ac:dyDescent="0.3">
      <c r="A234">
        <v>1</v>
      </c>
      <c r="B234" t="s">
        <v>244</v>
      </c>
      <c r="C234">
        <v>1</v>
      </c>
      <c r="D234">
        <v>-0.27</v>
      </c>
      <c r="E234">
        <v>26</v>
      </c>
      <c r="F234">
        <v>113.65</v>
      </c>
      <c r="G234">
        <v>112.65</v>
      </c>
      <c r="H234" s="8">
        <v>6.2100000000000002E-2</v>
      </c>
      <c r="I234" t="s">
        <v>615</v>
      </c>
    </row>
    <row r="235" spans="1:9" x14ac:dyDescent="0.3">
      <c r="A235">
        <v>1</v>
      </c>
      <c r="B235" t="s">
        <v>245</v>
      </c>
      <c r="C235">
        <v>1</v>
      </c>
      <c r="D235">
        <v>-0.02</v>
      </c>
      <c r="E235">
        <v>22</v>
      </c>
      <c r="F235">
        <v>119.94</v>
      </c>
      <c r="G235">
        <v>119.45</v>
      </c>
      <c r="H235" s="8">
        <v>4.9200000000000001E-2</v>
      </c>
      <c r="I235" t="s">
        <v>615</v>
      </c>
    </row>
    <row r="236" spans="1:9" x14ac:dyDescent="0.3">
      <c r="A236">
        <v>1</v>
      </c>
      <c r="B236" t="s">
        <v>246</v>
      </c>
      <c r="C236">
        <v>1</v>
      </c>
      <c r="D236">
        <v>-0.1</v>
      </c>
      <c r="E236">
        <v>25</v>
      </c>
      <c r="F236">
        <v>118.8</v>
      </c>
      <c r="G236">
        <v>118.11</v>
      </c>
      <c r="H236" s="8">
        <v>5.6099999999999997E-2</v>
      </c>
      <c r="I236" t="s">
        <v>615</v>
      </c>
    </row>
    <row r="237" spans="1:9" x14ac:dyDescent="0.3">
      <c r="A237">
        <v>1</v>
      </c>
      <c r="B237" t="s">
        <v>247</v>
      </c>
      <c r="C237">
        <v>1</v>
      </c>
      <c r="D237">
        <v>-0.32</v>
      </c>
      <c r="E237">
        <v>25</v>
      </c>
      <c r="F237">
        <v>115.55</v>
      </c>
      <c r="G237">
        <v>115.23</v>
      </c>
      <c r="H237" s="8">
        <v>5.8400000000000001E-2</v>
      </c>
      <c r="I237" t="s">
        <v>615</v>
      </c>
    </row>
    <row r="238" spans="1:9" x14ac:dyDescent="0.3">
      <c r="A238">
        <v>1</v>
      </c>
      <c r="B238" t="s">
        <v>248</v>
      </c>
      <c r="C238">
        <v>1</v>
      </c>
      <c r="D238">
        <v>-0.16</v>
      </c>
      <c r="E238">
        <v>19</v>
      </c>
      <c r="F238">
        <v>112.76</v>
      </c>
      <c r="G238">
        <v>111.86</v>
      </c>
      <c r="H238" s="8">
        <v>4.5100000000000001E-2</v>
      </c>
      <c r="I238" t="s">
        <v>615</v>
      </c>
    </row>
    <row r="239" spans="1:9" x14ac:dyDescent="0.3">
      <c r="A239">
        <v>1</v>
      </c>
      <c r="B239" t="s">
        <v>249</v>
      </c>
      <c r="C239">
        <v>1</v>
      </c>
      <c r="D239">
        <v>-0.1</v>
      </c>
      <c r="E239">
        <v>22</v>
      </c>
      <c r="F239">
        <v>116.18</v>
      </c>
      <c r="G239">
        <v>115.61</v>
      </c>
      <c r="H239" s="8">
        <v>4.99E-2</v>
      </c>
      <c r="I239" t="s">
        <v>615</v>
      </c>
    </row>
    <row r="240" spans="1:9" x14ac:dyDescent="0.3">
      <c r="A240">
        <v>1</v>
      </c>
      <c r="B240" t="s">
        <v>250</v>
      </c>
      <c r="C240">
        <v>1</v>
      </c>
      <c r="D240">
        <v>-0.04</v>
      </c>
      <c r="E240">
        <v>25</v>
      </c>
      <c r="F240">
        <v>120.16</v>
      </c>
      <c r="G240">
        <v>119.83</v>
      </c>
      <c r="H240" s="8">
        <v>5.7299999999999997E-2</v>
      </c>
      <c r="I240" t="s">
        <v>615</v>
      </c>
    </row>
    <row r="241" spans="1:9" x14ac:dyDescent="0.3">
      <c r="A241">
        <v>1</v>
      </c>
      <c r="B241" t="s">
        <v>251</v>
      </c>
      <c r="C241">
        <v>1</v>
      </c>
      <c r="D241">
        <v>-7.0000000000000007E-2</v>
      </c>
      <c r="E241">
        <v>27</v>
      </c>
      <c r="F241">
        <v>119.7</v>
      </c>
      <c r="G241">
        <v>119.39</v>
      </c>
      <c r="H241" s="8">
        <v>6.0100000000000001E-2</v>
      </c>
      <c r="I241" t="s">
        <v>615</v>
      </c>
    </row>
    <row r="242" spans="1:9" x14ac:dyDescent="0.3">
      <c r="A242">
        <v>1</v>
      </c>
      <c r="B242" t="s">
        <v>252</v>
      </c>
      <c r="C242">
        <v>1</v>
      </c>
      <c r="D242">
        <v>-0.09</v>
      </c>
      <c r="E242">
        <v>23</v>
      </c>
      <c r="F242">
        <v>117.96</v>
      </c>
      <c r="G242">
        <v>117.65</v>
      </c>
      <c r="H242" s="8">
        <v>5.33E-2</v>
      </c>
      <c r="I242" t="s">
        <v>615</v>
      </c>
    </row>
    <row r="243" spans="1:9" x14ac:dyDescent="0.3">
      <c r="A243">
        <v>1</v>
      </c>
      <c r="B243" t="s">
        <v>253</v>
      </c>
      <c r="C243">
        <v>1</v>
      </c>
      <c r="D243">
        <v>-0.13</v>
      </c>
      <c r="E243">
        <v>26</v>
      </c>
      <c r="F243">
        <v>117.08</v>
      </c>
      <c r="G243">
        <v>116.68</v>
      </c>
      <c r="H243" s="8">
        <v>6.0900000000000003E-2</v>
      </c>
      <c r="I243" t="s">
        <v>615</v>
      </c>
    </row>
    <row r="244" spans="1:9" x14ac:dyDescent="0.3">
      <c r="A244">
        <v>1</v>
      </c>
      <c r="B244" t="s">
        <v>254</v>
      </c>
      <c r="C244">
        <v>1</v>
      </c>
      <c r="D244">
        <v>-0.17</v>
      </c>
      <c r="E244">
        <v>23</v>
      </c>
      <c r="F244">
        <v>118.99</v>
      </c>
      <c r="G244">
        <v>118.66</v>
      </c>
      <c r="H244" s="8">
        <v>5.2299999999999999E-2</v>
      </c>
      <c r="I244" t="s">
        <v>615</v>
      </c>
    </row>
    <row r="245" spans="1:9" x14ac:dyDescent="0.3">
      <c r="A245">
        <v>1</v>
      </c>
      <c r="B245" t="s">
        <v>255</v>
      </c>
      <c r="C245">
        <v>1</v>
      </c>
      <c r="D245">
        <v>-0.1</v>
      </c>
      <c r="E245">
        <v>27</v>
      </c>
      <c r="F245">
        <v>116.53</v>
      </c>
      <c r="G245">
        <v>116.1</v>
      </c>
      <c r="H245" s="8">
        <v>6.3600000000000004E-2</v>
      </c>
      <c r="I245" t="s">
        <v>615</v>
      </c>
    </row>
    <row r="246" spans="1:9" x14ac:dyDescent="0.3">
      <c r="A246">
        <v>1</v>
      </c>
      <c r="B246" t="s">
        <v>256</v>
      </c>
      <c r="C246">
        <v>1</v>
      </c>
      <c r="D246">
        <v>-0.55000000000000004</v>
      </c>
      <c r="E246">
        <v>25</v>
      </c>
      <c r="F246">
        <v>120.17</v>
      </c>
      <c r="G246">
        <v>119.63</v>
      </c>
      <c r="H246" s="8">
        <v>5.7500000000000002E-2</v>
      </c>
      <c r="I246" t="s">
        <v>615</v>
      </c>
    </row>
    <row r="247" spans="1:9" x14ac:dyDescent="0.3">
      <c r="A247">
        <v>1</v>
      </c>
      <c r="B247" t="s">
        <v>257</v>
      </c>
      <c r="C247">
        <v>1</v>
      </c>
      <c r="D247">
        <v>-0.16</v>
      </c>
      <c r="E247">
        <v>23</v>
      </c>
      <c r="F247">
        <v>114.71</v>
      </c>
      <c r="G247">
        <v>114.17</v>
      </c>
      <c r="H247" s="8">
        <v>5.5300000000000002E-2</v>
      </c>
      <c r="I247" t="s">
        <v>615</v>
      </c>
    </row>
    <row r="248" spans="1:9" x14ac:dyDescent="0.3">
      <c r="A248">
        <v>1</v>
      </c>
      <c r="B248" t="s">
        <v>258</v>
      </c>
      <c r="C248">
        <v>1</v>
      </c>
      <c r="D248">
        <v>-7.0000000000000007E-2</v>
      </c>
      <c r="E248">
        <v>27</v>
      </c>
      <c r="F248">
        <v>112.85</v>
      </c>
      <c r="G248">
        <v>112.27</v>
      </c>
      <c r="H248" s="8">
        <v>6.4100000000000004E-2</v>
      </c>
      <c r="I248" t="s">
        <v>615</v>
      </c>
    </row>
    <row r="249" spans="1:9" x14ac:dyDescent="0.3">
      <c r="A249">
        <v>1</v>
      </c>
      <c r="B249" t="s">
        <v>259</v>
      </c>
      <c r="C249">
        <v>1</v>
      </c>
      <c r="D249">
        <v>0.03</v>
      </c>
      <c r="E249">
        <v>30</v>
      </c>
      <c r="F249">
        <v>118.25</v>
      </c>
      <c r="G249">
        <v>117.53</v>
      </c>
      <c r="H249" s="8">
        <v>6.5799999999999997E-2</v>
      </c>
      <c r="I249" t="s">
        <v>615</v>
      </c>
    </row>
    <row r="250" spans="1:9" x14ac:dyDescent="0.3">
      <c r="A250">
        <v>1</v>
      </c>
      <c r="B250" t="s">
        <v>260</v>
      </c>
      <c r="C250">
        <v>1</v>
      </c>
      <c r="D250">
        <v>-0.12</v>
      </c>
      <c r="E250">
        <v>25</v>
      </c>
      <c r="F250">
        <v>117.02</v>
      </c>
      <c r="G250">
        <v>116.68</v>
      </c>
      <c r="H250" s="8">
        <v>5.8400000000000001E-2</v>
      </c>
      <c r="I250" t="s">
        <v>615</v>
      </c>
    </row>
    <row r="251" spans="1:9" x14ac:dyDescent="0.3">
      <c r="A251">
        <v>1</v>
      </c>
      <c r="B251" t="s">
        <v>261</v>
      </c>
      <c r="C251">
        <v>1</v>
      </c>
      <c r="D251">
        <v>-0.17</v>
      </c>
      <c r="E251">
        <v>24</v>
      </c>
      <c r="F251">
        <v>115.76</v>
      </c>
      <c r="G251">
        <v>115.11</v>
      </c>
      <c r="H251" s="8">
        <v>5.5300000000000002E-2</v>
      </c>
      <c r="I251" t="s">
        <v>615</v>
      </c>
    </row>
    <row r="252" spans="1:9" x14ac:dyDescent="0.3">
      <c r="A252">
        <v>1</v>
      </c>
      <c r="B252" t="s">
        <v>262</v>
      </c>
      <c r="C252">
        <v>1</v>
      </c>
      <c r="D252">
        <v>-0.13</v>
      </c>
      <c r="E252">
        <v>28</v>
      </c>
      <c r="F252">
        <v>123.96</v>
      </c>
      <c r="G252">
        <v>123.05</v>
      </c>
      <c r="H252" s="8">
        <v>6.1400000000000003E-2</v>
      </c>
      <c r="I252" t="s">
        <v>615</v>
      </c>
    </row>
    <row r="253" spans="1:9" x14ac:dyDescent="0.3">
      <c r="A253">
        <v>1</v>
      </c>
      <c r="B253" t="s">
        <v>263</v>
      </c>
      <c r="C253">
        <v>1</v>
      </c>
      <c r="D253">
        <v>0</v>
      </c>
      <c r="E253">
        <v>24</v>
      </c>
      <c r="F253">
        <v>118.47</v>
      </c>
      <c r="G253">
        <v>118.13</v>
      </c>
      <c r="H253" s="8">
        <v>5.45E-2</v>
      </c>
      <c r="I253" t="s">
        <v>615</v>
      </c>
    </row>
    <row r="254" spans="1:9" x14ac:dyDescent="0.3">
      <c r="A254">
        <v>1</v>
      </c>
      <c r="B254" t="s">
        <v>264</v>
      </c>
      <c r="C254">
        <v>1</v>
      </c>
      <c r="D254">
        <v>-0.04</v>
      </c>
      <c r="E254">
        <v>24</v>
      </c>
      <c r="F254">
        <v>116.37</v>
      </c>
      <c r="G254">
        <v>115.72</v>
      </c>
      <c r="H254" s="8">
        <v>5.3400000000000003E-2</v>
      </c>
      <c r="I254" t="s">
        <v>615</v>
      </c>
    </row>
    <row r="255" spans="1:9" x14ac:dyDescent="0.3">
      <c r="A255">
        <v>1</v>
      </c>
      <c r="B255" t="s">
        <v>265</v>
      </c>
      <c r="C255">
        <v>1</v>
      </c>
      <c r="D255">
        <v>-0.13</v>
      </c>
      <c r="E255">
        <v>22</v>
      </c>
      <c r="F255">
        <v>118.66</v>
      </c>
      <c r="G255">
        <v>118.41</v>
      </c>
      <c r="H255" s="8">
        <v>5.28E-2</v>
      </c>
      <c r="I255" t="s">
        <v>615</v>
      </c>
    </row>
    <row r="256" spans="1:9" x14ac:dyDescent="0.3">
      <c r="A256">
        <v>1</v>
      </c>
      <c r="B256" t="s">
        <v>266</v>
      </c>
      <c r="C256">
        <v>1</v>
      </c>
      <c r="D256">
        <v>-0.12</v>
      </c>
      <c r="E256">
        <v>23</v>
      </c>
      <c r="F256">
        <v>118.03</v>
      </c>
      <c r="G256">
        <v>117.53</v>
      </c>
      <c r="H256" s="8">
        <v>5.33E-2</v>
      </c>
      <c r="I256" t="s">
        <v>615</v>
      </c>
    </row>
    <row r="257" spans="1:9" x14ac:dyDescent="0.3">
      <c r="A257">
        <v>1</v>
      </c>
      <c r="B257" t="s">
        <v>267</v>
      </c>
      <c r="C257">
        <v>1</v>
      </c>
      <c r="D257">
        <v>-7.0000000000000007E-2</v>
      </c>
      <c r="E257">
        <v>29</v>
      </c>
      <c r="F257">
        <v>117.74</v>
      </c>
      <c r="G257">
        <v>117.46</v>
      </c>
      <c r="H257" s="8">
        <v>6.6199999999999995E-2</v>
      </c>
      <c r="I257" t="s">
        <v>615</v>
      </c>
    </row>
    <row r="258" spans="1:9" x14ac:dyDescent="0.3">
      <c r="A258">
        <v>1</v>
      </c>
      <c r="B258" t="s">
        <v>268</v>
      </c>
      <c r="C258">
        <v>1</v>
      </c>
      <c r="D258">
        <v>-0.1</v>
      </c>
      <c r="E258">
        <v>21</v>
      </c>
      <c r="F258">
        <v>117.17</v>
      </c>
      <c r="G258">
        <v>116.83</v>
      </c>
      <c r="H258" s="8">
        <v>4.8000000000000001E-2</v>
      </c>
      <c r="I258" t="s">
        <v>615</v>
      </c>
    </row>
    <row r="259" spans="1:9" x14ac:dyDescent="0.3">
      <c r="A259">
        <v>1</v>
      </c>
      <c r="B259" t="s">
        <v>269</v>
      </c>
      <c r="C259">
        <v>1</v>
      </c>
      <c r="D259">
        <v>-0.11</v>
      </c>
      <c r="E259">
        <v>24</v>
      </c>
      <c r="F259">
        <v>120.11</v>
      </c>
      <c r="G259">
        <v>119.8</v>
      </c>
      <c r="H259" s="8">
        <v>5.0999999999999997E-2</v>
      </c>
      <c r="I259" t="s">
        <v>615</v>
      </c>
    </row>
    <row r="260" spans="1:9" x14ac:dyDescent="0.3">
      <c r="A260">
        <v>1</v>
      </c>
      <c r="B260" t="s">
        <v>270</v>
      </c>
      <c r="C260">
        <v>1</v>
      </c>
      <c r="D260">
        <v>-0.13</v>
      </c>
      <c r="E260">
        <v>22</v>
      </c>
      <c r="F260">
        <v>118.26</v>
      </c>
      <c r="G260">
        <v>117.86</v>
      </c>
      <c r="H260" s="8">
        <v>5.0200000000000002E-2</v>
      </c>
      <c r="I260" t="s">
        <v>615</v>
      </c>
    </row>
    <row r="261" spans="1:9" x14ac:dyDescent="0.3">
      <c r="A261">
        <v>1</v>
      </c>
      <c r="B261" t="s">
        <v>271</v>
      </c>
      <c r="C261">
        <v>1</v>
      </c>
      <c r="D261">
        <v>-0.12</v>
      </c>
      <c r="E261">
        <v>26</v>
      </c>
      <c r="F261">
        <v>118.74</v>
      </c>
      <c r="G261">
        <v>118.13</v>
      </c>
      <c r="H261" s="8">
        <v>0.06</v>
      </c>
      <c r="I261" t="s">
        <v>615</v>
      </c>
    </row>
    <row r="262" spans="1:9" x14ac:dyDescent="0.3">
      <c r="A262">
        <v>1</v>
      </c>
      <c r="B262" t="s">
        <v>272</v>
      </c>
      <c r="C262">
        <v>1</v>
      </c>
      <c r="D262">
        <v>-0.08</v>
      </c>
      <c r="E262">
        <v>26</v>
      </c>
      <c r="F262">
        <v>118.35</v>
      </c>
      <c r="G262">
        <v>118</v>
      </c>
      <c r="H262" s="8">
        <v>5.9299999999999999E-2</v>
      </c>
      <c r="I262" t="s">
        <v>615</v>
      </c>
    </row>
    <row r="263" spans="1:9" x14ac:dyDescent="0.3">
      <c r="A263">
        <v>1</v>
      </c>
      <c r="B263" t="s">
        <v>273</v>
      </c>
      <c r="C263">
        <v>1</v>
      </c>
      <c r="D263">
        <v>-7.0000000000000007E-2</v>
      </c>
      <c r="E263">
        <v>21</v>
      </c>
      <c r="F263">
        <v>112.51</v>
      </c>
      <c r="G263">
        <v>111.24</v>
      </c>
      <c r="H263" s="8">
        <v>4.8899999999999999E-2</v>
      </c>
      <c r="I263" t="s">
        <v>615</v>
      </c>
    </row>
    <row r="264" spans="1:9" x14ac:dyDescent="0.3">
      <c r="A264">
        <v>1</v>
      </c>
      <c r="B264" t="s">
        <v>274</v>
      </c>
      <c r="C264">
        <v>1</v>
      </c>
      <c r="D264">
        <v>-0.05</v>
      </c>
      <c r="E264">
        <v>28</v>
      </c>
      <c r="F264">
        <v>117.51</v>
      </c>
      <c r="G264">
        <v>116.8</v>
      </c>
      <c r="H264" s="8">
        <v>6.1800000000000001E-2</v>
      </c>
      <c r="I264" t="s">
        <v>615</v>
      </c>
    </row>
    <row r="265" spans="1:9" x14ac:dyDescent="0.3">
      <c r="A265">
        <v>1</v>
      </c>
      <c r="B265" t="s">
        <v>275</v>
      </c>
      <c r="C265">
        <v>1</v>
      </c>
      <c r="D265">
        <v>-0.04</v>
      </c>
      <c r="E265">
        <v>24</v>
      </c>
      <c r="F265">
        <v>122.56</v>
      </c>
      <c r="G265">
        <v>121.88</v>
      </c>
      <c r="H265" s="8">
        <v>5.2600000000000001E-2</v>
      </c>
      <c r="I265" t="s">
        <v>615</v>
      </c>
    </row>
    <row r="266" spans="1:9" x14ac:dyDescent="0.3">
      <c r="A266">
        <v>1</v>
      </c>
      <c r="B266" t="s">
        <v>276</v>
      </c>
      <c r="C266">
        <v>1</v>
      </c>
      <c r="D266">
        <v>-0.14000000000000001</v>
      </c>
      <c r="E266">
        <v>20</v>
      </c>
      <c r="F266">
        <v>120.95</v>
      </c>
      <c r="G266">
        <v>119.48</v>
      </c>
      <c r="H266" s="8">
        <v>4.36E-2</v>
      </c>
      <c r="I266" t="s">
        <v>615</v>
      </c>
    </row>
    <row r="267" spans="1:9" x14ac:dyDescent="0.3">
      <c r="A267">
        <v>1</v>
      </c>
      <c r="B267" t="s">
        <v>277</v>
      </c>
      <c r="C267">
        <v>1</v>
      </c>
      <c r="D267">
        <v>-0.11</v>
      </c>
      <c r="E267">
        <v>29</v>
      </c>
      <c r="F267">
        <v>119.05</v>
      </c>
      <c r="G267">
        <v>118.67</v>
      </c>
      <c r="H267" s="8">
        <v>6.6199999999999995E-2</v>
      </c>
      <c r="I267" t="s">
        <v>615</v>
      </c>
    </row>
    <row r="268" spans="1:9" x14ac:dyDescent="0.3">
      <c r="A268">
        <v>1</v>
      </c>
      <c r="B268" t="s">
        <v>278</v>
      </c>
      <c r="C268">
        <v>1</v>
      </c>
      <c r="D268">
        <v>-0.15</v>
      </c>
      <c r="E268">
        <v>21</v>
      </c>
      <c r="F268">
        <v>117.85</v>
      </c>
      <c r="G268">
        <v>116.85</v>
      </c>
      <c r="H268" s="8">
        <v>5.0099999999999999E-2</v>
      </c>
      <c r="I268" t="s">
        <v>615</v>
      </c>
    </row>
    <row r="269" spans="1:9" x14ac:dyDescent="0.3">
      <c r="A269">
        <v>1</v>
      </c>
      <c r="B269" t="s">
        <v>279</v>
      </c>
      <c r="C269">
        <v>1</v>
      </c>
      <c r="D269">
        <v>-0.06</v>
      </c>
      <c r="E269">
        <v>28</v>
      </c>
      <c r="F269">
        <v>118.25</v>
      </c>
      <c r="G269">
        <v>118</v>
      </c>
      <c r="H269" s="8">
        <v>6.3500000000000001E-2</v>
      </c>
      <c r="I269" t="s">
        <v>615</v>
      </c>
    </row>
    <row r="270" spans="1:9" x14ac:dyDescent="0.3">
      <c r="A270">
        <v>1</v>
      </c>
      <c r="B270" t="s">
        <v>280</v>
      </c>
      <c r="C270">
        <v>1</v>
      </c>
      <c r="D270">
        <v>-0.04</v>
      </c>
      <c r="E270">
        <v>27</v>
      </c>
      <c r="F270">
        <v>115.85</v>
      </c>
      <c r="G270">
        <v>115.6</v>
      </c>
      <c r="H270" s="8">
        <v>6.3600000000000004E-2</v>
      </c>
      <c r="I270" t="s">
        <v>615</v>
      </c>
    </row>
    <row r="271" spans="1:9" x14ac:dyDescent="0.3">
      <c r="A271">
        <v>1</v>
      </c>
      <c r="B271" t="s">
        <v>281</v>
      </c>
      <c r="C271">
        <v>1</v>
      </c>
      <c r="D271">
        <v>-0.13</v>
      </c>
      <c r="E271">
        <v>28</v>
      </c>
      <c r="F271">
        <v>114.96</v>
      </c>
      <c r="G271">
        <v>114.52</v>
      </c>
      <c r="H271" s="8">
        <v>6.59E-2</v>
      </c>
      <c r="I271" t="s">
        <v>615</v>
      </c>
    </row>
    <row r="272" spans="1:9" x14ac:dyDescent="0.3">
      <c r="A272">
        <v>1</v>
      </c>
      <c r="B272" t="s">
        <v>282</v>
      </c>
      <c r="C272">
        <v>1</v>
      </c>
      <c r="D272">
        <v>-0.06</v>
      </c>
      <c r="E272">
        <v>29</v>
      </c>
      <c r="F272">
        <v>116.63</v>
      </c>
      <c r="G272">
        <v>115.25</v>
      </c>
      <c r="H272" s="8">
        <v>6.8599999999999994E-2</v>
      </c>
      <c r="I272" t="s">
        <v>615</v>
      </c>
    </row>
    <row r="273" spans="1:9" x14ac:dyDescent="0.3">
      <c r="A273">
        <v>1</v>
      </c>
      <c r="B273" t="s">
        <v>283</v>
      </c>
      <c r="C273">
        <v>1</v>
      </c>
      <c r="D273">
        <v>-0.13</v>
      </c>
      <c r="E273">
        <v>20</v>
      </c>
      <c r="F273">
        <v>116.77</v>
      </c>
      <c r="G273">
        <v>116.3</v>
      </c>
      <c r="H273" s="8">
        <v>4.6899999999999997E-2</v>
      </c>
      <c r="I273" t="s">
        <v>615</v>
      </c>
    </row>
    <row r="274" spans="1:9" x14ac:dyDescent="0.3">
      <c r="A274">
        <v>1</v>
      </c>
      <c r="B274" t="s">
        <v>284</v>
      </c>
      <c r="C274">
        <v>1</v>
      </c>
      <c r="D274">
        <v>-0.15</v>
      </c>
      <c r="E274">
        <v>22</v>
      </c>
      <c r="F274">
        <v>121.64</v>
      </c>
      <c r="G274">
        <v>121.1</v>
      </c>
      <c r="H274" s="8">
        <v>4.8800000000000003E-2</v>
      </c>
      <c r="I274" t="s">
        <v>615</v>
      </c>
    </row>
    <row r="275" spans="1:9" x14ac:dyDescent="0.3">
      <c r="A275">
        <v>1</v>
      </c>
      <c r="B275" t="s">
        <v>285</v>
      </c>
      <c r="C275">
        <v>1</v>
      </c>
      <c r="D275">
        <v>-0.1</v>
      </c>
      <c r="E275">
        <v>23</v>
      </c>
      <c r="F275">
        <v>117.89</v>
      </c>
      <c r="G275">
        <v>117.54</v>
      </c>
      <c r="H275" s="8">
        <v>5.2299999999999999E-2</v>
      </c>
      <c r="I275" t="s">
        <v>615</v>
      </c>
    </row>
    <row r="276" spans="1:9" x14ac:dyDescent="0.3">
      <c r="A276">
        <v>1</v>
      </c>
      <c r="B276" t="s">
        <v>286</v>
      </c>
      <c r="C276">
        <v>1</v>
      </c>
      <c r="D276">
        <v>-7.0000000000000007E-2</v>
      </c>
      <c r="E276">
        <v>18</v>
      </c>
      <c r="F276">
        <v>113.19</v>
      </c>
      <c r="G276">
        <v>112.16</v>
      </c>
      <c r="H276" s="8">
        <v>4.19E-2</v>
      </c>
      <c r="I276" t="s">
        <v>615</v>
      </c>
    </row>
    <row r="277" spans="1:9" x14ac:dyDescent="0.3">
      <c r="A277">
        <v>1</v>
      </c>
      <c r="B277" t="s">
        <v>287</v>
      </c>
      <c r="C277">
        <v>1</v>
      </c>
      <c r="D277">
        <v>-0.14000000000000001</v>
      </c>
      <c r="E277">
        <v>24</v>
      </c>
      <c r="F277">
        <v>114.66</v>
      </c>
      <c r="G277">
        <v>114.31</v>
      </c>
      <c r="H277" s="8">
        <v>5.6500000000000002E-2</v>
      </c>
      <c r="I277" t="s">
        <v>615</v>
      </c>
    </row>
    <row r="278" spans="1:9" x14ac:dyDescent="0.3">
      <c r="A278">
        <v>1</v>
      </c>
      <c r="B278" t="s">
        <v>288</v>
      </c>
      <c r="C278">
        <v>1</v>
      </c>
      <c r="D278">
        <v>-0.16</v>
      </c>
      <c r="E278">
        <v>24</v>
      </c>
      <c r="F278">
        <v>117.95</v>
      </c>
      <c r="G278">
        <v>117.37</v>
      </c>
      <c r="H278" s="8">
        <v>5.5399999999999998E-2</v>
      </c>
      <c r="I278" t="s">
        <v>615</v>
      </c>
    </row>
    <row r="279" spans="1:9" x14ac:dyDescent="0.3">
      <c r="A279">
        <v>1</v>
      </c>
      <c r="B279" t="s">
        <v>289</v>
      </c>
      <c r="C279">
        <v>1</v>
      </c>
      <c r="D279">
        <v>-0.04</v>
      </c>
      <c r="E279">
        <v>25</v>
      </c>
      <c r="F279">
        <v>114.04</v>
      </c>
      <c r="G279">
        <v>112.25</v>
      </c>
      <c r="H279" s="8">
        <v>5.8900000000000001E-2</v>
      </c>
      <c r="I279" t="s">
        <v>615</v>
      </c>
    </row>
    <row r="280" spans="1:9" x14ac:dyDescent="0.3">
      <c r="A280">
        <v>1</v>
      </c>
      <c r="B280" t="s">
        <v>290</v>
      </c>
      <c r="C280">
        <v>1</v>
      </c>
      <c r="D280">
        <v>-0.09</v>
      </c>
      <c r="E280">
        <v>27</v>
      </c>
      <c r="F280">
        <v>116.27</v>
      </c>
      <c r="G280">
        <v>115.77</v>
      </c>
      <c r="H280" s="8">
        <v>6.1600000000000002E-2</v>
      </c>
      <c r="I280" t="s">
        <v>615</v>
      </c>
    </row>
    <row r="281" spans="1:9" x14ac:dyDescent="0.3">
      <c r="A281">
        <v>1</v>
      </c>
      <c r="B281" t="s">
        <v>291</v>
      </c>
      <c r="C281">
        <v>1</v>
      </c>
      <c r="D281">
        <v>-7.0000000000000007E-2</v>
      </c>
      <c r="E281">
        <v>30</v>
      </c>
      <c r="F281">
        <v>117.8</v>
      </c>
      <c r="G281">
        <v>117.4</v>
      </c>
      <c r="H281" s="8">
        <v>6.8400000000000002E-2</v>
      </c>
      <c r="I281" t="s">
        <v>615</v>
      </c>
    </row>
    <row r="282" spans="1:9" x14ac:dyDescent="0.3">
      <c r="A282">
        <v>1</v>
      </c>
      <c r="B282" t="s">
        <v>292</v>
      </c>
      <c r="C282">
        <v>1</v>
      </c>
      <c r="D282">
        <v>-0.06</v>
      </c>
      <c r="E282">
        <v>24</v>
      </c>
      <c r="F282">
        <v>116.32</v>
      </c>
      <c r="G282">
        <v>115.49</v>
      </c>
      <c r="H282" s="8">
        <v>5.6500000000000002E-2</v>
      </c>
      <c r="I282" t="s">
        <v>615</v>
      </c>
    </row>
    <row r="283" spans="1:9" x14ac:dyDescent="0.3">
      <c r="A283">
        <v>1</v>
      </c>
      <c r="B283" t="s">
        <v>293</v>
      </c>
      <c r="C283">
        <v>1</v>
      </c>
      <c r="D283">
        <v>-0.08</v>
      </c>
      <c r="E283">
        <v>25</v>
      </c>
      <c r="F283">
        <v>117.12</v>
      </c>
      <c r="G283">
        <v>116.95</v>
      </c>
      <c r="H283" s="8">
        <v>5.7200000000000001E-2</v>
      </c>
      <c r="I283" t="s">
        <v>615</v>
      </c>
    </row>
    <row r="284" spans="1:9" x14ac:dyDescent="0.3">
      <c r="A284">
        <v>1</v>
      </c>
      <c r="B284" t="s">
        <v>294</v>
      </c>
      <c r="C284">
        <v>1</v>
      </c>
      <c r="D284">
        <v>-0.11</v>
      </c>
      <c r="E284">
        <v>26</v>
      </c>
      <c r="F284">
        <v>114.83</v>
      </c>
      <c r="G284">
        <v>114.24</v>
      </c>
      <c r="H284" s="8">
        <v>6.1899999999999997E-2</v>
      </c>
      <c r="I284" t="s">
        <v>615</v>
      </c>
    </row>
    <row r="285" spans="1:9" x14ac:dyDescent="0.3">
      <c r="A285">
        <v>1</v>
      </c>
      <c r="B285" t="s">
        <v>295</v>
      </c>
      <c r="C285">
        <v>1</v>
      </c>
      <c r="D285">
        <v>-0.09</v>
      </c>
      <c r="E285">
        <v>27</v>
      </c>
      <c r="F285">
        <v>116.24</v>
      </c>
      <c r="G285">
        <v>116.08</v>
      </c>
      <c r="H285" s="8">
        <v>6.2700000000000006E-2</v>
      </c>
      <c r="I285" t="s">
        <v>615</v>
      </c>
    </row>
    <row r="286" spans="1:9" x14ac:dyDescent="0.3">
      <c r="A286">
        <v>1</v>
      </c>
      <c r="B286" t="s">
        <v>296</v>
      </c>
      <c r="C286">
        <v>1</v>
      </c>
      <c r="D286">
        <v>-0.05</v>
      </c>
      <c r="E286">
        <v>25</v>
      </c>
      <c r="F286">
        <v>117.41</v>
      </c>
      <c r="G286">
        <v>116.86</v>
      </c>
      <c r="H286" s="8">
        <v>5.7000000000000002E-2</v>
      </c>
      <c r="I286" t="s">
        <v>615</v>
      </c>
    </row>
    <row r="287" spans="1:9" x14ac:dyDescent="0.3">
      <c r="A287">
        <v>1</v>
      </c>
      <c r="B287" t="s">
        <v>297</v>
      </c>
      <c r="C287">
        <v>1</v>
      </c>
      <c r="D287">
        <v>-0.02</v>
      </c>
      <c r="E287">
        <v>23</v>
      </c>
      <c r="F287">
        <v>120.24</v>
      </c>
      <c r="G287">
        <v>119.77</v>
      </c>
      <c r="H287" s="8">
        <v>5.2200000000000003E-2</v>
      </c>
      <c r="I287" t="s">
        <v>615</v>
      </c>
    </row>
    <row r="288" spans="1:9" x14ac:dyDescent="0.3">
      <c r="A288">
        <v>1</v>
      </c>
      <c r="B288" t="s">
        <v>298</v>
      </c>
      <c r="C288">
        <v>1</v>
      </c>
      <c r="D288">
        <v>-0.1</v>
      </c>
      <c r="E288">
        <v>23</v>
      </c>
      <c r="F288">
        <v>113.66</v>
      </c>
      <c r="G288">
        <v>113.26</v>
      </c>
      <c r="H288" s="8">
        <v>5.4300000000000001E-2</v>
      </c>
      <c r="I288" t="s">
        <v>615</v>
      </c>
    </row>
    <row r="289" spans="1:9" x14ac:dyDescent="0.3">
      <c r="A289">
        <v>1</v>
      </c>
      <c r="B289" t="s">
        <v>299</v>
      </c>
      <c r="C289">
        <v>1</v>
      </c>
      <c r="D289">
        <v>-0.15</v>
      </c>
      <c r="E289">
        <v>23</v>
      </c>
      <c r="F289">
        <v>117.66</v>
      </c>
      <c r="G289">
        <v>117.2</v>
      </c>
      <c r="H289" s="8">
        <v>5.2699999999999997E-2</v>
      </c>
      <c r="I289" t="s">
        <v>615</v>
      </c>
    </row>
    <row r="290" spans="1:9" x14ac:dyDescent="0.3">
      <c r="A290">
        <v>1</v>
      </c>
      <c r="B290" t="s">
        <v>300</v>
      </c>
      <c r="C290">
        <v>1</v>
      </c>
      <c r="D290">
        <v>-0.05</v>
      </c>
      <c r="E290">
        <v>21</v>
      </c>
      <c r="F290">
        <v>117.42</v>
      </c>
      <c r="G290">
        <v>117.06</v>
      </c>
      <c r="H290" s="8">
        <v>4.7500000000000001E-2</v>
      </c>
      <c r="I290" t="s">
        <v>615</v>
      </c>
    </row>
    <row r="291" spans="1:9" x14ac:dyDescent="0.3">
      <c r="A291">
        <v>1</v>
      </c>
      <c r="B291" t="s">
        <v>301</v>
      </c>
      <c r="C291">
        <v>1</v>
      </c>
      <c r="D291">
        <v>-7.0000000000000007E-2</v>
      </c>
      <c r="E291">
        <v>21</v>
      </c>
      <c r="F291">
        <v>120.39</v>
      </c>
      <c r="G291">
        <v>119.15</v>
      </c>
      <c r="H291" s="8">
        <v>4.7300000000000002E-2</v>
      </c>
      <c r="I291" t="s">
        <v>615</v>
      </c>
    </row>
    <row r="292" spans="1:9" x14ac:dyDescent="0.3">
      <c r="A292">
        <v>1</v>
      </c>
      <c r="B292" t="s">
        <v>302</v>
      </c>
      <c r="C292">
        <v>1</v>
      </c>
      <c r="D292">
        <v>-0.08</v>
      </c>
      <c r="E292">
        <v>24</v>
      </c>
      <c r="F292">
        <v>123.5</v>
      </c>
      <c r="G292">
        <v>122.86</v>
      </c>
      <c r="H292" s="8">
        <v>5.2400000000000002E-2</v>
      </c>
      <c r="I292" t="s">
        <v>615</v>
      </c>
    </row>
    <row r="293" spans="1:9" x14ac:dyDescent="0.3">
      <c r="A293">
        <v>1</v>
      </c>
      <c r="B293" t="s">
        <v>303</v>
      </c>
      <c r="C293">
        <v>1</v>
      </c>
      <c r="D293">
        <v>-0.08</v>
      </c>
      <c r="E293">
        <v>24</v>
      </c>
      <c r="F293">
        <v>120.01</v>
      </c>
      <c r="G293">
        <v>119.16</v>
      </c>
      <c r="H293" s="8">
        <v>5.45E-2</v>
      </c>
      <c r="I293" t="s">
        <v>615</v>
      </c>
    </row>
    <row r="294" spans="1:9" x14ac:dyDescent="0.3">
      <c r="A294">
        <v>1</v>
      </c>
      <c r="B294" t="s">
        <v>304</v>
      </c>
      <c r="C294">
        <v>1</v>
      </c>
      <c r="D294">
        <v>-0.03</v>
      </c>
      <c r="E294">
        <v>26</v>
      </c>
      <c r="F294">
        <v>114.74</v>
      </c>
      <c r="G294">
        <v>114.24</v>
      </c>
      <c r="H294" s="8">
        <v>6.2199999999999998E-2</v>
      </c>
      <c r="I294" t="s">
        <v>615</v>
      </c>
    </row>
    <row r="295" spans="1:9" x14ac:dyDescent="0.3">
      <c r="A295">
        <v>1</v>
      </c>
      <c r="B295" t="s">
        <v>305</v>
      </c>
      <c r="C295">
        <v>1</v>
      </c>
      <c r="D295">
        <v>-7.0000000000000007E-2</v>
      </c>
      <c r="E295">
        <v>29</v>
      </c>
      <c r="F295">
        <v>121.88</v>
      </c>
      <c r="G295">
        <v>121.3</v>
      </c>
      <c r="H295" s="8">
        <v>6.4699999999999994E-2</v>
      </c>
      <c r="I295" t="s">
        <v>615</v>
      </c>
    </row>
    <row r="296" spans="1:9" x14ac:dyDescent="0.3">
      <c r="A296">
        <v>1</v>
      </c>
      <c r="B296" t="s">
        <v>306</v>
      </c>
      <c r="C296">
        <v>1</v>
      </c>
      <c r="D296">
        <v>-0.35</v>
      </c>
      <c r="E296">
        <v>29</v>
      </c>
      <c r="F296">
        <v>113.28</v>
      </c>
      <c r="G296">
        <v>112.74</v>
      </c>
      <c r="H296" s="8">
        <v>6.9800000000000001E-2</v>
      </c>
      <c r="I296" t="s">
        <v>615</v>
      </c>
    </row>
    <row r="297" spans="1:9" x14ac:dyDescent="0.3">
      <c r="A297">
        <v>1</v>
      </c>
      <c r="B297" t="s">
        <v>307</v>
      </c>
      <c r="C297">
        <v>1</v>
      </c>
      <c r="D297">
        <v>-0.16</v>
      </c>
      <c r="E297">
        <v>25</v>
      </c>
      <c r="F297">
        <v>116.53</v>
      </c>
      <c r="G297">
        <v>115.94</v>
      </c>
      <c r="H297" s="8">
        <v>5.9799999999999999E-2</v>
      </c>
      <c r="I297" t="s">
        <v>615</v>
      </c>
    </row>
    <row r="298" spans="1:9" x14ac:dyDescent="0.3">
      <c r="A298">
        <v>1</v>
      </c>
      <c r="B298" t="s">
        <v>308</v>
      </c>
      <c r="C298">
        <v>1</v>
      </c>
      <c r="D298">
        <v>-0.12</v>
      </c>
      <c r="E298">
        <v>28</v>
      </c>
      <c r="F298">
        <v>118.04</v>
      </c>
      <c r="G298">
        <v>116.97</v>
      </c>
      <c r="H298" s="8">
        <v>6.4500000000000002E-2</v>
      </c>
      <c r="I298" t="s">
        <v>615</v>
      </c>
    </row>
    <row r="299" spans="1:9" x14ac:dyDescent="0.3">
      <c r="A299">
        <v>1</v>
      </c>
      <c r="B299" t="s">
        <v>309</v>
      </c>
      <c r="C299">
        <v>1</v>
      </c>
      <c r="D299">
        <v>-0.17</v>
      </c>
      <c r="E299">
        <v>26</v>
      </c>
      <c r="F299">
        <v>116.91</v>
      </c>
      <c r="G299">
        <v>116.23</v>
      </c>
      <c r="H299" s="8">
        <v>6.0199999999999997E-2</v>
      </c>
      <c r="I299" t="s">
        <v>615</v>
      </c>
    </row>
    <row r="300" spans="1:9" x14ac:dyDescent="0.3">
      <c r="A300">
        <v>1</v>
      </c>
      <c r="B300" t="s">
        <v>310</v>
      </c>
      <c r="C300">
        <v>1</v>
      </c>
      <c r="D300">
        <v>-0.08</v>
      </c>
      <c r="E300">
        <v>20</v>
      </c>
      <c r="F300">
        <v>118.97</v>
      </c>
      <c r="G300">
        <v>118.43</v>
      </c>
      <c r="H300" s="8">
        <v>4.6899999999999997E-2</v>
      </c>
      <c r="I300" t="s">
        <v>615</v>
      </c>
    </row>
    <row r="301" spans="1:9" x14ac:dyDescent="0.3">
      <c r="A301">
        <v>1</v>
      </c>
      <c r="B301" t="s">
        <v>311</v>
      </c>
      <c r="C301">
        <v>1</v>
      </c>
      <c r="D301">
        <v>-0.13</v>
      </c>
      <c r="E301">
        <v>25</v>
      </c>
      <c r="F301">
        <v>117.23</v>
      </c>
      <c r="G301">
        <v>116.42</v>
      </c>
      <c r="H301" s="8">
        <v>5.74E-2</v>
      </c>
      <c r="I301" t="s">
        <v>615</v>
      </c>
    </row>
    <row r="302" spans="1:9" x14ac:dyDescent="0.3">
      <c r="A302">
        <v>1</v>
      </c>
      <c r="B302" t="s">
        <v>312</v>
      </c>
      <c r="C302">
        <v>1</v>
      </c>
      <c r="D302">
        <v>-0.14000000000000001</v>
      </c>
      <c r="E302">
        <v>21</v>
      </c>
      <c r="F302">
        <v>117.55</v>
      </c>
      <c r="G302">
        <v>116.48</v>
      </c>
      <c r="H302" s="8">
        <v>4.8599999999999997E-2</v>
      </c>
      <c r="I302" t="s">
        <v>615</v>
      </c>
    </row>
    <row r="303" spans="1:9" x14ac:dyDescent="0.3">
      <c r="A303">
        <v>1</v>
      </c>
      <c r="B303" t="s">
        <v>313</v>
      </c>
      <c r="C303">
        <v>1</v>
      </c>
      <c r="D303">
        <v>-0.08</v>
      </c>
      <c r="E303">
        <v>24</v>
      </c>
      <c r="F303">
        <v>117.07</v>
      </c>
      <c r="G303">
        <v>116.79</v>
      </c>
      <c r="H303" s="8">
        <v>5.6399999999999999E-2</v>
      </c>
      <c r="I303" t="s">
        <v>615</v>
      </c>
    </row>
    <row r="304" spans="1:9" x14ac:dyDescent="0.3">
      <c r="A304">
        <v>1</v>
      </c>
      <c r="B304" t="s">
        <v>314</v>
      </c>
      <c r="C304">
        <v>1</v>
      </c>
      <c r="D304">
        <v>0.02</v>
      </c>
      <c r="E304">
        <v>22</v>
      </c>
      <c r="F304">
        <v>122.54</v>
      </c>
      <c r="G304">
        <v>122.16</v>
      </c>
      <c r="H304" s="8">
        <v>4.9599999999999998E-2</v>
      </c>
      <c r="I304" t="s">
        <v>615</v>
      </c>
    </row>
    <row r="305" spans="1:9" x14ac:dyDescent="0.3">
      <c r="A305">
        <v>1</v>
      </c>
      <c r="B305" t="s">
        <v>315</v>
      </c>
      <c r="C305">
        <v>1</v>
      </c>
      <c r="D305">
        <v>-0.11</v>
      </c>
      <c r="E305">
        <v>26</v>
      </c>
      <c r="F305">
        <v>116.74</v>
      </c>
      <c r="G305">
        <v>116.34</v>
      </c>
      <c r="H305" s="8">
        <v>0.06</v>
      </c>
      <c r="I305" t="s">
        <v>615</v>
      </c>
    </row>
    <row r="306" spans="1:9" x14ac:dyDescent="0.3">
      <c r="A306">
        <v>1</v>
      </c>
      <c r="B306" t="s">
        <v>316</v>
      </c>
      <c r="C306">
        <v>1</v>
      </c>
      <c r="D306">
        <v>-0.09</v>
      </c>
      <c r="E306">
        <v>22</v>
      </c>
      <c r="F306">
        <v>120.56</v>
      </c>
      <c r="G306">
        <v>120.25</v>
      </c>
      <c r="H306" s="8">
        <v>4.9000000000000002E-2</v>
      </c>
      <c r="I306" t="s">
        <v>615</v>
      </c>
    </row>
    <row r="307" spans="1:9" x14ac:dyDescent="0.3">
      <c r="A307">
        <v>1</v>
      </c>
      <c r="B307" t="s">
        <v>317</v>
      </c>
      <c r="C307">
        <v>1</v>
      </c>
      <c r="D307">
        <v>-7.0000000000000007E-2</v>
      </c>
      <c r="E307">
        <v>27</v>
      </c>
      <c r="F307">
        <v>121.42</v>
      </c>
      <c r="G307">
        <v>120.82</v>
      </c>
      <c r="H307" s="8">
        <v>6.0400000000000002E-2</v>
      </c>
      <c r="I307" t="s">
        <v>615</v>
      </c>
    </row>
    <row r="308" spans="1:9" x14ac:dyDescent="0.3">
      <c r="A308">
        <v>1</v>
      </c>
      <c r="B308" t="s">
        <v>318</v>
      </c>
      <c r="C308">
        <v>1</v>
      </c>
      <c r="D308">
        <v>-7.0000000000000007E-2</v>
      </c>
      <c r="E308">
        <v>23</v>
      </c>
      <c r="F308">
        <v>119.71</v>
      </c>
      <c r="G308">
        <v>119.31</v>
      </c>
      <c r="H308" s="8">
        <v>5.2900000000000003E-2</v>
      </c>
      <c r="I308" t="s">
        <v>615</v>
      </c>
    </row>
    <row r="309" spans="1:9" x14ac:dyDescent="0.3">
      <c r="A309">
        <v>1</v>
      </c>
      <c r="B309" t="s">
        <v>319</v>
      </c>
      <c r="C309">
        <v>1</v>
      </c>
      <c r="D309">
        <v>-0.06</v>
      </c>
      <c r="E309">
        <v>26</v>
      </c>
      <c r="F309">
        <v>118.32</v>
      </c>
      <c r="G309">
        <v>117.77</v>
      </c>
      <c r="H309" s="8">
        <v>5.74E-2</v>
      </c>
      <c r="I309" t="s">
        <v>615</v>
      </c>
    </row>
    <row r="310" spans="1:9" x14ac:dyDescent="0.3">
      <c r="A310">
        <v>1</v>
      </c>
      <c r="B310" t="s">
        <v>320</v>
      </c>
      <c r="C310">
        <v>1</v>
      </c>
      <c r="D310">
        <v>-0.06</v>
      </c>
      <c r="E310">
        <v>22</v>
      </c>
      <c r="F310">
        <v>120.23</v>
      </c>
      <c r="G310">
        <v>119.08</v>
      </c>
      <c r="H310" s="8">
        <v>4.9799999999999997E-2</v>
      </c>
      <c r="I310" t="s">
        <v>615</v>
      </c>
    </row>
    <row r="311" spans="1:9" x14ac:dyDescent="0.3">
      <c r="A311">
        <v>1</v>
      </c>
      <c r="B311" t="s">
        <v>321</v>
      </c>
      <c r="C311">
        <v>1</v>
      </c>
      <c r="D311">
        <v>-0.05</v>
      </c>
      <c r="E311">
        <v>27</v>
      </c>
      <c r="F311">
        <v>114.21</v>
      </c>
      <c r="G311">
        <v>113.52</v>
      </c>
      <c r="H311" s="8">
        <v>6.4299999999999996E-2</v>
      </c>
      <c r="I311" t="s">
        <v>615</v>
      </c>
    </row>
    <row r="312" spans="1:9" x14ac:dyDescent="0.3">
      <c r="A312">
        <v>1</v>
      </c>
      <c r="B312" t="s">
        <v>322</v>
      </c>
      <c r="C312">
        <v>1</v>
      </c>
      <c r="D312">
        <v>0.03</v>
      </c>
      <c r="E312">
        <v>21</v>
      </c>
      <c r="F312">
        <v>123.29</v>
      </c>
      <c r="G312">
        <v>122.58</v>
      </c>
      <c r="H312" s="8">
        <v>4.7500000000000001E-2</v>
      </c>
      <c r="I312" t="s">
        <v>615</v>
      </c>
    </row>
    <row r="313" spans="1:9" x14ac:dyDescent="0.3">
      <c r="A313">
        <v>1</v>
      </c>
      <c r="B313" t="s">
        <v>323</v>
      </c>
      <c r="C313">
        <v>1</v>
      </c>
      <c r="D313">
        <v>-0.13</v>
      </c>
      <c r="E313">
        <v>21</v>
      </c>
      <c r="F313">
        <v>118.9</v>
      </c>
      <c r="G313">
        <v>118.42</v>
      </c>
      <c r="H313" s="8">
        <v>4.7500000000000001E-2</v>
      </c>
      <c r="I313" t="s">
        <v>615</v>
      </c>
    </row>
    <row r="314" spans="1:9" x14ac:dyDescent="0.3">
      <c r="A314">
        <v>1</v>
      </c>
      <c r="B314" t="s">
        <v>324</v>
      </c>
      <c r="C314">
        <v>1</v>
      </c>
      <c r="D314">
        <v>-0.01</v>
      </c>
      <c r="E314">
        <v>20</v>
      </c>
      <c r="F314">
        <v>117.55</v>
      </c>
      <c r="G314">
        <v>117.26</v>
      </c>
      <c r="H314" s="8">
        <v>4.53E-2</v>
      </c>
      <c r="I314" t="s">
        <v>615</v>
      </c>
    </row>
    <row r="315" spans="1:9" x14ac:dyDescent="0.3">
      <c r="A315">
        <v>1</v>
      </c>
      <c r="B315" t="s">
        <v>325</v>
      </c>
      <c r="C315">
        <v>1</v>
      </c>
      <c r="D315">
        <v>-0.03</v>
      </c>
      <c r="E315">
        <v>24</v>
      </c>
      <c r="F315">
        <v>120.11</v>
      </c>
      <c r="G315">
        <v>119.67</v>
      </c>
      <c r="H315" s="8">
        <v>5.3400000000000003E-2</v>
      </c>
      <c r="I315" t="s">
        <v>615</v>
      </c>
    </row>
    <row r="316" spans="1:9" x14ac:dyDescent="0.3">
      <c r="A316">
        <v>1</v>
      </c>
      <c r="B316" t="s">
        <v>326</v>
      </c>
      <c r="C316">
        <v>1</v>
      </c>
      <c r="D316">
        <v>-0.01</v>
      </c>
      <c r="E316">
        <v>24</v>
      </c>
      <c r="F316">
        <v>119.45</v>
      </c>
      <c r="G316">
        <v>118.82</v>
      </c>
      <c r="H316" s="8">
        <v>5.5100000000000003E-2</v>
      </c>
      <c r="I316" t="s">
        <v>615</v>
      </c>
    </row>
    <row r="317" spans="1:9" x14ac:dyDescent="0.3">
      <c r="A317">
        <v>1</v>
      </c>
      <c r="B317" t="s">
        <v>327</v>
      </c>
      <c r="C317">
        <v>1</v>
      </c>
      <c r="D317">
        <v>0.02</v>
      </c>
      <c r="E317">
        <v>24</v>
      </c>
      <c r="F317">
        <v>115.34</v>
      </c>
      <c r="G317">
        <v>114.28</v>
      </c>
      <c r="H317" s="8">
        <v>5.6599999999999998E-2</v>
      </c>
      <c r="I317" t="s">
        <v>615</v>
      </c>
    </row>
    <row r="318" spans="1:9" x14ac:dyDescent="0.3">
      <c r="A318">
        <v>1</v>
      </c>
      <c r="B318" t="s">
        <v>328</v>
      </c>
      <c r="C318">
        <v>1</v>
      </c>
      <c r="D318">
        <v>-0.12</v>
      </c>
      <c r="E318">
        <v>25</v>
      </c>
      <c r="F318">
        <v>122</v>
      </c>
      <c r="G318">
        <v>121.18</v>
      </c>
      <c r="H318" s="8">
        <v>5.6300000000000003E-2</v>
      </c>
      <c r="I318" t="s">
        <v>615</v>
      </c>
    </row>
    <row r="319" spans="1:9" x14ac:dyDescent="0.3">
      <c r="A319">
        <v>1</v>
      </c>
      <c r="B319" t="s">
        <v>329</v>
      </c>
      <c r="C319">
        <v>1</v>
      </c>
      <c r="D319">
        <v>-0.14000000000000001</v>
      </c>
      <c r="E319">
        <v>20</v>
      </c>
      <c r="F319">
        <v>119.65</v>
      </c>
      <c r="G319">
        <v>119.13</v>
      </c>
      <c r="H319" s="8">
        <v>4.58E-2</v>
      </c>
      <c r="I319" t="s">
        <v>615</v>
      </c>
    </row>
    <row r="320" spans="1:9" x14ac:dyDescent="0.3">
      <c r="A320">
        <v>1</v>
      </c>
      <c r="B320" t="s">
        <v>330</v>
      </c>
      <c r="C320">
        <v>1</v>
      </c>
      <c r="D320">
        <v>-0.12</v>
      </c>
      <c r="E320">
        <v>27</v>
      </c>
      <c r="F320">
        <v>121.99</v>
      </c>
      <c r="G320">
        <v>120.92</v>
      </c>
      <c r="H320" s="8">
        <v>5.8999999999999997E-2</v>
      </c>
      <c r="I320" t="s">
        <v>615</v>
      </c>
    </row>
    <row r="321" spans="1:9" x14ac:dyDescent="0.3">
      <c r="A321">
        <v>1</v>
      </c>
      <c r="B321" t="s">
        <v>331</v>
      </c>
      <c r="C321">
        <v>1</v>
      </c>
      <c r="D321">
        <v>0.01</v>
      </c>
      <c r="E321">
        <v>22</v>
      </c>
      <c r="F321">
        <v>116.84</v>
      </c>
      <c r="G321">
        <v>116.16</v>
      </c>
      <c r="H321" s="8">
        <v>5.04E-2</v>
      </c>
      <c r="I321" t="s">
        <v>615</v>
      </c>
    </row>
    <row r="322" spans="1:9" x14ac:dyDescent="0.3">
      <c r="A322">
        <v>1</v>
      </c>
      <c r="B322" t="s">
        <v>332</v>
      </c>
      <c r="C322">
        <v>1</v>
      </c>
      <c r="D322">
        <v>-0.15</v>
      </c>
      <c r="E322">
        <v>21</v>
      </c>
      <c r="F322">
        <v>119.84</v>
      </c>
      <c r="G322">
        <v>119.42</v>
      </c>
      <c r="H322" s="8">
        <v>4.7800000000000002E-2</v>
      </c>
      <c r="I322" t="s">
        <v>615</v>
      </c>
    </row>
    <row r="323" spans="1:9" x14ac:dyDescent="0.3">
      <c r="A323">
        <v>1</v>
      </c>
      <c r="B323" t="s">
        <v>333</v>
      </c>
      <c r="C323">
        <v>1</v>
      </c>
      <c r="D323">
        <v>-7.0000000000000007E-2</v>
      </c>
      <c r="E323">
        <v>23</v>
      </c>
      <c r="F323">
        <v>117.37</v>
      </c>
      <c r="G323">
        <v>116.83</v>
      </c>
      <c r="H323" s="8">
        <v>5.2499999999999998E-2</v>
      </c>
      <c r="I323" t="s">
        <v>615</v>
      </c>
    </row>
    <row r="324" spans="1:9" x14ac:dyDescent="0.3">
      <c r="A324">
        <v>1</v>
      </c>
      <c r="B324" t="s">
        <v>334</v>
      </c>
      <c r="C324">
        <v>1</v>
      </c>
      <c r="D324">
        <v>-0.09</v>
      </c>
      <c r="E324">
        <v>25</v>
      </c>
      <c r="F324">
        <v>122.45</v>
      </c>
      <c r="G324">
        <v>121.98</v>
      </c>
      <c r="H324" s="8">
        <v>5.4300000000000001E-2</v>
      </c>
      <c r="I324" t="s">
        <v>615</v>
      </c>
    </row>
    <row r="325" spans="1:9" x14ac:dyDescent="0.3">
      <c r="A325">
        <v>1</v>
      </c>
      <c r="B325" t="s">
        <v>335</v>
      </c>
      <c r="C325">
        <v>1</v>
      </c>
      <c r="D325">
        <v>-0.1</v>
      </c>
      <c r="E325">
        <v>17</v>
      </c>
      <c r="F325">
        <v>114.86</v>
      </c>
      <c r="G325">
        <v>113.28</v>
      </c>
      <c r="H325" s="8">
        <v>3.9100000000000003E-2</v>
      </c>
      <c r="I325" t="s">
        <v>615</v>
      </c>
    </row>
    <row r="326" spans="1:9" x14ac:dyDescent="0.3">
      <c r="A326">
        <v>1</v>
      </c>
      <c r="B326" t="s">
        <v>336</v>
      </c>
      <c r="C326">
        <v>1</v>
      </c>
      <c r="D326">
        <v>-0.09</v>
      </c>
      <c r="E326">
        <v>21</v>
      </c>
      <c r="F326">
        <v>118.61</v>
      </c>
      <c r="G326">
        <v>117.21</v>
      </c>
      <c r="H326" s="8">
        <v>4.8500000000000001E-2</v>
      </c>
      <c r="I326" t="s">
        <v>615</v>
      </c>
    </row>
    <row r="327" spans="1:9" x14ac:dyDescent="0.3">
      <c r="A327">
        <v>1</v>
      </c>
      <c r="B327" t="s">
        <v>337</v>
      </c>
      <c r="C327">
        <v>1</v>
      </c>
      <c r="D327">
        <v>-0.16</v>
      </c>
      <c r="E327">
        <v>23</v>
      </c>
      <c r="F327">
        <v>119.91</v>
      </c>
      <c r="G327">
        <v>119.66</v>
      </c>
      <c r="H327" s="8">
        <v>5.2299999999999999E-2</v>
      </c>
      <c r="I327" t="s">
        <v>615</v>
      </c>
    </row>
    <row r="328" spans="1:9" x14ac:dyDescent="0.3">
      <c r="A328">
        <v>1</v>
      </c>
      <c r="B328" t="s">
        <v>338</v>
      </c>
      <c r="C328">
        <v>1</v>
      </c>
      <c r="D328">
        <v>-7.0000000000000007E-2</v>
      </c>
      <c r="E328">
        <v>29</v>
      </c>
      <c r="F328">
        <v>115.16</v>
      </c>
      <c r="G328">
        <v>114.18</v>
      </c>
      <c r="H328" s="8">
        <v>6.9900000000000004E-2</v>
      </c>
      <c r="I328" t="s">
        <v>615</v>
      </c>
    </row>
    <row r="329" spans="1:9" x14ac:dyDescent="0.3">
      <c r="A329">
        <v>1</v>
      </c>
      <c r="B329" t="s">
        <v>339</v>
      </c>
      <c r="C329">
        <v>1</v>
      </c>
      <c r="D329">
        <v>-0.14000000000000001</v>
      </c>
      <c r="E329">
        <v>24</v>
      </c>
      <c r="F329">
        <v>115.37</v>
      </c>
      <c r="G329">
        <v>114.97</v>
      </c>
      <c r="H329" s="8">
        <v>5.57E-2</v>
      </c>
      <c r="I329" t="s">
        <v>615</v>
      </c>
    </row>
    <row r="330" spans="1:9" x14ac:dyDescent="0.3">
      <c r="A330">
        <v>1</v>
      </c>
      <c r="B330" t="s">
        <v>340</v>
      </c>
      <c r="C330">
        <v>1</v>
      </c>
      <c r="D330">
        <v>-0.16</v>
      </c>
      <c r="E330">
        <v>22</v>
      </c>
      <c r="F330">
        <v>118.16</v>
      </c>
      <c r="G330">
        <v>117.63</v>
      </c>
      <c r="H330" s="8">
        <v>5.0099999999999999E-2</v>
      </c>
      <c r="I330" t="s">
        <v>615</v>
      </c>
    </row>
    <row r="331" spans="1:9" x14ac:dyDescent="0.3">
      <c r="A331">
        <v>1</v>
      </c>
      <c r="B331" t="s">
        <v>341</v>
      </c>
      <c r="C331">
        <v>1</v>
      </c>
      <c r="D331">
        <v>-0.12</v>
      </c>
      <c r="E331">
        <v>25</v>
      </c>
      <c r="F331">
        <v>116.85</v>
      </c>
      <c r="G331">
        <v>115.66</v>
      </c>
      <c r="H331" s="8">
        <v>5.8200000000000002E-2</v>
      </c>
      <c r="I331" t="s">
        <v>615</v>
      </c>
    </row>
    <row r="332" spans="1:9" x14ac:dyDescent="0.3">
      <c r="A332">
        <v>1</v>
      </c>
      <c r="B332" t="s">
        <v>342</v>
      </c>
      <c r="C332">
        <v>1</v>
      </c>
      <c r="D332">
        <v>-0.09</v>
      </c>
      <c r="E332">
        <v>30</v>
      </c>
      <c r="F332">
        <v>122.84</v>
      </c>
      <c r="G332">
        <v>122.16</v>
      </c>
      <c r="H332" s="8">
        <v>6.5500000000000003E-2</v>
      </c>
      <c r="I332" t="s">
        <v>615</v>
      </c>
    </row>
    <row r="333" spans="1:9" x14ac:dyDescent="0.3">
      <c r="A333">
        <v>1</v>
      </c>
      <c r="B333" t="s">
        <v>343</v>
      </c>
      <c r="C333">
        <v>1</v>
      </c>
      <c r="D333">
        <v>-0.09</v>
      </c>
      <c r="E333">
        <v>24</v>
      </c>
      <c r="F333">
        <v>118.13</v>
      </c>
      <c r="G333">
        <v>117.76</v>
      </c>
      <c r="H333" s="8">
        <v>5.4699999999999999E-2</v>
      </c>
      <c r="I333" t="s">
        <v>615</v>
      </c>
    </row>
    <row r="334" spans="1:9" x14ac:dyDescent="0.3">
      <c r="A334">
        <v>1</v>
      </c>
      <c r="B334" t="s">
        <v>344</v>
      </c>
      <c r="C334">
        <v>1</v>
      </c>
      <c r="D334">
        <v>-0.09</v>
      </c>
      <c r="E334">
        <v>29</v>
      </c>
      <c r="F334">
        <v>119.21</v>
      </c>
      <c r="G334">
        <v>118.94</v>
      </c>
      <c r="H334" s="8">
        <v>6.59E-2</v>
      </c>
      <c r="I334" t="s">
        <v>615</v>
      </c>
    </row>
    <row r="335" spans="1:9" x14ac:dyDescent="0.3">
      <c r="A335">
        <v>1</v>
      </c>
      <c r="B335" t="s">
        <v>345</v>
      </c>
      <c r="C335">
        <v>1</v>
      </c>
      <c r="D335">
        <v>-0.12</v>
      </c>
      <c r="E335">
        <v>24</v>
      </c>
      <c r="F335">
        <v>117.2</v>
      </c>
      <c r="G335">
        <v>116.84</v>
      </c>
      <c r="H335" s="8">
        <v>5.5199999999999999E-2</v>
      </c>
      <c r="I335" t="s">
        <v>615</v>
      </c>
    </row>
    <row r="336" spans="1:9" x14ac:dyDescent="0.3">
      <c r="A336">
        <v>1</v>
      </c>
      <c r="B336" t="s">
        <v>346</v>
      </c>
      <c r="C336">
        <v>1</v>
      </c>
      <c r="D336">
        <v>-7.0000000000000007E-2</v>
      </c>
      <c r="E336">
        <v>26</v>
      </c>
      <c r="F336">
        <v>122.53</v>
      </c>
      <c r="G336">
        <v>121.9</v>
      </c>
      <c r="H336" s="8">
        <v>5.67E-2</v>
      </c>
      <c r="I336" t="s">
        <v>615</v>
      </c>
    </row>
    <row r="337" spans="1:9" x14ac:dyDescent="0.3">
      <c r="A337">
        <v>1</v>
      </c>
      <c r="B337" t="s">
        <v>347</v>
      </c>
      <c r="C337">
        <v>1</v>
      </c>
      <c r="D337">
        <v>-0.11</v>
      </c>
      <c r="E337">
        <v>22</v>
      </c>
      <c r="F337">
        <v>116.12</v>
      </c>
      <c r="G337">
        <v>114.76</v>
      </c>
      <c r="H337" s="8">
        <v>5.2499999999999998E-2</v>
      </c>
      <c r="I337" t="s">
        <v>615</v>
      </c>
    </row>
    <row r="338" spans="1:9" x14ac:dyDescent="0.3">
      <c r="A338">
        <v>1</v>
      </c>
      <c r="B338" t="s">
        <v>348</v>
      </c>
      <c r="C338">
        <v>1</v>
      </c>
      <c r="D338">
        <v>-0.13</v>
      </c>
      <c r="E338">
        <v>20</v>
      </c>
      <c r="F338">
        <v>121.2</v>
      </c>
      <c r="G338">
        <v>120.57</v>
      </c>
      <c r="H338" s="8">
        <v>4.5499999999999999E-2</v>
      </c>
      <c r="I338" t="s">
        <v>615</v>
      </c>
    </row>
    <row r="339" spans="1:9" x14ac:dyDescent="0.3">
      <c r="A339">
        <v>1</v>
      </c>
      <c r="B339" t="s">
        <v>349</v>
      </c>
      <c r="C339">
        <v>1</v>
      </c>
      <c r="D339">
        <v>-0.11</v>
      </c>
      <c r="E339">
        <v>25</v>
      </c>
      <c r="F339">
        <v>115.89</v>
      </c>
      <c r="G339">
        <v>115.24</v>
      </c>
      <c r="H339" s="8">
        <v>5.8799999999999998E-2</v>
      </c>
      <c r="I339" t="s">
        <v>615</v>
      </c>
    </row>
    <row r="340" spans="1:9" x14ac:dyDescent="0.3">
      <c r="A340">
        <v>1</v>
      </c>
      <c r="B340" t="s">
        <v>350</v>
      </c>
      <c r="C340">
        <v>1</v>
      </c>
      <c r="D340">
        <v>-0.13</v>
      </c>
      <c r="E340">
        <v>20</v>
      </c>
      <c r="F340">
        <v>115.86</v>
      </c>
      <c r="G340">
        <v>115.32</v>
      </c>
      <c r="H340" s="8">
        <v>4.6300000000000001E-2</v>
      </c>
      <c r="I340" t="s">
        <v>615</v>
      </c>
    </row>
    <row r="341" spans="1:9" x14ac:dyDescent="0.3">
      <c r="A341">
        <v>1</v>
      </c>
      <c r="B341" t="s">
        <v>351</v>
      </c>
      <c r="C341">
        <v>1</v>
      </c>
      <c r="D341">
        <v>-0.19</v>
      </c>
      <c r="E341">
        <v>25</v>
      </c>
      <c r="F341">
        <v>121.69</v>
      </c>
      <c r="G341">
        <v>121.37</v>
      </c>
      <c r="H341" s="8">
        <v>5.5199999999999999E-2</v>
      </c>
      <c r="I341" t="s">
        <v>615</v>
      </c>
    </row>
    <row r="342" spans="1:9" x14ac:dyDescent="0.3">
      <c r="A342">
        <v>1</v>
      </c>
      <c r="B342" t="s">
        <v>352</v>
      </c>
      <c r="C342">
        <v>1</v>
      </c>
      <c r="D342">
        <v>-0.11</v>
      </c>
      <c r="E342">
        <v>17</v>
      </c>
      <c r="F342">
        <v>117.65</v>
      </c>
      <c r="G342">
        <v>116.61</v>
      </c>
      <c r="H342" s="8">
        <v>3.8399999999999997E-2</v>
      </c>
      <c r="I342" t="s">
        <v>615</v>
      </c>
    </row>
    <row r="343" spans="1:9" x14ac:dyDescent="0.3">
      <c r="A343">
        <v>1</v>
      </c>
      <c r="B343" t="s">
        <v>353</v>
      </c>
      <c r="C343">
        <v>1</v>
      </c>
      <c r="D343">
        <v>-0.09</v>
      </c>
      <c r="E343">
        <v>22</v>
      </c>
      <c r="F343">
        <v>121.87</v>
      </c>
      <c r="G343">
        <v>120.86</v>
      </c>
      <c r="H343" s="8">
        <v>4.8500000000000001E-2</v>
      </c>
      <c r="I343" t="s">
        <v>615</v>
      </c>
    </row>
    <row r="344" spans="1:9" x14ac:dyDescent="0.3">
      <c r="A344">
        <v>1</v>
      </c>
      <c r="B344" t="s">
        <v>354</v>
      </c>
      <c r="C344">
        <v>1</v>
      </c>
      <c r="D344">
        <v>-0.02</v>
      </c>
      <c r="E344">
        <v>24</v>
      </c>
      <c r="F344">
        <v>118.33</v>
      </c>
      <c r="G344">
        <v>117.87</v>
      </c>
      <c r="H344" s="8">
        <v>5.4399999999999997E-2</v>
      </c>
      <c r="I344" t="s">
        <v>615</v>
      </c>
    </row>
    <row r="345" spans="1:9" x14ac:dyDescent="0.3">
      <c r="A345">
        <v>1</v>
      </c>
      <c r="B345" t="s">
        <v>355</v>
      </c>
      <c r="C345">
        <v>1</v>
      </c>
      <c r="D345">
        <v>-0.1</v>
      </c>
      <c r="E345">
        <v>23</v>
      </c>
      <c r="F345">
        <v>119.96</v>
      </c>
      <c r="G345">
        <v>119.53</v>
      </c>
      <c r="H345" s="8">
        <v>5.1799999999999999E-2</v>
      </c>
      <c r="I345" t="s">
        <v>615</v>
      </c>
    </row>
    <row r="346" spans="1:9" x14ac:dyDescent="0.3">
      <c r="A346">
        <v>1</v>
      </c>
      <c r="B346" t="s">
        <v>356</v>
      </c>
      <c r="C346">
        <v>1</v>
      </c>
      <c r="D346">
        <v>-0.12</v>
      </c>
      <c r="E346">
        <v>25</v>
      </c>
      <c r="F346">
        <v>118.64</v>
      </c>
      <c r="G346">
        <v>118.21</v>
      </c>
      <c r="H346" s="8">
        <v>5.5199999999999999E-2</v>
      </c>
      <c r="I346" t="s">
        <v>615</v>
      </c>
    </row>
    <row r="347" spans="1:9" x14ac:dyDescent="0.3">
      <c r="A347">
        <v>1</v>
      </c>
      <c r="B347" t="s">
        <v>357</v>
      </c>
      <c r="C347">
        <v>1</v>
      </c>
      <c r="D347">
        <v>-7.0000000000000007E-2</v>
      </c>
      <c r="E347">
        <v>20</v>
      </c>
      <c r="F347">
        <v>119.2</v>
      </c>
      <c r="G347">
        <v>118.72</v>
      </c>
      <c r="H347" s="8">
        <v>4.4299999999999999E-2</v>
      </c>
      <c r="I347" t="s">
        <v>615</v>
      </c>
    </row>
    <row r="348" spans="1:9" x14ac:dyDescent="0.3">
      <c r="A348">
        <v>1</v>
      </c>
      <c r="B348" t="s">
        <v>358</v>
      </c>
      <c r="C348">
        <v>1</v>
      </c>
      <c r="D348">
        <v>-0.24</v>
      </c>
      <c r="E348">
        <v>24</v>
      </c>
      <c r="F348">
        <v>118.45</v>
      </c>
      <c r="G348">
        <v>117.64</v>
      </c>
      <c r="H348" s="8">
        <v>5.4899999999999997E-2</v>
      </c>
      <c r="I348" t="s">
        <v>615</v>
      </c>
    </row>
    <row r="349" spans="1:9" x14ac:dyDescent="0.3">
      <c r="A349">
        <v>1</v>
      </c>
      <c r="B349" t="s">
        <v>359</v>
      </c>
      <c r="C349">
        <v>1</v>
      </c>
      <c r="D349">
        <v>-0.12</v>
      </c>
      <c r="E349">
        <v>24</v>
      </c>
      <c r="F349">
        <v>112.42</v>
      </c>
      <c r="G349">
        <v>111.68</v>
      </c>
      <c r="H349" s="8">
        <v>5.7799999999999997E-2</v>
      </c>
      <c r="I349" t="s">
        <v>615</v>
      </c>
    </row>
    <row r="350" spans="1:9" x14ac:dyDescent="0.3">
      <c r="A350">
        <v>1</v>
      </c>
      <c r="B350" t="s">
        <v>360</v>
      </c>
      <c r="C350">
        <v>1</v>
      </c>
      <c r="D350">
        <v>-0.11</v>
      </c>
      <c r="E350">
        <v>24</v>
      </c>
      <c r="F350">
        <v>114.47</v>
      </c>
      <c r="G350">
        <v>113.58</v>
      </c>
      <c r="H350" s="8">
        <v>5.6500000000000002E-2</v>
      </c>
      <c r="I350" t="s">
        <v>615</v>
      </c>
    </row>
    <row r="351" spans="1:9" x14ac:dyDescent="0.3">
      <c r="A351">
        <v>1</v>
      </c>
      <c r="B351" t="s">
        <v>361</v>
      </c>
      <c r="C351">
        <v>1</v>
      </c>
      <c r="D351">
        <v>-0.12</v>
      </c>
      <c r="E351">
        <v>24</v>
      </c>
      <c r="F351">
        <v>116.23</v>
      </c>
      <c r="G351">
        <v>115.07</v>
      </c>
      <c r="H351" s="8">
        <v>5.5199999999999999E-2</v>
      </c>
      <c r="I351" t="s">
        <v>615</v>
      </c>
    </row>
    <row r="352" spans="1:9" x14ac:dyDescent="0.3">
      <c r="A352">
        <v>1</v>
      </c>
      <c r="B352" t="s">
        <v>362</v>
      </c>
      <c r="C352">
        <v>1</v>
      </c>
      <c r="D352">
        <v>-0.13</v>
      </c>
      <c r="E352">
        <v>25</v>
      </c>
      <c r="F352">
        <v>116.84</v>
      </c>
      <c r="G352">
        <v>116.43</v>
      </c>
      <c r="H352" s="8">
        <v>5.96E-2</v>
      </c>
      <c r="I352" t="s">
        <v>615</v>
      </c>
    </row>
    <row r="353" spans="1:9" x14ac:dyDescent="0.3">
      <c r="A353">
        <v>1</v>
      </c>
      <c r="B353" t="s">
        <v>363</v>
      </c>
      <c r="C353">
        <v>1</v>
      </c>
      <c r="D353">
        <v>-0.1</v>
      </c>
      <c r="E353">
        <v>24</v>
      </c>
      <c r="F353">
        <v>117.84</v>
      </c>
      <c r="G353">
        <v>117.27</v>
      </c>
      <c r="H353" s="8">
        <v>5.6000000000000001E-2</v>
      </c>
      <c r="I353" t="s">
        <v>615</v>
      </c>
    </row>
    <row r="354" spans="1:9" x14ac:dyDescent="0.3">
      <c r="A354">
        <v>1</v>
      </c>
      <c r="B354" t="s">
        <v>364</v>
      </c>
      <c r="C354">
        <v>1</v>
      </c>
      <c r="D354">
        <v>-0.08</v>
      </c>
      <c r="E354">
        <v>29</v>
      </c>
      <c r="F354">
        <v>116.01</v>
      </c>
      <c r="G354">
        <v>115.43</v>
      </c>
      <c r="H354" s="8">
        <v>6.7100000000000007E-2</v>
      </c>
      <c r="I354" t="s">
        <v>615</v>
      </c>
    </row>
    <row r="355" spans="1:9" x14ac:dyDescent="0.3">
      <c r="A355">
        <v>1</v>
      </c>
      <c r="B355" t="s">
        <v>365</v>
      </c>
      <c r="C355">
        <v>1</v>
      </c>
      <c r="D355">
        <v>-0.13</v>
      </c>
      <c r="E355">
        <v>26</v>
      </c>
      <c r="F355">
        <v>123.16</v>
      </c>
      <c r="G355">
        <v>122.63</v>
      </c>
      <c r="H355" s="8">
        <v>5.7000000000000002E-2</v>
      </c>
      <c r="I355" t="s">
        <v>615</v>
      </c>
    </row>
    <row r="356" spans="1:9" x14ac:dyDescent="0.3">
      <c r="A356">
        <v>1</v>
      </c>
      <c r="B356" t="s">
        <v>366</v>
      </c>
      <c r="C356">
        <v>1</v>
      </c>
      <c r="D356">
        <v>-0.1</v>
      </c>
      <c r="E356">
        <v>26</v>
      </c>
      <c r="F356">
        <v>121.84</v>
      </c>
      <c r="G356">
        <v>121.26</v>
      </c>
      <c r="H356" s="8">
        <v>5.7700000000000001E-2</v>
      </c>
      <c r="I356" t="s">
        <v>615</v>
      </c>
    </row>
    <row r="357" spans="1:9" x14ac:dyDescent="0.3">
      <c r="A357">
        <v>1</v>
      </c>
      <c r="B357" t="s">
        <v>367</v>
      </c>
      <c r="C357">
        <v>1</v>
      </c>
      <c r="D357">
        <v>-0.04</v>
      </c>
      <c r="E357">
        <v>19</v>
      </c>
      <c r="F357">
        <v>115.32</v>
      </c>
      <c r="G357">
        <v>114.42</v>
      </c>
      <c r="H357" s="8">
        <v>4.5199999999999997E-2</v>
      </c>
      <c r="I357" t="s">
        <v>615</v>
      </c>
    </row>
    <row r="358" spans="1:9" x14ac:dyDescent="0.3">
      <c r="A358">
        <v>1</v>
      </c>
      <c r="B358" t="s">
        <v>368</v>
      </c>
      <c r="C358">
        <v>1</v>
      </c>
      <c r="D358">
        <v>-0.13</v>
      </c>
      <c r="E358">
        <v>22</v>
      </c>
      <c r="F358">
        <v>117.62</v>
      </c>
      <c r="G358">
        <v>117.05</v>
      </c>
      <c r="H358" s="8">
        <v>5.1499999999999997E-2</v>
      </c>
      <c r="I358" t="s">
        <v>615</v>
      </c>
    </row>
    <row r="359" spans="1:9" x14ac:dyDescent="0.3">
      <c r="A359">
        <v>1</v>
      </c>
      <c r="B359" t="s">
        <v>369</v>
      </c>
      <c r="C359">
        <v>1</v>
      </c>
      <c r="D359">
        <v>-0.16</v>
      </c>
      <c r="E359">
        <v>28</v>
      </c>
      <c r="F359">
        <v>114.23</v>
      </c>
      <c r="G359">
        <v>113.76</v>
      </c>
      <c r="H359" s="8">
        <v>6.6600000000000006E-2</v>
      </c>
      <c r="I359" t="s">
        <v>615</v>
      </c>
    </row>
    <row r="360" spans="1:9" x14ac:dyDescent="0.3">
      <c r="A360">
        <v>1</v>
      </c>
      <c r="B360" t="s">
        <v>370</v>
      </c>
      <c r="C360">
        <v>1</v>
      </c>
      <c r="D360">
        <v>-0.16</v>
      </c>
      <c r="E360">
        <v>21</v>
      </c>
      <c r="F360">
        <v>119.3</v>
      </c>
      <c r="G360">
        <v>118.52</v>
      </c>
      <c r="H360" s="8">
        <v>4.6800000000000001E-2</v>
      </c>
      <c r="I360" t="s">
        <v>615</v>
      </c>
    </row>
    <row r="361" spans="1:9" x14ac:dyDescent="0.3">
      <c r="A361">
        <v>1</v>
      </c>
      <c r="B361" t="s">
        <v>371</v>
      </c>
      <c r="C361">
        <v>1</v>
      </c>
      <c r="D361">
        <v>-0.09</v>
      </c>
      <c r="E361">
        <v>21</v>
      </c>
      <c r="F361">
        <v>115.63</v>
      </c>
      <c r="G361">
        <v>114.37</v>
      </c>
      <c r="H361" s="8">
        <v>4.9000000000000002E-2</v>
      </c>
      <c r="I361" t="s">
        <v>615</v>
      </c>
    </row>
    <row r="362" spans="1:9" x14ac:dyDescent="0.3">
      <c r="A362">
        <v>1</v>
      </c>
      <c r="B362" t="s">
        <v>372</v>
      </c>
      <c r="C362">
        <v>1</v>
      </c>
      <c r="D362">
        <v>-0.06</v>
      </c>
      <c r="E362">
        <v>23</v>
      </c>
      <c r="F362">
        <v>115.41</v>
      </c>
      <c r="G362">
        <v>114.52</v>
      </c>
      <c r="H362" s="8">
        <v>5.4899999999999997E-2</v>
      </c>
      <c r="I362" t="s">
        <v>615</v>
      </c>
    </row>
    <row r="363" spans="1:9" x14ac:dyDescent="0.3">
      <c r="A363">
        <v>1</v>
      </c>
      <c r="B363" t="s">
        <v>373</v>
      </c>
      <c r="C363">
        <v>1</v>
      </c>
      <c r="D363">
        <v>-0.05</v>
      </c>
      <c r="E363">
        <v>27</v>
      </c>
      <c r="F363">
        <v>122.2</v>
      </c>
      <c r="G363">
        <v>121.83</v>
      </c>
      <c r="H363" s="8">
        <v>5.91E-2</v>
      </c>
      <c r="I363" t="s">
        <v>615</v>
      </c>
    </row>
    <row r="364" spans="1:9" x14ac:dyDescent="0.3">
      <c r="A364">
        <v>1</v>
      </c>
      <c r="B364" t="s">
        <v>374</v>
      </c>
      <c r="C364">
        <v>1</v>
      </c>
      <c r="D364">
        <v>-0.09</v>
      </c>
      <c r="E364">
        <v>22</v>
      </c>
      <c r="F364">
        <v>118.01</v>
      </c>
      <c r="G364">
        <v>116.77</v>
      </c>
      <c r="H364" s="8">
        <v>5.2299999999999999E-2</v>
      </c>
      <c r="I364" t="s">
        <v>615</v>
      </c>
    </row>
    <row r="365" spans="1:9" x14ac:dyDescent="0.3">
      <c r="A365">
        <v>1</v>
      </c>
      <c r="B365" t="s">
        <v>375</v>
      </c>
      <c r="C365">
        <v>1</v>
      </c>
      <c r="D365">
        <v>-0.15</v>
      </c>
      <c r="E365">
        <v>29</v>
      </c>
      <c r="F365">
        <v>115.02</v>
      </c>
      <c r="G365">
        <v>114.37</v>
      </c>
      <c r="H365" s="8">
        <v>6.8500000000000005E-2</v>
      </c>
      <c r="I365" t="s">
        <v>615</v>
      </c>
    </row>
    <row r="366" spans="1:9" x14ac:dyDescent="0.3">
      <c r="A366">
        <v>1</v>
      </c>
      <c r="B366" t="s">
        <v>376</v>
      </c>
      <c r="C366">
        <v>1</v>
      </c>
      <c r="D366">
        <v>-0.11</v>
      </c>
      <c r="E366">
        <v>24</v>
      </c>
      <c r="F366">
        <v>116.25</v>
      </c>
      <c r="G366">
        <v>115.78</v>
      </c>
      <c r="H366" s="8">
        <v>5.6300000000000003E-2</v>
      </c>
      <c r="I366" t="s">
        <v>615</v>
      </c>
    </row>
    <row r="367" spans="1:9" x14ac:dyDescent="0.3">
      <c r="A367">
        <v>1</v>
      </c>
      <c r="B367" t="s">
        <v>377</v>
      </c>
      <c r="C367">
        <v>1</v>
      </c>
      <c r="D367">
        <v>-0.09</v>
      </c>
      <c r="E367">
        <v>25</v>
      </c>
      <c r="F367">
        <v>116</v>
      </c>
      <c r="G367">
        <v>114.89</v>
      </c>
      <c r="H367" s="8">
        <v>5.7799999999999997E-2</v>
      </c>
      <c r="I367" t="s">
        <v>615</v>
      </c>
    </row>
    <row r="368" spans="1:9" x14ac:dyDescent="0.3">
      <c r="A368">
        <v>1</v>
      </c>
      <c r="B368" t="s">
        <v>378</v>
      </c>
      <c r="C368">
        <v>1</v>
      </c>
      <c r="D368">
        <v>-0.1</v>
      </c>
      <c r="E368">
        <v>25</v>
      </c>
      <c r="F368">
        <v>119.28</v>
      </c>
      <c r="G368">
        <v>118.86</v>
      </c>
      <c r="H368" s="8">
        <v>5.6899999999999999E-2</v>
      </c>
      <c r="I368" t="s">
        <v>615</v>
      </c>
    </row>
    <row r="369" spans="1:9" x14ac:dyDescent="0.3">
      <c r="A369">
        <v>1</v>
      </c>
      <c r="B369" t="s">
        <v>379</v>
      </c>
      <c r="C369">
        <v>1</v>
      </c>
      <c r="D369">
        <v>-0.17</v>
      </c>
      <c r="E369">
        <v>22</v>
      </c>
      <c r="F369">
        <v>116.52</v>
      </c>
      <c r="G369">
        <v>115.98</v>
      </c>
      <c r="H369" s="8">
        <v>5.04E-2</v>
      </c>
      <c r="I369" t="s">
        <v>615</v>
      </c>
    </row>
    <row r="370" spans="1:9" x14ac:dyDescent="0.3">
      <c r="A370">
        <v>1</v>
      </c>
      <c r="B370" t="s">
        <v>380</v>
      </c>
      <c r="C370">
        <v>1</v>
      </c>
      <c r="D370">
        <v>-7.0000000000000007E-2</v>
      </c>
      <c r="E370">
        <v>21</v>
      </c>
      <c r="F370">
        <v>113.33</v>
      </c>
      <c r="G370">
        <v>112.44</v>
      </c>
      <c r="H370" s="8">
        <v>4.9599999999999998E-2</v>
      </c>
      <c r="I370" t="s">
        <v>615</v>
      </c>
    </row>
    <row r="371" spans="1:9" x14ac:dyDescent="0.3">
      <c r="A371">
        <v>1</v>
      </c>
      <c r="B371" t="s">
        <v>381</v>
      </c>
      <c r="C371">
        <v>1</v>
      </c>
      <c r="D371">
        <v>-0.12</v>
      </c>
      <c r="E371">
        <v>24</v>
      </c>
      <c r="F371">
        <v>118.46</v>
      </c>
      <c r="G371">
        <v>118.11</v>
      </c>
      <c r="H371" s="8">
        <v>5.5199999999999999E-2</v>
      </c>
      <c r="I371" t="s">
        <v>615</v>
      </c>
    </row>
    <row r="372" spans="1:9" x14ac:dyDescent="0.3">
      <c r="A372">
        <v>1</v>
      </c>
      <c r="B372" t="s">
        <v>382</v>
      </c>
      <c r="C372">
        <v>1</v>
      </c>
      <c r="D372">
        <v>-0.09</v>
      </c>
      <c r="E372">
        <v>22</v>
      </c>
      <c r="F372">
        <v>119</v>
      </c>
      <c r="G372">
        <v>117.88</v>
      </c>
      <c r="H372" s="8">
        <v>5.0200000000000002E-2</v>
      </c>
      <c r="I372" t="s">
        <v>615</v>
      </c>
    </row>
    <row r="373" spans="1:9" x14ac:dyDescent="0.3">
      <c r="A373">
        <v>1</v>
      </c>
      <c r="B373" t="s">
        <v>383</v>
      </c>
      <c r="C373">
        <v>1</v>
      </c>
      <c r="D373">
        <v>-0.1</v>
      </c>
      <c r="E373">
        <v>19</v>
      </c>
      <c r="F373">
        <v>117.24</v>
      </c>
      <c r="G373">
        <v>116.54</v>
      </c>
      <c r="H373" s="8">
        <v>4.4299999999999999E-2</v>
      </c>
      <c r="I373" t="s">
        <v>615</v>
      </c>
    </row>
    <row r="374" spans="1:9" x14ac:dyDescent="0.3">
      <c r="A374">
        <v>1</v>
      </c>
      <c r="B374" t="s">
        <v>384</v>
      </c>
      <c r="C374">
        <v>1</v>
      </c>
      <c r="D374">
        <v>-0.04</v>
      </c>
      <c r="E374">
        <v>22</v>
      </c>
      <c r="F374">
        <v>113.34</v>
      </c>
      <c r="G374">
        <v>112.8</v>
      </c>
      <c r="H374" s="8">
        <v>5.28E-2</v>
      </c>
      <c r="I374" t="s">
        <v>615</v>
      </c>
    </row>
    <row r="375" spans="1:9" x14ac:dyDescent="0.3">
      <c r="A375">
        <v>1</v>
      </c>
      <c r="B375" t="s">
        <v>385</v>
      </c>
      <c r="C375">
        <v>1</v>
      </c>
      <c r="D375">
        <v>-0.08</v>
      </c>
      <c r="E375">
        <v>24</v>
      </c>
      <c r="F375">
        <v>120.73</v>
      </c>
      <c r="G375">
        <v>120.41</v>
      </c>
      <c r="H375" s="8">
        <v>5.4899999999999997E-2</v>
      </c>
      <c r="I375" t="s">
        <v>615</v>
      </c>
    </row>
    <row r="376" spans="1:9" x14ac:dyDescent="0.3">
      <c r="A376">
        <v>1</v>
      </c>
      <c r="B376" t="s">
        <v>386</v>
      </c>
      <c r="C376">
        <v>1</v>
      </c>
      <c r="D376">
        <v>-0.04</v>
      </c>
      <c r="E376">
        <v>27</v>
      </c>
      <c r="F376">
        <v>120.83</v>
      </c>
      <c r="G376">
        <v>120.43</v>
      </c>
      <c r="H376" s="8">
        <v>6.0499999999999998E-2</v>
      </c>
      <c r="I376" t="s">
        <v>615</v>
      </c>
    </row>
    <row r="377" spans="1:9" x14ac:dyDescent="0.3">
      <c r="A377">
        <v>1</v>
      </c>
      <c r="B377" t="s">
        <v>387</v>
      </c>
      <c r="C377">
        <v>1</v>
      </c>
      <c r="D377">
        <v>0.03</v>
      </c>
      <c r="E377">
        <v>24</v>
      </c>
      <c r="F377">
        <v>116.98</v>
      </c>
      <c r="G377">
        <v>116.54</v>
      </c>
      <c r="H377" s="8">
        <v>5.5800000000000002E-2</v>
      </c>
      <c r="I377" t="s">
        <v>615</v>
      </c>
    </row>
    <row r="378" spans="1:9" x14ac:dyDescent="0.3">
      <c r="A378">
        <v>1</v>
      </c>
      <c r="B378" t="s">
        <v>388</v>
      </c>
      <c r="C378">
        <v>1</v>
      </c>
      <c r="D378">
        <v>0.05</v>
      </c>
      <c r="E378">
        <v>25</v>
      </c>
      <c r="F378">
        <v>119.04</v>
      </c>
      <c r="G378">
        <v>117.79</v>
      </c>
      <c r="H378" s="8">
        <v>5.8099999999999999E-2</v>
      </c>
      <c r="I378" t="s">
        <v>615</v>
      </c>
    </row>
    <row r="379" spans="1:9" x14ac:dyDescent="0.3">
      <c r="A379">
        <v>1</v>
      </c>
      <c r="B379" t="s">
        <v>389</v>
      </c>
      <c r="C379">
        <v>1</v>
      </c>
      <c r="D379">
        <v>-0.08</v>
      </c>
      <c r="E379">
        <v>19</v>
      </c>
      <c r="F379">
        <v>118.49</v>
      </c>
      <c r="G379">
        <v>117.77</v>
      </c>
      <c r="H379" s="8">
        <v>4.2599999999999999E-2</v>
      </c>
      <c r="I379" t="s">
        <v>615</v>
      </c>
    </row>
    <row r="380" spans="1:9" x14ac:dyDescent="0.3">
      <c r="A380">
        <v>1</v>
      </c>
      <c r="B380" t="s">
        <v>390</v>
      </c>
      <c r="C380">
        <v>1</v>
      </c>
      <c r="D380">
        <v>-0.11</v>
      </c>
      <c r="E380">
        <v>29</v>
      </c>
      <c r="F380">
        <v>116.89</v>
      </c>
      <c r="G380">
        <v>116.33</v>
      </c>
      <c r="H380" s="8">
        <v>6.6699999999999995E-2</v>
      </c>
      <c r="I380" t="s">
        <v>615</v>
      </c>
    </row>
    <row r="381" spans="1:9" x14ac:dyDescent="0.3">
      <c r="A381">
        <v>1</v>
      </c>
      <c r="B381" t="s">
        <v>391</v>
      </c>
      <c r="C381">
        <v>1</v>
      </c>
      <c r="D381">
        <v>-0.05</v>
      </c>
      <c r="E381">
        <v>27</v>
      </c>
      <c r="F381">
        <v>115.55</v>
      </c>
      <c r="G381">
        <v>115.09</v>
      </c>
      <c r="H381" s="8">
        <v>6.2899999999999998E-2</v>
      </c>
      <c r="I381" t="s">
        <v>615</v>
      </c>
    </row>
    <row r="382" spans="1:9" x14ac:dyDescent="0.3">
      <c r="A382">
        <v>1</v>
      </c>
      <c r="B382" t="s">
        <v>392</v>
      </c>
      <c r="C382">
        <v>1</v>
      </c>
      <c r="D382">
        <v>-0.1</v>
      </c>
      <c r="E382">
        <v>24</v>
      </c>
      <c r="F382">
        <v>117.5</v>
      </c>
      <c r="G382">
        <v>117.27</v>
      </c>
      <c r="H382" s="8">
        <v>5.5300000000000002E-2</v>
      </c>
      <c r="I382" t="s">
        <v>615</v>
      </c>
    </row>
    <row r="383" spans="1:9" x14ac:dyDescent="0.3">
      <c r="A383">
        <v>1</v>
      </c>
      <c r="B383" t="s">
        <v>393</v>
      </c>
      <c r="C383">
        <v>1</v>
      </c>
      <c r="D383">
        <v>-7.0000000000000007E-2</v>
      </c>
      <c r="E383">
        <v>27</v>
      </c>
      <c r="F383">
        <v>116.99</v>
      </c>
      <c r="G383">
        <v>116.34</v>
      </c>
      <c r="H383" s="8">
        <v>6.1800000000000001E-2</v>
      </c>
      <c r="I383" t="s">
        <v>615</v>
      </c>
    </row>
    <row r="384" spans="1:9" x14ac:dyDescent="0.3">
      <c r="A384">
        <v>1</v>
      </c>
      <c r="B384" t="s">
        <v>394</v>
      </c>
      <c r="C384">
        <v>1</v>
      </c>
      <c r="D384">
        <v>-0.11</v>
      </c>
      <c r="E384">
        <v>27</v>
      </c>
      <c r="F384">
        <v>115.85</v>
      </c>
      <c r="G384">
        <v>115.45</v>
      </c>
      <c r="H384" s="8">
        <v>6.3700000000000007E-2</v>
      </c>
      <c r="I384" t="s">
        <v>615</v>
      </c>
    </row>
    <row r="385" spans="1:9" x14ac:dyDescent="0.3">
      <c r="A385">
        <v>1</v>
      </c>
      <c r="B385" t="s">
        <v>395</v>
      </c>
      <c r="C385">
        <v>1</v>
      </c>
      <c r="D385">
        <v>-0.08</v>
      </c>
      <c r="E385">
        <v>21</v>
      </c>
      <c r="F385">
        <v>118.55</v>
      </c>
      <c r="G385">
        <v>117.74</v>
      </c>
      <c r="H385" s="8">
        <v>4.9399999999999999E-2</v>
      </c>
      <c r="I385" t="s">
        <v>615</v>
      </c>
    </row>
    <row r="386" spans="1:9" x14ac:dyDescent="0.3">
      <c r="A386">
        <v>1</v>
      </c>
      <c r="B386" t="s">
        <v>396</v>
      </c>
      <c r="C386">
        <v>1</v>
      </c>
      <c r="D386">
        <v>-0.16</v>
      </c>
      <c r="E386">
        <v>22</v>
      </c>
      <c r="F386">
        <v>121.7</v>
      </c>
      <c r="G386">
        <v>120.82</v>
      </c>
      <c r="H386" s="8">
        <v>5.0500000000000003E-2</v>
      </c>
      <c r="I386" t="s">
        <v>615</v>
      </c>
    </row>
    <row r="387" spans="1:9" x14ac:dyDescent="0.3">
      <c r="A387">
        <v>1</v>
      </c>
      <c r="B387" t="s">
        <v>397</v>
      </c>
      <c r="C387">
        <v>1</v>
      </c>
      <c r="D387">
        <v>-0.12</v>
      </c>
      <c r="E387">
        <v>19</v>
      </c>
      <c r="F387">
        <v>116.51</v>
      </c>
      <c r="G387">
        <v>115.08</v>
      </c>
      <c r="H387" s="8">
        <v>4.3900000000000002E-2</v>
      </c>
      <c r="I387" t="s">
        <v>615</v>
      </c>
    </row>
    <row r="388" spans="1:9" x14ac:dyDescent="0.3">
      <c r="A388">
        <v>1</v>
      </c>
      <c r="B388" t="s">
        <v>398</v>
      </c>
      <c r="C388">
        <v>1</v>
      </c>
      <c r="D388">
        <v>-0.14000000000000001</v>
      </c>
      <c r="E388">
        <v>29</v>
      </c>
      <c r="F388">
        <v>119.36</v>
      </c>
      <c r="G388">
        <v>118.7</v>
      </c>
      <c r="H388" s="8">
        <v>6.5500000000000003E-2</v>
      </c>
      <c r="I388" t="s">
        <v>615</v>
      </c>
    </row>
    <row r="389" spans="1:9" x14ac:dyDescent="0.3">
      <c r="A389">
        <v>1</v>
      </c>
      <c r="B389" t="s">
        <v>399</v>
      </c>
      <c r="C389">
        <v>1</v>
      </c>
      <c r="D389">
        <v>-0.08</v>
      </c>
      <c r="E389">
        <v>23</v>
      </c>
      <c r="F389">
        <v>111.08</v>
      </c>
      <c r="G389">
        <v>110.09</v>
      </c>
      <c r="H389" s="8">
        <v>5.6000000000000001E-2</v>
      </c>
      <c r="I389" t="s">
        <v>615</v>
      </c>
    </row>
    <row r="390" spans="1:9" x14ac:dyDescent="0.3">
      <c r="A390">
        <v>1</v>
      </c>
      <c r="B390" t="s">
        <v>400</v>
      </c>
      <c r="C390">
        <v>1</v>
      </c>
      <c r="D390">
        <v>-0.15</v>
      </c>
      <c r="E390">
        <v>26</v>
      </c>
      <c r="F390">
        <v>117.45</v>
      </c>
      <c r="G390">
        <v>116.94</v>
      </c>
      <c r="H390" s="8">
        <v>5.9900000000000002E-2</v>
      </c>
      <c r="I390" t="s">
        <v>615</v>
      </c>
    </row>
    <row r="391" spans="1:9" x14ac:dyDescent="0.3">
      <c r="A391">
        <v>1</v>
      </c>
      <c r="B391" t="s">
        <v>401</v>
      </c>
      <c r="C391">
        <v>1</v>
      </c>
      <c r="D391">
        <v>-0.1</v>
      </c>
      <c r="E391">
        <v>25</v>
      </c>
      <c r="F391">
        <v>113.29</v>
      </c>
      <c r="G391">
        <v>112.56</v>
      </c>
      <c r="H391" s="8">
        <v>6.0299999999999999E-2</v>
      </c>
      <c r="I391" t="s">
        <v>615</v>
      </c>
    </row>
    <row r="392" spans="1:9" x14ac:dyDescent="0.3">
      <c r="A392">
        <v>1</v>
      </c>
      <c r="B392" t="s">
        <v>402</v>
      </c>
      <c r="C392">
        <v>1</v>
      </c>
      <c r="D392">
        <v>-0.12</v>
      </c>
      <c r="E392">
        <v>22</v>
      </c>
      <c r="F392">
        <v>116.76</v>
      </c>
      <c r="G392">
        <v>116.43</v>
      </c>
      <c r="H392" s="8">
        <v>5.0599999999999999E-2</v>
      </c>
      <c r="I392" t="s">
        <v>615</v>
      </c>
    </row>
    <row r="393" spans="1:9" x14ac:dyDescent="0.3">
      <c r="A393">
        <v>1</v>
      </c>
      <c r="B393" t="s">
        <v>403</v>
      </c>
      <c r="C393">
        <v>1</v>
      </c>
      <c r="D393">
        <v>-0.11</v>
      </c>
      <c r="E393">
        <v>18</v>
      </c>
      <c r="F393">
        <v>117.6</v>
      </c>
      <c r="G393">
        <v>116.74</v>
      </c>
      <c r="H393" s="8">
        <v>4.2099999999999999E-2</v>
      </c>
      <c r="I393" t="s">
        <v>615</v>
      </c>
    </row>
    <row r="394" spans="1:9" x14ac:dyDescent="0.3">
      <c r="A394">
        <v>1</v>
      </c>
      <c r="B394" t="s">
        <v>404</v>
      </c>
      <c r="C394">
        <v>1</v>
      </c>
      <c r="D394">
        <v>-0.04</v>
      </c>
      <c r="E394">
        <v>22</v>
      </c>
      <c r="F394">
        <v>115.52</v>
      </c>
      <c r="G394">
        <v>115.21</v>
      </c>
      <c r="H394" s="8">
        <v>5.0999999999999997E-2</v>
      </c>
      <c r="I394" t="s">
        <v>615</v>
      </c>
    </row>
    <row r="395" spans="1:9" x14ac:dyDescent="0.3">
      <c r="A395">
        <v>1</v>
      </c>
      <c r="B395" t="s">
        <v>405</v>
      </c>
      <c r="C395">
        <v>1</v>
      </c>
      <c r="D395">
        <v>-0.05</v>
      </c>
      <c r="E395">
        <v>24</v>
      </c>
      <c r="F395">
        <v>117.45</v>
      </c>
      <c r="G395">
        <v>116.72</v>
      </c>
      <c r="H395" s="8">
        <v>5.4399999999999997E-2</v>
      </c>
      <c r="I395" t="s">
        <v>615</v>
      </c>
    </row>
    <row r="396" spans="1:9" x14ac:dyDescent="0.3">
      <c r="A396">
        <v>1</v>
      </c>
      <c r="B396" t="s">
        <v>406</v>
      </c>
      <c r="C396">
        <v>1</v>
      </c>
      <c r="D396">
        <v>-0.1</v>
      </c>
      <c r="E396">
        <v>25</v>
      </c>
      <c r="F396">
        <v>114.56</v>
      </c>
      <c r="G396">
        <v>114.17</v>
      </c>
      <c r="H396" s="8">
        <v>5.9799999999999999E-2</v>
      </c>
      <c r="I396" t="s">
        <v>615</v>
      </c>
    </row>
    <row r="397" spans="1:9" x14ac:dyDescent="0.3">
      <c r="A397">
        <v>1</v>
      </c>
      <c r="B397" t="s">
        <v>407</v>
      </c>
      <c r="C397">
        <v>1</v>
      </c>
      <c r="D397">
        <v>-0.14000000000000001</v>
      </c>
      <c r="E397">
        <v>22</v>
      </c>
      <c r="F397">
        <v>119.93</v>
      </c>
      <c r="G397">
        <v>118.84</v>
      </c>
      <c r="H397" s="8">
        <v>5.04E-2</v>
      </c>
      <c r="I397" t="s">
        <v>615</v>
      </c>
    </row>
    <row r="398" spans="1:9" x14ac:dyDescent="0.3">
      <c r="A398">
        <v>1</v>
      </c>
      <c r="B398" t="s">
        <v>408</v>
      </c>
      <c r="C398">
        <v>1</v>
      </c>
      <c r="D398">
        <v>0.06</v>
      </c>
      <c r="E398">
        <v>19</v>
      </c>
      <c r="F398">
        <v>121.47</v>
      </c>
      <c r="G398">
        <v>120.83</v>
      </c>
      <c r="H398" s="8">
        <v>4.2999999999999997E-2</v>
      </c>
      <c r="I398" t="s">
        <v>615</v>
      </c>
    </row>
    <row r="399" spans="1:9" x14ac:dyDescent="0.3">
      <c r="A399">
        <v>1</v>
      </c>
      <c r="B399" t="s">
        <v>409</v>
      </c>
      <c r="C399">
        <v>1</v>
      </c>
      <c r="D399">
        <v>-0.08</v>
      </c>
      <c r="E399">
        <v>28</v>
      </c>
      <c r="F399">
        <v>119.75</v>
      </c>
      <c r="G399">
        <v>119.47</v>
      </c>
      <c r="H399" s="8">
        <v>6.1899999999999997E-2</v>
      </c>
      <c r="I399" t="s">
        <v>615</v>
      </c>
    </row>
    <row r="400" spans="1:9" x14ac:dyDescent="0.3">
      <c r="A400">
        <v>1</v>
      </c>
      <c r="B400" t="s">
        <v>410</v>
      </c>
      <c r="C400">
        <v>1</v>
      </c>
      <c r="D400">
        <v>-0.06</v>
      </c>
      <c r="E400">
        <v>21</v>
      </c>
      <c r="F400">
        <v>118.15</v>
      </c>
      <c r="G400">
        <v>117.05</v>
      </c>
      <c r="H400" s="8">
        <v>4.8599999999999997E-2</v>
      </c>
      <c r="I400" t="s">
        <v>615</v>
      </c>
    </row>
    <row r="401" spans="1:9" x14ac:dyDescent="0.3">
      <c r="A401">
        <v>1</v>
      </c>
      <c r="B401" t="s">
        <v>411</v>
      </c>
      <c r="C401">
        <v>1</v>
      </c>
      <c r="D401">
        <v>-0.13</v>
      </c>
      <c r="E401">
        <v>24</v>
      </c>
      <c r="F401">
        <v>123.49</v>
      </c>
      <c r="G401">
        <v>122.92</v>
      </c>
      <c r="H401" s="8">
        <v>5.3999999999999999E-2</v>
      </c>
      <c r="I401" t="s">
        <v>615</v>
      </c>
    </row>
    <row r="402" spans="1:9" x14ac:dyDescent="0.3">
      <c r="A402">
        <v>1</v>
      </c>
      <c r="B402" t="s">
        <v>412</v>
      </c>
      <c r="C402">
        <v>1</v>
      </c>
      <c r="D402">
        <v>-0.15</v>
      </c>
      <c r="E402">
        <v>26</v>
      </c>
      <c r="F402">
        <v>118.53</v>
      </c>
      <c r="G402">
        <v>117.46</v>
      </c>
      <c r="H402" s="8">
        <v>5.9400000000000001E-2</v>
      </c>
      <c r="I402" t="s">
        <v>615</v>
      </c>
    </row>
    <row r="403" spans="1:9" x14ac:dyDescent="0.3">
      <c r="A403">
        <v>1</v>
      </c>
      <c r="B403" t="s">
        <v>413</v>
      </c>
      <c r="C403">
        <v>1</v>
      </c>
      <c r="D403">
        <v>-0.06</v>
      </c>
      <c r="E403">
        <v>27</v>
      </c>
      <c r="F403">
        <v>117.12</v>
      </c>
      <c r="G403">
        <v>116.72</v>
      </c>
      <c r="H403" s="8">
        <v>6.2300000000000001E-2</v>
      </c>
      <c r="I403" t="s">
        <v>615</v>
      </c>
    </row>
    <row r="404" spans="1:9" x14ac:dyDescent="0.3">
      <c r="A404">
        <v>1</v>
      </c>
      <c r="B404" t="s">
        <v>414</v>
      </c>
      <c r="C404">
        <v>1</v>
      </c>
      <c r="D404">
        <v>-0.02</v>
      </c>
      <c r="E404">
        <v>26</v>
      </c>
      <c r="F404">
        <v>118.97</v>
      </c>
      <c r="G404">
        <v>118.46</v>
      </c>
      <c r="H404" s="8">
        <v>5.7200000000000001E-2</v>
      </c>
      <c r="I404" t="s">
        <v>615</v>
      </c>
    </row>
    <row r="405" spans="1:9" x14ac:dyDescent="0.3">
      <c r="A405">
        <v>1</v>
      </c>
      <c r="B405" t="s">
        <v>415</v>
      </c>
      <c r="C405">
        <v>1</v>
      </c>
      <c r="D405">
        <v>-0.08</v>
      </c>
      <c r="E405">
        <v>22</v>
      </c>
      <c r="F405">
        <v>121.36</v>
      </c>
      <c r="G405">
        <v>119.62</v>
      </c>
      <c r="H405" s="8">
        <v>4.8399999999999999E-2</v>
      </c>
      <c r="I405" t="s">
        <v>615</v>
      </c>
    </row>
    <row r="406" spans="1:9" x14ac:dyDescent="0.3">
      <c r="A406">
        <v>1</v>
      </c>
      <c r="B406" t="s">
        <v>416</v>
      </c>
      <c r="C406">
        <v>1</v>
      </c>
      <c r="D406">
        <v>-0.02</v>
      </c>
      <c r="E406">
        <v>26</v>
      </c>
      <c r="F406">
        <v>116.22</v>
      </c>
      <c r="G406">
        <v>115.77</v>
      </c>
      <c r="H406" s="8">
        <v>6.0900000000000003E-2</v>
      </c>
      <c r="I406" t="s">
        <v>615</v>
      </c>
    </row>
    <row r="407" spans="1:9" x14ac:dyDescent="0.3">
      <c r="A407">
        <v>1</v>
      </c>
      <c r="B407" t="s">
        <v>417</v>
      </c>
      <c r="C407">
        <v>1</v>
      </c>
      <c r="D407">
        <v>-0.08</v>
      </c>
      <c r="E407">
        <v>26</v>
      </c>
      <c r="F407">
        <v>115.52</v>
      </c>
      <c r="G407">
        <v>114.88</v>
      </c>
      <c r="H407" s="8">
        <v>6.0900000000000003E-2</v>
      </c>
      <c r="I407" t="s">
        <v>615</v>
      </c>
    </row>
    <row r="408" spans="1:9" x14ac:dyDescent="0.3">
      <c r="A408">
        <v>1</v>
      </c>
      <c r="B408" t="s">
        <v>418</v>
      </c>
      <c r="C408">
        <v>1</v>
      </c>
      <c r="D408">
        <v>-0.09</v>
      </c>
      <c r="E408">
        <v>24</v>
      </c>
      <c r="F408">
        <v>115.39</v>
      </c>
      <c r="G408">
        <v>114.62</v>
      </c>
      <c r="H408" s="8">
        <v>5.7099999999999998E-2</v>
      </c>
      <c r="I408" t="s">
        <v>615</v>
      </c>
    </row>
    <row r="409" spans="1:9" x14ac:dyDescent="0.3">
      <c r="A409">
        <v>1</v>
      </c>
      <c r="B409" t="s">
        <v>419</v>
      </c>
      <c r="C409">
        <v>1</v>
      </c>
      <c r="D409">
        <v>0.04</v>
      </c>
      <c r="E409">
        <v>23</v>
      </c>
      <c r="F409">
        <v>116.79</v>
      </c>
      <c r="G409">
        <v>115.81</v>
      </c>
      <c r="H409" s="8">
        <v>5.4199999999999998E-2</v>
      </c>
      <c r="I409" t="s">
        <v>615</v>
      </c>
    </row>
    <row r="410" spans="1:9" x14ac:dyDescent="0.3">
      <c r="A410">
        <v>1</v>
      </c>
      <c r="B410" t="s">
        <v>420</v>
      </c>
      <c r="C410">
        <v>1</v>
      </c>
      <c r="D410">
        <v>-0.05</v>
      </c>
      <c r="E410">
        <v>28</v>
      </c>
      <c r="F410">
        <v>115.09</v>
      </c>
      <c r="G410">
        <v>114.57</v>
      </c>
      <c r="H410" s="8">
        <v>6.6199999999999995E-2</v>
      </c>
      <c r="I410" t="s">
        <v>615</v>
      </c>
    </row>
    <row r="411" spans="1:9" x14ac:dyDescent="0.3">
      <c r="A411">
        <v>1</v>
      </c>
      <c r="B411" t="s">
        <v>421</v>
      </c>
      <c r="C411">
        <v>1</v>
      </c>
      <c r="D411">
        <v>-0.12</v>
      </c>
      <c r="E411">
        <v>23</v>
      </c>
      <c r="F411">
        <v>122.98</v>
      </c>
      <c r="G411">
        <v>122.03</v>
      </c>
      <c r="H411" s="8">
        <v>5.0500000000000003E-2</v>
      </c>
      <c r="I411" t="s">
        <v>615</v>
      </c>
    </row>
    <row r="412" spans="1:9" x14ac:dyDescent="0.3">
      <c r="A412">
        <v>1</v>
      </c>
      <c r="B412" t="s">
        <v>422</v>
      </c>
      <c r="C412">
        <v>1</v>
      </c>
      <c r="D412">
        <v>-0.13</v>
      </c>
      <c r="E412">
        <v>22</v>
      </c>
      <c r="F412">
        <v>113.86</v>
      </c>
      <c r="G412">
        <v>113.18</v>
      </c>
      <c r="H412" s="8">
        <v>5.3100000000000001E-2</v>
      </c>
      <c r="I412" t="s">
        <v>615</v>
      </c>
    </row>
    <row r="413" spans="1:9" x14ac:dyDescent="0.3">
      <c r="A413">
        <v>1</v>
      </c>
      <c r="B413" t="s">
        <v>423</v>
      </c>
      <c r="C413">
        <v>1</v>
      </c>
      <c r="D413">
        <v>-0.12</v>
      </c>
      <c r="E413">
        <v>24</v>
      </c>
      <c r="F413">
        <v>109.33</v>
      </c>
      <c r="G413">
        <v>108.26</v>
      </c>
      <c r="H413" s="8">
        <v>5.9499999999999997E-2</v>
      </c>
      <c r="I413" t="s">
        <v>615</v>
      </c>
    </row>
    <row r="414" spans="1:9" x14ac:dyDescent="0.3">
      <c r="A414">
        <v>1</v>
      </c>
      <c r="B414" t="s">
        <v>424</v>
      </c>
      <c r="C414">
        <v>1</v>
      </c>
      <c r="D414">
        <v>-0.17</v>
      </c>
      <c r="E414">
        <v>24</v>
      </c>
      <c r="F414">
        <v>116.51</v>
      </c>
      <c r="G414">
        <v>115.7</v>
      </c>
      <c r="H414" s="8">
        <v>5.57E-2</v>
      </c>
      <c r="I414" t="s">
        <v>615</v>
      </c>
    </row>
    <row r="415" spans="1:9" x14ac:dyDescent="0.3">
      <c r="A415">
        <v>1</v>
      </c>
      <c r="B415" t="s">
        <v>425</v>
      </c>
      <c r="C415">
        <v>1</v>
      </c>
      <c r="D415">
        <v>-0.1</v>
      </c>
      <c r="E415">
        <v>24</v>
      </c>
      <c r="F415">
        <v>119.91</v>
      </c>
      <c r="G415">
        <v>119.42</v>
      </c>
      <c r="H415" s="8">
        <v>5.4100000000000002E-2</v>
      </c>
      <c r="I415" t="s">
        <v>615</v>
      </c>
    </row>
    <row r="416" spans="1:9" x14ac:dyDescent="0.3">
      <c r="A416">
        <v>1</v>
      </c>
      <c r="B416" t="s">
        <v>426</v>
      </c>
      <c r="C416">
        <v>1</v>
      </c>
      <c r="D416">
        <v>-0.04</v>
      </c>
      <c r="E416">
        <v>21</v>
      </c>
      <c r="F416">
        <v>113.66</v>
      </c>
      <c r="G416">
        <v>113.15</v>
      </c>
      <c r="H416" s="8">
        <v>4.8800000000000003E-2</v>
      </c>
      <c r="I416" t="s">
        <v>615</v>
      </c>
    </row>
    <row r="417" spans="1:9" x14ac:dyDescent="0.3">
      <c r="A417">
        <v>1</v>
      </c>
      <c r="B417" t="s">
        <v>427</v>
      </c>
      <c r="C417">
        <v>1</v>
      </c>
      <c r="D417">
        <v>-0.13</v>
      </c>
      <c r="E417">
        <v>22</v>
      </c>
      <c r="F417">
        <v>119.03</v>
      </c>
      <c r="G417">
        <v>118.54</v>
      </c>
      <c r="H417" s="8">
        <v>5.1200000000000002E-2</v>
      </c>
      <c r="I417" t="s">
        <v>615</v>
      </c>
    </row>
    <row r="418" spans="1:9" x14ac:dyDescent="0.3">
      <c r="A418">
        <v>1</v>
      </c>
      <c r="B418" t="s">
        <v>428</v>
      </c>
      <c r="C418">
        <v>1</v>
      </c>
      <c r="D418">
        <v>-0.16</v>
      </c>
      <c r="E418">
        <v>25</v>
      </c>
      <c r="F418">
        <v>115.97</v>
      </c>
      <c r="G418">
        <v>115.16</v>
      </c>
      <c r="H418" s="8">
        <v>5.9499999999999997E-2</v>
      </c>
      <c r="I418" t="s">
        <v>615</v>
      </c>
    </row>
    <row r="419" spans="1:9" x14ac:dyDescent="0.3">
      <c r="A419">
        <v>1</v>
      </c>
      <c r="B419" t="s">
        <v>429</v>
      </c>
      <c r="C419">
        <v>1</v>
      </c>
      <c r="D419">
        <v>-0.13</v>
      </c>
      <c r="E419">
        <v>19</v>
      </c>
      <c r="F419">
        <v>122.68</v>
      </c>
      <c r="G419">
        <v>121.93</v>
      </c>
      <c r="H419" s="8">
        <v>4.19E-2</v>
      </c>
      <c r="I419" t="s">
        <v>615</v>
      </c>
    </row>
    <row r="420" spans="1:9" x14ac:dyDescent="0.3">
      <c r="A420">
        <v>1</v>
      </c>
      <c r="B420" t="s">
        <v>430</v>
      </c>
      <c r="C420">
        <v>1</v>
      </c>
      <c r="D420">
        <v>-0.1</v>
      </c>
      <c r="E420">
        <v>27</v>
      </c>
      <c r="F420">
        <v>121.55</v>
      </c>
      <c r="G420">
        <v>121.11</v>
      </c>
      <c r="H420" s="8">
        <v>5.7700000000000001E-2</v>
      </c>
      <c r="I420" t="s">
        <v>615</v>
      </c>
    </row>
    <row r="421" spans="1:9" x14ac:dyDescent="0.3">
      <c r="A421">
        <v>1</v>
      </c>
      <c r="B421" t="s">
        <v>431</v>
      </c>
      <c r="C421">
        <v>1</v>
      </c>
      <c r="D421">
        <v>-0.1</v>
      </c>
      <c r="E421">
        <v>23</v>
      </c>
      <c r="F421">
        <v>118.47</v>
      </c>
      <c r="G421">
        <v>117.91</v>
      </c>
      <c r="H421" s="8">
        <v>5.1700000000000003E-2</v>
      </c>
      <c r="I421" t="s">
        <v>615</v>
      </c>
    </row>
    <row r="422" spans="1:9" x14ac:dyDescent="0.3">
      <c r="A422">
        <v>1</v>
      </c>
      <c r="B422" t="s">
        <v>432</v>
      </c>
      <c r="C422">
        <v>1</v>
      </c>
      <c r="D422">
        <v>-0.13</v>
      </c>
      <c r="E422">
        <v>16</v>
      </c>
      <c r="F422">
        <v>118.04</v>
      </c>
      <c r="G422">
        <v>117.31</v>
      </c>
      <c r="H422" s="8">
        <v>3.6200000000000003E-2</v>
      </c>
      <c r="I422" t="s">
        <v>615</v>
      </c>
    </row>
    <row r="423" spans="1:9" x14ac:dyDescent="0.3">
      <c r="A423">
        <v>1</v>
      </c>
      <c r="B423" t="s">
        <v>433</v>
      </c>
      <c r="C423">
        <v>1</v>
      </c>
      <c r="D423">
        <v>-0.12</v>
      </c>
      <c r="E423">
        <v>22</v>
      </c>
      <c r="F423">
        <v>116.18</v>
      </c>
      <c r="G423">
        <v>115.54</v>
      </c>
      <c r="H423" s="8">
        <v>5.0799999999999998E-2</v>
      </c>
      <c r="I423" t="s">
        <v>615</v>
      </c>
    </row>
    <row r="424" spans="1:9" x14ac:dyDescent="0.3">
      <c r="A424">
        <v>1</v>
      </c>
      <c r="B424" t="s">
        <v>434</v>
      </c>
      <c r="C424">
        <v>1</v>
      </c>
      <c r="D424">
        <v>-0.16</v>
      </c>
      <c r="E424">
        <v>22</v>
      </c>
      <c r="F424">
        <v>118.59</v>
      </c>
      <c r="G424">
        <v>117.17</v>
      </c>
      <c r="H424" s="8">
        <v>5.1499999999999997E-2</v>
      </c>
      <c r="I424" t="s">
        <v>615</v>
      </c>
    </row>
    <row r="425" spans="1:9" x14ac:dyDescent="0.3">
      <c r="A425">
        <v>1</v>
      </c>
      <c r="B425" t="s">
        <v>435</v>
      </c>
      <c r="C425">
        <v>1</v>
      </c>
      <c r="D425">
        <v>-0.1</v>
      </c>
      <c r="E425">
        <v>25</v>
      </c>
      <c r="F425">
        <v>119.57</v>
      </c>
      <c r="G425">
        <v>119.14</v>
      </c>
      <c r="H425" s="8">
        <v>5.6800000000000003E-2</v>
      </c>
      <c r="I425" t="s">
        <v>615</v>
      </c>
    </row>
    <row r="426" spans="1:9" x14ac:dyDescent="0.3">
      <c r="A426">
        <v>1</v>
      </c>
      <c r="B426" t="s">
        <v>436</v>
      </c>
      <c r="C426">
        <v>1</v>
      </c>
      <c r="D426">
        <v>-0.06</v>
      </c>
      <c r="E426">
        <v>32</v>
      </c>
      <c r="F426">
        <v>118.75</v>
      </c>
      <c r="G426">
        <v>118.24</v>
      </c>
      <c r="H426" s="8">
        <v>7.2499999999999995E-2</v>
      </c>
      <c r="I426" t="s">
        <v>615</v>
      </c>
    </row>
    <row r="427" spans="1:9" x14ac:dyDescent="0.3">
      <c r="A427">
        <v>1</v>
      </c>
      <c r="B427" t="s">
        <v>437</v>
      </c>
      <c r="C427">
        <v>1</v>
      </c>
      <c r="D427">
        <v>-0.11</v>
      </c>
      <c r="E427">
        <v>21</v>
      </c>
      <c r="F427">
        <v>117.83</v>
      </c>
      <c r="G427">
        <v>117.12</v>
      </c>
      <c r="H427" s="8">
        <v>4.8000000000000001E-2</v>
      </c>
      <c r="I427" t="s">
        <v>615</v>
      </c>
    </row>
    <row r="428" spans="1:9" x14ac:dyDescent="0.3">
      <c r="A428">
        <v>1</v>
      </c>
      <c r="B428" t="s">
        <v>438</v>
      </c>
      <c r="C428">
        <v>1</v>
      </c>
      <c r="D428">
        <v>-0.1</v>
      </c>
      <c r="E428">
        <v>25</v>
      </c>
      <c r="F428">
        <v>117.32</v>
      </c>
      <c r="G428">
        <v>116.04</v>
      </c>
      <c r="H428" s="8">
        <v>5.8099999999999999E-2</v>
      </c>
      <c r="I428" t="s">
        <v>615</v>
      </c>
    </row>
    <row r="429" spans="1:9" x14ac:dyDescent="0.3">
      <c r="A429">
        <v>1</v>
      </c>
      <c r="B429" t="s">
        <v>439</v>
      </c>
      <c r="C429">
        <v>1</v>
      </c>
      <c r="D429">
        <v>-0.1</v>
      </c>
      <c r="E429">
        <v>29</v>
      </c>
      <c r="F429">
        <v>116.39</v>
      </c>
      <c r="G429">
        <v>115.86</v>
      </c>
      <c r="H429" s="8">
        <v>6.7100000000000007E-2</v>
      </c>
      <c r="I429" t="s">
        <v>615</v>
      </c>
    </row>
    <row r="430" spans="1:9" x14ac:dyDescent="0.3">
      <c r="A430">
        <v>1</v>
      </c>
      <c r="B430" t="s">
        <v>440</v>
      </c>
      <c r="C430">
        <v>1</v>
      </c>
      <c r="D430">
        <v>-0.09</v>
      </c>
      <c r="E430">
        <v>29</v>
      </c>
      <c r="F430">
        <v>116.67</v>
      </c>
      <c r="G430">
        <v>116.24</v>
      </c>
      <c r="H430" s="8">
        <v>6.6100000000000006E-2</v>
      </c>
      <c r="I430" t="s">
        <v>615</v>
      </c>
    </row>
    <row r="431" spans="1:9" x14ac:dyDescent="0.3">
      <c r="A431">
        <v>1</v>
      </c>
      <c r="B431" t="s">
        <v>441</v>
      </c>
      <c r="C431">
        <v>1</v>
      </c>
      <c r="D431">
        <v>-0.09</v>
      </c>
      <c r="E431">
        <v>26</v>
      </c>
      <c r="F431">
        <v>114.93</v>
      </c>
      <c r="G431">
        <v>114.7</v>
      </c>
      <c r="H431" s="8">
        <v>6.2E-2</v>
      </c>
      <c r="I431" t="s">
        <v>615</v>
      </c>
    </row>
    <row r="432" spans="1:9" x14ac:dyDescent="0.3">
      <c r="A432">
        <v>1</v>
      </c>
      <c r="B432" t="s">
        <v>442</v>
      </c>
      <c r="C432">
        <v>1</v>
      </c>
      <c r="D432">
        <v>0.05</v>
      </c>
      <c r="E432">
        <v>27</v>
      </c>
      <c r="F432">
        <v>118.17</v>
      </c>
      <c r="G432">
        <v>117.74</v>
      </c>
      <c r="H432" s="8">
        <v>6.0699999999999997E-2</v>
      </c>
      <c r="I432" t="s">
        <v>615</v>
      </c>
    </row>
    <row r="433" spans="1:9" x14ac:dyDescent="0.3">
      <c r="A433">
        <v>1</v>
      </c>
      <c r="B433" t="s">
        <v>443</v>
      </c>
      <c r="C433">
        <v>1</v>
      </c>
      <c r="D433">
        <v>-0.14000000000000001</v>
      </c>
      <c r="E433">
        <v>22</v>
      </c>
      <c r="F433">
        <v>118.16</v>
      </c>
      <c r="G433">
        <v>117.62</v>
      </c>
      <c r="H433" s="8">
        <v>4.9500000000000002E-2</v>
      </c>
      <c r="I433" t="s">
        <v>615</v>
      </c>
    </row>
    <row r="434" spans="1:9" x14ac:dyDescent="0.3">
      <c r="A434">
        <v>1</v>
      </c>
      <c r="B434" t="s">
        <v>444</v>
      </c>
      <c r="C434">
        <v>1</v>
      </c>
      <c r="D434">
        <v>-0.11</v>
      </c>
      <c r="E434">
        <v>28</v>
      </c>
      <c r="F434">
        <v>113.51</v>
      </c>
      <c r="G434">
        <v>112.76</v>
      </c>
      <c r="H434" s="8">
        <v>6.7500000000000004E-2</v>
      </c>
      <c r="I434" t="s">
        <v>615</v>
      </c>
    </row>
    <row r="435" spans="1:9" x14ac:dyDescent="0.3">
      <c r="A435">
        <v>1</v>
      </c>
      <c r="B435" t="s">
        <v>445</v>
      </c>
      <c r="C435">
        <v>1</v>
      </c>
      <c r="D435">
        <v>-0.04</v>
      </c>
      <c r="E435">
        <v>23</v>
      </c>
      <c r="F435">
        <v>117.95</v>
      </c>
      <c r="G435">
        <v>117.07</v>
      </c>
      <c r="H435" s="8">
        <v>5.2699999999999997E-2</v>
      </c>
      <c r="I435" t="s">
        <v>615</v>
      </c>
    </row>
    <row r="436" spans="1:9" x14ac:dyDescent="0.3">
      <c r="A436">
        <v>1</v>
      </c>
      <c r="B436" t="s">
        <v>446</v>
      </c>
      <c r="C436">
        <v>1</v>
      </c>
      <c r="D436">
        <v>-0.12</v>
      </c>
      <c r="E436">
        <v>23</v>
      </c>
      <c r="F436">
        <v>114.78</v>
      </c>
      <c r="G436">
        <v>114.1</v>
      </c>
      <c r="H436" s="8">
        <v>5.3900000000000003E-2</v>
      </c>
      <c r="I436" t="s">
        <v>615</v>
      </c>
    </row>
    <row r="437" spans="1:9" x14ac:dyDescent="0.3">
      <c r="A437">
        <v>1</v>
      </c>
      <c r="B437" t="s">
        <v>447</v>
      </c>
      <c r="C437">
        <v>1</v>
      </c>
      <c r="D437">
        <v>-0.05</v>
      </c>
      <c r="E437">
        <v>28</v>
      </c>
      <c r="F437">
        <v>117.18</v>
      </c>
      <c r="G437">
        <v>116.65</v>
      </c>
      <c r="H437" s="8">
        <v>6.5600000000000006E-2</v>
      </c>
      <c r="I437" t="s">
        <v>615</v>
      </c>
    </row>
    <row r="438" spans="1:9" x14ac:dyDescent="0.3">
      <c r="A438">
        <v>1</v>
      </c>
      <c r="B438" t="s">
        <v>448</v>
      </c>
      <c r="C438">
        <v>1</v>
      </c>
      <c r="D438">
        <v>-7.0000000000000007E-2</v>
      </c>
      <c r="E438">
        <v>25</v>
      </c>
      <c r="F438">
        <v>119.4</v>
      </c>
      <c r="G438">
        <v>119.05</v>
      </c>
      <c r="H438" s="8">
        <v>5.7799999999999997E-2</v>
      </c>
      <c r="I438" t="s">
        <v>615</v>
      </c>
    </row>
    <row r="439" spans="1:9" x14ac:dyDescent="0.3">
      <c r="A439">
        <v>1</v>
      </c>
      <c r="B439" t="s">
        <v>449</v>
      </c>
      <c r="C439">
        <v>1</v>
      </c>
      <c r="D439">
        <v>-0.06</v>
      </c>
      <c r="E439">
        <v>26</v>
      </c>
      <c r="F439">
        <v>120.17</v>
      </c>
      <c r="G439">
        <v>118.81</v>
      </c>
      <c r="H439" s="8">
        <v>6.0199999999999997E-2</v>
      </c>
      <c r="I439" t="s">
        <v>615</v>
      </c>
    </row>
    <row r="440" spans="1:9" x14ac:dyDescent="0.3">
      <c r="A440">
        <v>1</v>
      </c>
      <c r="B440" t="s">
        <v>450</v>
      </c>
      <c r="C440">
        <v>1</v>
      </c>
      <c r="D440">
        <v>-0.06</v>
      </c>
      <c r="E440">
        <v>27</v>
      </c>
      <c r="F440">
        <v>117.07</v>
      </c>
      <c r="G440">
        <v>116.69</v>
      </c>
      <c r="H440" s="8">
        <v>6.2300000000000001E-2</v>
      </c>
      <c r="I440" t="s">
        <v>615</v>
      </c>
    </row>
    <row r="441" spans="1:9" x14ac:dyDescent="0.3">
      <c r="A441">
        <v>1</v>
      </c>
      <c r="B441" t="s">
        <v>451</v>
      </c>
      <c r="C441">
        <v>1</v>
      </c>
      <c r="D441">
        <v>-0.03</v>
      </c>
      <c r="E441">
        <v>25</v>
      </c>
      <c r="F441">
        <v>118.98</v>
      </c>
      <c r="G441">
        <v>118.38</v>
      </c>
      <c r="H441" s="8">
        <v>5.8000000000000003E-2</v>
      </c>
      <c r="I441" t="s">
        <v>615</v>
      </c>
    </row>
    <row r="442" spans="1:9" x14ac:dyDescent="0.3">
      <c r="A442">
        <v>1</v>
      </c>
      <c r="B442" t="s">
        <v>452</v>
      </c>
      <c r="C442">
        <v>1</v>
      </c>
      <c r="D442">
        <v>-0.08</v>
      </c>
      <c r="E442">
        <v>19</v>
      </c>
      <c r="F442">
        <v>116.43</v>
      </c>
      <c r="G442">
        <v>116.05</v>
      </c>
      <c r="H442" s="8">
        <v>4.4200000000000003E-2</v>
      </c>
      <c r="I442" t="s">
        <v>615</v>
      </c>
    </row>
    <row r="443" spans="1:9" x14ac:dyDescent="0.3">
      <c r="A443">
        <v>1</v>
      </c>
      <c r="B443" t="s">
        <v>453</v>
      </c>
      <c r="C443">
        <v>1</v>
      </c>
      <c r="D443">
        <v>-0.11</v>
      </c>
      <c r="E443">
        <v>20</v>
      </c>
      <c r="F443">
        <v>117.06</v>
      </c>
      <c r="G443">
        <v>115.66</v>
      </c>
      <c r="H443" s="8">
        <v>4.6300000000000001E-2</v>
      </c>
      <c r="I443" t="s">
        <v>615</v>
      </c>
    </row>
    <row r="444" spans="1:9" x14ac:dyDescent="0.3">
      <c r="A444">
        <v>1</v>
      </c>
      <c r="B444" t="s">
        <v>454</v>
      </c>
      <c r="C444">
        <v>1</v>
      </c>
      <c r="D444">
        <v>-0.14000000000000001</v>
      </c>
      <c r="E444">
        <v>22</v>
      </c>
      <c r="F444">
        <v>122.59</v>
      </c>
      <c r="G444">
        <v>121.95</v>
      </c>
      <c r="H444" s="8">
        <v>4.9099999999999998E-2</v>
      </c>
      <c r="I444" t="s">
        <v>615</v>
      </c>
    </row>
    <row r="445" spans="1:9" x14ac:dyDescent="0.3">
      <c r="A445">
        <v>1</v>
      </c>
      <c r="B445" t="s">
        <v>455</v>
      </c>
      <c r="C445">
        <v>1</v>
      </c>
      <c r="D445">
        <v>-7.0000000000000007E-2</v>
      </c>
      <c r="E445">
        <v>23</v>
      </c>
      <c r="F445">
        <v>115.39</v>
      </c>
      <c r="G445">
        <v>114.89</v>
      </c>
      <c r="H445" s="8">
        <v>5.4300000000000001E-2</v>
      </c>
      <c r="I445" t="s">
        <v>615</v>
      </c>
    </row>
    <row r="446" spans="1:9" x14ac:dyDescent="0.3">
      <c r="A446">
        <v>1</v>
      </c>
      <c r="B446" t="s">
        <v>456</v>
      </c>
      <c r="C446">
        <v>1</v>
      </c>
      <c r="D446">
        <v>-0.18</v>
      </c>
      <c r="E446">
        <v>25</v>
      </c>
      <c r="F446">
        <v>113.45</v>
      </c>
      <c r="G446">
        <v>112.32</v>
      </c>
      <c r="H446" s="8">
        <v>6.0900000000000003E-2</v>
      </c>
      <c r="I446" t="s">
        <v>615</v>
      </c>
    </row>
    <row r="447" spans="1:9" x14ac:dyDescent="0.3">
      <c r="A447">
        <v>1</v>
      </c>
      <c r="B447" t="s">
        <v>457</v>
      </c>
      <c r="C447">
        <v>1</v>
      </c>
      <c r="D447">
        <v>-0.15</v>
      </c>
      <c r="E447">
        <v>24</v>
      </c>
      <c r="F447">
        <v>111.99</v>
      </c>
      <c r="G447">
        <v>111.5</v>
      </c>
      <c r="H447" s="8">
        <v>5.7200000000000001E-2</v>
      </c>
      <c r="I447" t="s">
        <v>615</v>
      </c>
    </row>
    <row r="448" spans="1:9" x14ac:dyDescent="0.3">
      <c r="A448">
        <v>1</v>
      </c>
      <c r="B448" t="s">
        <v>458</v>
      </c>
      <c r="C448">
        <v>1</v>
      </c>
      <c r="D448">
        <v>-0.14000000000000001</v>
      </c>
      <c r="E448">
        <v>19</v>
      </c>
      <c r="F448">
        <v>121.94</v>
      </c>
      <c r="G448">
        <v>121.49</v>
      </c>
      <c r="H448" s="8">
        <v>4.19E-2</v>
      </c>
      <c r="I448" t="s">
        <v>615</v>
      </c>
    </row>
    <row r="449" spans="1:9" x14ac:dyDescent="0.3">
      <c r="A449">
        <v>1</v>
      </c>
      <c r="B449" t="s">
        <v>459</v>
      </c>
      <c r="C449">
        <v>1</v>
      </c>
      <c r="D449">
        <v>-0.11</v>
      </c>
      <c r="E449">
        <v>18</v>
      </c>
      <c r="F449">
        <v>115.46</v>
      </c>
      <c r="G449">
        <v>114.34</v>
      </c>
      <c r="H449" s="8">
        <v>4.2999999999999997E-2</v>
      </c>
      <c r="I449" t="s">
        <v>615</v>
      </c>
    </row>
    <row r="450" spans="1:9" x14ac:dyDescent="0.3">
      <c r="A450">
        <v>1</v>
      </c>
      <c r="B450" t="s">
        <v>460</v>
      </c>
      <c r="C450">
        <v>1</v>
      </c>
      <c r="D450">
        <v>-0.1</v>
      </c>
      <c r="E450">
        <v>25</v>
      </c>
      <c r="F450">
        <v>117.67</v>
      </c>
      <c r="G450">
        <v>117.2</v>
      </c>
      <c r="H450" s="8">
        <v>5.7700000000000001E-2</v>
      </c>
      <c r="I450" t="s">
        <v>615</v>
      </c>
    </row>
    <row r="451" spans="1:9" x14ac:dyDescent="0.3">
      <c r="A451">
        <v>1</v>
      </c>
      <c r="B451" t="s">
        <v>461</v>
      </c>
      <c r="C451">
        <v>1</v>
      </c>
      <c r="D451">
        <v>-0.15</v>
      </c>
      <c r="E451">
        <v>26</v>
      </c>
      <c r="F451">
        <v>118.52</v>
      </c>
      <c r="G451">
        <v>117.76</v>
      </c>
      <c r="H451" s="8">
        <v>5.9400000000000001E-2</v>
      </c>
      <c r="I451" t="s">
        <v>615</v>
      </c>
    </row>
    <row r="452" spans="1:9" x14ac:dyDescent="0.3">
      <c r="A452">
        <v>1</v>
      </c>
      <c r="B452" t="s">
        <v>462</v>
      </c>
      <c r="C452">
        <v>1</v>
      </c>
      <c r="D452">
        <v>-0.19</v>
      </c>
      <c r="E452">
        <v>26</v>
      </c>
      <c r="F452">
        <v>117.75</v>
      </c>
      <c r="G452">
        <v>116.79</v>
      </c>
      <c r="H452" s="8">
        <v>5.8299999999999998E-2</v>
      </c>
      <c r="I452" t="s">
        <v>615</v>
      </c>
    </row>
    <row r="453" spans="1:9" x14ac:dyDescent="0.3">
      <c r="A453">
        <v>1</v>
      </c>
      <c r="B453" t="s">
        <v>463</v>
      </c>
      <c r="C453">
        <v>1</v>
      </c>
      <c r="D453">
        <v>-0.16</v>
      </c>
      <c r="E453">
        <v>25</v>
      </c>
      <c r="F453">
        <v>118.9</v>
      </c>
      <c r="G453">
        <v>118.4</v>
      </c>
      <c r="H453" s="8">
        <v>5.7000000000000002E-2</v>
      </c>
      <c r="I453" t="s">
        <v>615</v>
      </c>
    </row>
    <row r="454" spans="1:9" x14ac:dyDescent="0.3">
      <c r="A454">
        <v>1</v>
      </c>
      <c r="B454" t="s">
        <v>464</v>
      </c>
      <c r="C454">
        <v>1</v>
      </c>
      <c r="D454">
        <v>-0.15</v>
      </c>
      <c r="E454">
        <v>26</v>
      </c>
      <c r="F454">
        <v>119.94</v>
      </c>
      <c r="G454">
        <v>119.38</v>
      </c>
      <c r="H454" s="8">
        <v>5.9200000000000003E-2</v>
      </c>
      <c r="I454" t="s">
        <v>615</v>
      </c>
    </row>
    <row r="455" spans="1:9" x14ac:dyDescent="0.3">
      <c r="A455">
        <v>1</v>
      </c>
      <c r="B455" t="s">
        <v>465</v>
      </c>
      <c r="C455">
        <v>1</v>
      </c>
      <c r="D455">
        <v>-0.02</v>
      </c>
      <c r="E455">
        <v>23</v>
      </c>
      <c r="F455">
        <v>120.21</v>
      </c>
      <c r="G455">
        <v>119.62</v>
      </c>
      <c r="H455" s="8">
        <v>5.2900000000000003E-2</v>
      </c>
      <c r="I455" t="s">
        <v>615</v>
      </c>
    </row>
    <row r="456" spans="1:9" x14ac:dyDescent="0.3">
      <c r="A456">
        <v>1</v>
      </c>
      <c r="B456" t="s">
        <v>466</v>
      </c>
      <c r="C456">
        <v>1</v>
      </c>
      <c r="D456">
        <v>-0.09</v>
      </c>
      <c r="E456">
        <v>26</v>
      </c>
      <c r="F456">
        <v>114.31</v>
      </c>
      <c r="G456">
        <v>113.69</v>
      </c>
      <c r="H456" s="8">
        <v>6.1699999999999998E-2</v>
      </c>
      <c r="I456" t="s">
        <v>615</v>
      </c>
    </row>
    <row r="457" spans="1:9" x14ac:dyDescent="0.3">
      <c r="A457">
        <v>1</v>
      </c>
      <c r="B457" t="s">
        <v>467</v>
      </c>
      <c r="C457">
        <v>1</v>
      </c>
      <c r="D457">
        <v>-0.06</v>
      </c>
      <c r="E457">
        <v>28</v>
      </c>
      <c r="F457">
        <v>118.84</v>
      </c>
      <c r="G457">
        <v>118.4</v>
      </c>
      <c r="H457" s="8">
        <v>6.3200000000000006E-2</v>
      </c>
      <c r="I457" t="s">
        <v>615</v>
      </c>
    </row>
    <row r="458" spans="1:9" x14ac:dyDescent="0.3">
      <c r="A458">
        <v>1</v>
      </c>
      <c r="B458" t="s">
        <v>468</v>
      </c>
      <c r="C458">
        <v>1</v>
      </c>
      <c r="D458">
        <v>-0.11</v>
      </c>
      <c r="E458">
        <v>24</v>
      </c>
      <c r="F458">
        <v>117</v>
      </c>
      <c r="G458">
        <v>116.67</v>
      </c>
      <c r="H458" s="8">
        <v>5.5599999999999997E-2</v>
      </c>
      <c r="I458" t="s">
        <v>615</v>
      </c>
    </row>
    <row r="459" spans="1:9" x14ac:dyDescent="0.3">
      <c r="A459">
        <v>1</v>
      </c>
      <c r="B459" t="s">
        <v>469</v>
      </c>
      <c r="C459">
        <v>1</v>
      </c>
      <c r="D459">
        <v>-7.0000000000000007E-2</v>
      </c>
      <c r="E459">
        <v>25</v>
      </c>
      <c r="F459">
        <v>112.7</v>
      </c>
      <c r="G459">
        <v>112.19</v>
      </c>
      <c r="H459" s="8">
        <v>5.74E-2</v>
      </c>
      <c r="I459" t="s">
        <v>615</v>
      </c>
    </row>
    <row r="460" spans="1:9" x14ac:dyDescent="0.3">
      <c r="A460">
        <v>1</v>
      </c>
      <c r="B460" t="s">
        <v>470</v>
      </c>
      <c r="C460">
        <v>1</v>
      </c>
      <c r="D460">
        <v>-0.15</v>
      </c>
      <c r="E460">
        <v>26</v>
      </c>
      <c r="F460">
        <v>117.75</v>
      </c>
      <c r="G460">
        <v>117.55</v>
      </c>
      <c r="H460" s="8">
        <v>5.8999999999999997E-2</v>
      </c>
      <c r="I460" t="s">
        <v>615</v>
      </c>
    </row>
    <row r="461" spans="1:9" x14ac:dyDescent="0.3">
      <c r="A461">
        <v>1</v>
      </c>
      <c r="B461" t="s">
        <v>471</v>
      </c>
      <c r="C461">
        <v>1</v>
      </c>
      <c r="D461">
        <v>-0.18</v>
      </c>
      <c r="E461">
        <v>24</v>
      </c>
      <c r="F461">
        <v>119</v>
      </c>
      <c r="G461">
        <v>118.5</v>
      </c>
      <c r="H461" s="8">
        <v>5.3800000000000001E-2</v>
      </c>
      <c r="I461" t="s">
        <v>615</v>
      </c>
    </row>
    <row r="462" spans="1:9" x14ac:dyDescent="0.3">
      <c r="A462">
        <v>1</v>
      </c>
      <c r="B462" t="s">
        <v>472</v>
      </c>
      <c r="C462">
        <v>1</v>
      </c>
      <c r="D462">
        <v>-0.08</v>
      </c>
      <c r="E462">
        <v>24</v>
      </c>
      <c r="F462">
        <v>116.31</v>
      </c>
      <c r="G462">
        <v>115.42</v>
      </c>
      <c r="H462" s="8">
        <v>5.4300000000000001E-2</v>
      </c>
      <c r="I462" t="s">
        <v>615</v>
      </c>
    </row>
    <row r="463" spans="1:9" x14ac:dyDescent="0.3">
      <c r="A463">
        <v>1</v>
      </c>
      <c r="B463" t="s">
        <v>473</v>
      </c>
      <c r="C463">
        <v>1</v>
      </c>
      <c r="D463">
        <v>-0.06</v>
      </c>
      <c r="E463">
        <v>23</v>
      </c>
      <c r="F463">
        <v>115.42</v>
      </c>
      <c r="G463">
        <v>114.27</v>
      </c>
      <c r="H463" s="8">
        <v>5.4100000000000002E-2</v>
      </c>
      <c r="I463" t="s">
        <v>615</v>
      </c>
    </row>
    <row r="464" spans="1:9" x14ac:dyDescent="0.3">
      <c r="A464">
        <v>1</v>
      </c>
      <c r="B464" t="s">
        <v>474</v>
      </c>
      <c r="C464">
        <v>1</v>
      </c>
      <c r="D464">
        <v>-0.12</v>
      </c>
      <c r="E464">
        <v>24</v>
      </c>
      <c r="F464">
        <v>122.37</v>
      </c>
      <c r="G464">
        <v>121.79</v>
      </c>
      <c r="H464" s="8">
        <v>5.3100000000000001E-2</v>
      </c>
      <c r="I464" t="s">
        <v>615</v>
      </c>
    </row>
    <row r="465" spans="1:9" x14ac:dyDescent="0.3">
      <c r="A465">
        <v>1</v>
      </c>
      <c r="B465" t="s">
        <v>475</v>
      </c>
      <c r="C465">
        <v>1</v>
      </c>
      <c r="D465">
        <v>-0.21</v>
      </c>
      <c r="E465">
        <v>22</v>
      </c>
      <c r="F465">
        <v>119.07</v>
      </c>
      <c r="G465">
        <v>118.26</v>
      </c>
      <c r="H465" s="8">
        <v>4.9799999999999997E-2</v>
      </c>
      <c r="I465" t="s">
        <v>615</v>
      </c>
    </row>
    <row r="466" spans="1:9" x14ac:dyDescent="0.3">
      <c r="A466">
        <v>1</v>
      </c>
      <c r="B466" t="s">
        <v>476</v>
      </c>
      <c r="C466">
        <v>1</v>
      </c>
      <c r="D466">
        <v>0.09</v>
      </c>
      <c r="E466">
        <v>29</v>
      </c>
      <c r="F466">
        <v>115.35</v>
      </c>
      <c r="G466">
        <v>114.9</v>
      </c>
      <c r="H466" s="8">
        <v>6.9500000000000006E-2</v>
      </c>
      <c r="I466" t="s">
        <v>615</v>
      </c>
    </row>
    <row r="467" spans="1:9" x14ac:dyDescent="0.3">
      <c r="A467">
        <v>1</v>
      </c>
      <c r="B467" t="s">
        <v>477</v>
      </c>
      <c r="C467">
        <v>1</v>
      </c>
      <c r="D467">
        <v>-0.17</v>
      </c>
      <c r="E467">
        <v>22</v>
      </c>
      <c r="F467">
        <v>118.33</v>
      </c>
      <c r="G467">
        <v>117.94</v>
      </c>
      <c r="H467" s="8">
        <v>5.0700000000000002E-2</v>
      </c>
      <c r="I467" t="s">
        <v>615</v>
      </c>
    </row>
    <row r="468" spans="1:9" x14ac:dyDescent="0.3">
      <c r="A468">
        <v>1</v>
      </c>
      <c r="B468" t="s">
        <v>478</v>
      </c>
      <c r="C468">
        <v>1</v>
      </c>
      <c r="D468">
        <v>-0.1</v>
      </c>
      <c r="E468">
        <v>29</v>
      </c>
      <c r="F468">
        <v>118.01</v>
      </c>
      <c r="G468">
        <v>117.6</v>
      </c>
      <c r="H468" s="8">
        <v>6.6299999999999998E-2</v>
      </c>
      <c r="I468" t="s">
        <v>615</v>
      </c>
    </row>
    <row r="469" spans="1:9" x14ac:dyDescent="0.3">
      <c r="A469">
        <v>1</v>
      </c>
      <c r="B469" t="s">
        <v>479</v>
      </c>
      <c r="C469">
        <v>1</v>
      </c>
      <c r="D469">
        <v>-0.08</v>
      </c>
      <c r="E469">
        <v>26</v>
      </c>
      <c r="F469">
        <v>118.24</v>
      </c>
      <c r="G469">
        <v>117.6</v>
      </c>
      <c r="H469" s="8">
        <v>6.0199999999999997E-2</v>
      </c>
      <c r="I469" t="s">
        <v>615</v>
      </c>
    </row>
    <row r="470" spans="1:9" x14ac:dyDescent="0.3">
      <c r="A470">
        <v>1</v>
      </c>
      <c r="B470" t="s">
        <v>480</v>
      </c>
      <c r="C470">
        <v>1</v>
      </c>
      <c r="D470">
        <v>-0.08</v>
      </c>
      <c r="E470">
        <v>24</v>
      </c>
      <c r="F470">
        <v>117.93</v>
      </c>
      <c r="G470">
        <v>117.03</v>
      </c>
      <c r="H470" s="8">
        <v>5.6099999999999997E-2</v>
      </c>
      <c r="I470" t="s">
        <v>615</v>
      </c>
    </row>
    <row r="471" spans="1:9" x14ac:dyDescent="0.3">
      <c r="A471">
        <v>1</v>
      </c>
      <c r="B471" t="s">
        <v>481</v>
      </c>
      <c r="C471">
        <v>1</v>
      </c>
      <c r="D471">
        <v>-0.12</v>
      </c>
      <c r="E471">
        <v>28</v>
      </c>
      <c r="F471">
        <v>115</v>
      </c>
      <c r="G471">
        <v>113.92</v>
      </c>
      <c r="H471" s="8">
        <v>6.7500000000000004E-2</v>
      </c>
      <c r="I471" t="s">
        <v>615</v>
      </c>
    </row>
    <row r="472" spans="1:9" x14ac:dyDescent="0.3">
      <c r="A472">
        <v>1</v>
      </c>
      <c r="B472" t="s">
        <v>482</v>
      </c>
      <c r="C472">
        <v>1</v>
      </c>
      <c r="D472">
        <v>0</v>
      </c>
      <c r="E472">
        <v>20</v>
      </c>
      <c r="F472">
        <v>116.67</v>
      </c>
      <c r="G472">
        <v>115.99</v>
      </c>
      <c r="H472" s="8">
        <v>4.6699999999999998E-2</v>
      </c>
      <c r="I472" t="s">
        <v>615</v>
      </c>
    </row>
    <row r="473" spans="1:9" x14ac:dyDescent="0.3">
      <c r="A473">
        <v>1</v>
      </c>
      <c r="B473" t="s">
        <v>483</v>
      </c>
      <c r="C473">
        <v>1</v>
      </c>
      <c r="D473">
        <v>0.06</v>
      </c>
      <c r="E473">
        <v>18</v>
      </c>
      <c r="F473">
        <v>116.75</v>
      </c>
      <c r="G473">
        <v>115.91</v>
      </c>
      <c r="H473" s="8">
        <v>4.2700000000000002E-2</v>
      </c>
      <c r="I473" t="s">
        <v>615</v>
      </c>
    </row>
    <row r="474" spans="1:9" x14ac:dyDescent="0.3">
      <c r="A474">
        <v>1</v>
      </c>
      <c r="B474" t="s">
        <v>484</v>
      </c>
      <c r="C474">
        <v>1</v>
      </c>
      <c r="D474">
        <v>-0.09</v>
      </c>
      <c r="E474">
        <v>28</v>
      </c>
      <c r="F474">
        <v>115.94</v>
      </c>
      <c r="G474">
        <v>115.71</v>
      </c>
      <c r="H474" s="8">
        <v>6.4899999999999999E-2</v>
      </c>
      <c r="I474" t="s">
        <v>615</v>
      </c>
    </row>
    <row r="475" spans="1:9" x14ac:dyDescent="0.3">
      <c r="A475">
        <v>1</v>
      </c>
      <c r="B475" t="s">
        <v>485</v>
      </c>
      <c r="C475">
        <v>1</v>
      </c>
      <c r="D475">
        <v>-7.0000000000000007E-2</v>
      </c>
      <c r="E475">
        <v>24</v>
      </c>
      <c r="F475">
        <v>117.02</v>
      </c>
      <c r="G475">
        <v>116.47</v>
      </c>
      <c r="H475" s="8">
        <v>5.4100000000000002E-2</v>
      </c>
      <c r="I475" t="s">
        <v>615</v>
      </c>
    </row>
    <row r="476" spans="1:9" x14ac:dyDescent="0.3">
      <c r="A476">
        <v>1</v>
      </c>
      <c r="B476" t="s">
        <v>486</v>
      </c>
      <c r="C476">
        <v>1</v>
      </c>
      <c r="D476">
        <v>-0.08</v>
      </c>
      <c r="E476">
        <v>25</v>
      </c>
      <c r="F476">
        <v>115.95</v>
      </c>
      <c r="G476">
        <v>115.38</v>
      </c>
      <c r="H476" s="8">
        <v>5.79E-2</v>
      </c>
      <c r="I476" t="s">
        <v>615</v>
      </c>
    </row>
    <row r="477" spans="1:9" x14ac:dyDescent="0.3">
      <c r="A477">
        <v>1</v>
      </c>
      <c r="B477" t="s">
        <v>487</v>
      </c>
      <c r="C477">
        <v>1</v>
      </c>
      <c r="D477">
        <v>-7.0000000000000007E-2</v>
      </c>
      <c r="E477">
        <v>26</v>
      </c>
      <c r="F477">
        <v>114.38</v>
      </c>
      <c r="G477">
        <v>112.95</v>
      </c>
      <c r="H477" s="8">
        <v>6.1899999999999997E-2</v>
      </c>
      <c r="I477" t="s">
        <v>615</v>
      </c>
    </row>
    <row r="478" spans="1:9" x14ac:dyDescent="0.3">
      <c r="A478">
        <v>1</v>
      </c>
      <c r="B478" t="s">
        <v>488</v>
      </c>
      <c r="C478">
        <v>1</v>
      </c>
      <c r="D478">
        <v>-0.1</v>
      </c>
      <c r="E478">
        <v>26</v>
      </c>
      <c r="F478">
        <v>116.15</v>
      </c>
      <c r="G478">
        <v>115.82</v>
      </c>
      <c r="H478" s="8">
        <v>6.0499999999999998E-2</v>
      </c>
      <c r="I478" t="s">
        <v>615</v>
      </c>
    </row>
    <row r="479" spans="1:9" x14ac:dyDescent="0.3">
      <c r="A479">
        <v>1</v>
      </c>
      <c r="B479" t="s">
        <v>489</v>
      </c>
      <c r="C479">
        <v>1</v>
      </c>
      <c r="D479">
        <v>0.01</v>
      </c>
      <c r="E479">
        <v>24</v>
      </c>
      <c r="F479">
        <v>112.72</v>
      </c>
      <c r="G479">
        <v>112.08</v>
      </c>
      <c r="H479" s="8">
        <v>5.7599999999999998E-2</v>
      </c>
      <c r="I479" t="s">
        <v>615</v>
      </c>
    </row>
    <row r="480" spans="1:9" x14ac:dyDescent="0.3">
      <c r="A480">
        <v>1</v>
      </c>
      <c r="B480" t="s">
        <v>490</v>
      </c>
      <c r="C480">
        <v>1</v>
      </c>
      <c r="D480">
        <v>-0.04</v>
      </c>
      <c r="E480">
        <v>21</v>
      </c>
      <c r="F480">
        <v>115.17</v>
      </c>
      <c r="G480">
        <v>114.81</v>
      </c>
      <c r="H480" s="8">
        <v>4.9500000000000002E-2</v>
      </c>
      <c r="I480" t="s">
        <v>615</v>
      </c>
    </row>
    <row r="481" spans="1:9" x14ac:dyDescent="0.3">
      <c r="A481">
        <v>1</v>
      </c>
      <c r="B481" t="s">
        <v>491</v>
      </c>
      <c r="C481">
        <v>1</v>
      </c>
      <c r="D481">
        <v>-0.11</v>
      </c>
      <c r="E481">
        <v>26</v>
      </c>
      <c r="F481">
        <v>117.74</v>
      </c>
      <c r="G481">
        <v>117.09</v>
      </c>
      <c r="H481" s="8">
        <v>5.8999999999999997E-2</v>
      </c>
      <c r="I481" t="s">
        <v>615</v>
      </c>
    </row>
    <row r="482" spans="1:9" x14ac:dyDescent="0.3">
      <c r="A482">
        <v>1</v>
      </c>
      <c r="B482" t="s">
        <v>492</v>
      </c>
      <c r="C482">
        <v>1</v>
      </c>
      <c r="D482">
        <v>-7.0000000000000007E-2</v>
      </c>
      <c r="E482">
        <v>21</v>
      </c>
      <c r="F482">
        <v>116.84</v>
      </c>
      <c r="G482">
        <v>116.34</v>
      </c>
      <c r="H482" s="8">
        <v>4.7899999999999998E-2</v>
      </c>
      <c r="I482" t="s">
        <v>615</v>
      </c>
    </row>
    <row r="483" spans="1:9" x14ac:dyDescent="0.3">
      <c r="A483">
        <v>1</v>
      </c>
      <c r="B483" t="s">
        <v>493</v>
      </c>
      <c r="C483">
        <v>1</v>
      </c>
      <c r="D483">
        <v>-0.11</v>
      </c>
      <c r="E483">
        <v>22</v>
      </c>
      <c r="F483">
        <v>117.31</v>
      </c>
      <c r="G483">
        <v>116.81</v>
      </c>
      <c r="H483" s="8">
        <v>5.1299999999999998E-2</v>
      </c>
      <c r="I483" t="s">
        <v>615</v>
      </c>
    </row>
    <row r="484" spans="1:9" x14ac:dyDescent="0.3">
      <c r="A484">
        <v>1</v>
      </c>
      <c r="B484" t="s">
        <v>494</v>
      </c>
      <c r="C484">
        <v>1</v>
      </c>
      <c r="D484">
        <v>-0.09</v>
      </c>
      <c r="E484">
        <v>25</v>
      </c>
      <c r="F484">
        <v>112.96</v>
      </c>
      <c r="G484">
        <v>112.38</v>
      </c>
      <c r="H484" s="8">
        <v>6.0299999999999999E-2</v>
      </c>
      <c r="I484" t="s">
        <v>615</v>
      </c>
    </row>
    <row r="485" spans="1:9" x14ac:dyDescent="0.3">
      <c r="A485">
        <v>1</v>
      </c>
      <c r="B485" t="s">
        <v>495</v>
      </c>
      <c r="C485">
        <v>1</v>
      </c>
      <c r="D485">
        <v>-0.43</v>
      </c>
      <c r="E485">
        <v>24</v>
      </c>
      <c r="F485">
        <v>119.95</v>
      </c>
      <c r="G485">
        <v>119.38</v>
      </c>
      <c r="H485" s="8">
        <v>5.4100000000000002E-2</v>
      </c>
      <c r="I485" t="s">
        <v>615</v>
      </c>
    </row>
    <row r="486" spans="1:9" x14ac:dyDescent="0.3">
      <c r="A486">
        <v>1</v>
      </c>
      <c r="B486" t="s">
        <v>496</v>
      </c>
      <c r="C486">
        <v>1</v>
      </c>
      <c r="D486">
        <v>0.01</v>
      </c>
      <c r="E486">
        <v>27</v>
      </c>
      <c r="F486">
        <v>117.31</v>
      </c>
      <c r="G486">
        <v>116.94</v>
      </c>
      <c r="H486" s="8">
        <v>6.1400000000000003E-2</v>
      </c>
      <c r="I486" t="s">
        <v>615</v>
      </c>
    </row>
    <row r="487" spans="1:9" x14ac:dyDescent="0.3">
      <c r="A487">
        <v>1</v>
      </c>
      <c r="B487" t="s">
        <v>497</v>
      </c>
      <c r="C487">
        <v>1</v>
      </c>
      <c r="D487">
        <v>-0.09</v>
      </c>
      <c r="E487">
        <v>23</v>
      </c>
      <c r="F487">
        <v>117.36</v>
      </c>
      <c r="G487">
        <v>117.12</v>
      </c>
      <c r="H487" s="8">
        <v>5.3499999999999999E-2</v>
      </c>
      <c r="I487" t="s">
        <v>615</v>
      </c>
    </row>
    <row r="488" spans="1:9" x14ac:dyDescent="0.3">
      <c r="A488">
        <v>1</v>
      </c>
      <c r="B488" t="s">
        <v>498</v>
      </c>
      <c r="C488">
        <v>1</v>
      </c>
      <c r="D488">
        <v>-0.05</v>
      </c>
      <c r="E488">
        <v>25</v>
      </c>
      <c r="F488">
        <v>116.25</v>
      </c>
      <c r="G488">
        <v>115.73</v>
      </c>
      <c r="H488" s="8">
        <v>5.96E-2</v>
      </c>
      <c r="I488" t="s">
        <v>615</v>
      </c>
    </row>
    <row r="489" spans="1:9" x14ac:dyDescent="0.3">
      <c r="A489">
        <v>1</v>
      </c>
      <c r="B489" t="s">
        <v>499</v>
      </c>
      <c r="C489">
        <v>1</v>
      </c>
      <c r="D489">
        <v>-0.11</v>
      </c>
      <c r="E489">
        <v>24</v>
      </c>
      <c r="F489">
        <v>115.95</v>
      </c>
      <c r="G489">
        <v>115.02</v>
      </c>
      <c r="H489" s="8">
        <v>5.5800000000000002E-2</v>
      </c>
      <c r="I489" t="s">
        <v>615</v>
      </c>
    </row>
    <row r="490" spans="1:9" x14ac:dyDescent="0.3">
      <c r="A490">
        <v>1</v>
      </c>
      <c r="B490" t="s">
        <v>500</v>
      </c>
      <c r="C490">
        <v>1</v>
      </c>
      <c r="D490">
        <v>-0.09</v>
      </c>
      <c r="E490">
        <v>23</v>
      </c>
      <c r="F490">
        <v>117.12</v>
      </c>
      <c r="G490">
        <v>116.48</v>
      </c>
      <c r="H490" s="8">
        <v>5.2299999999999999E-2</v>
      </c>
      <c r="I490" t="s">
        <v>615</v>
      </c>
    </row>
    <row r="491" spans="1:9" x14ac:dyDescent="0.3">
      <c r="A491">
        <v>1</v>
      </c>
      <c r="B491" t="s">
        <v>501</v>
      </c>
      <c r="C491">
        <v>1</v>
      </c>
      <c r="D491">
        <v>-0.13</v>
      </c>
      <c r="E491">
        <v>21</v>
      </c>
      <c r="F491">
        <v>114.4</v>
      </c>
      <c r="G491">
        <v>113.01</v>
      </c>
      <c r="H491" s="8">
        <v>5.0099999999999999E-2</v>
      </c>
      <c r="I491" t="s">
        <v>615</v>
      </c>
    </row>
    <row r="492" spans="1:9" x14ac:dyDescent="0.3">
      <c r="A492">
        <v>1</v>
      </c>
      <c r="B492" t="s">
        <v>502</v>
      </c>
      <c r="C492">
        <v>1</v>
      </c>
      <c r="D492">
        <v>-0.06</v>
      </c>
      <c r="E492">
        <v>25</v>
      </c>
      <c r="F492">
        <v>115.58</v>
      </c>
      <c r="G492">
        <v>114.55</v>
      </c>
      <c r="H492" s="8">
        <v>6.0499999999999998E-2</v>
      </c>
      <c r="I492" t="s">
        <v>615</v>
      </c>
    </row>
    <row r="493" spans="1:9" x14ac:dyDescent="0.3">
      <c r="A493">
        <v>1</v>
      </c>
      <c r="B493" t="s">
        <v>503</v>
      </c>
      <c r="C493">
        <v>1</v>
      </c>
      <c r="D493">
        <v>-0.1</v>
      </c>
      <c r="E493">
        <v>23</v>
      </c>
      <c r="F493">
        <v>119.23</v>
      </c>
      <c r="G493">
        <v>118.66</v>
      </c>
      <c r="H493" s="8">
        <v>5.1999999999999998E-2</v>
      </c>
      <c r="I493" t="s">
        <v>615</v>
      </c>
    </row>
    <row r="494" spans="1:9" x14ac:dyDescent="0.3">
      <c r="A494">
        <v>1</v>
      </c>
      <c r="B494" t="s">
        <v>504</v>
      </c>
      <c r="C494">
        <v>1</v>
      </c>
      <c r="D494">
        <v>-0.09</v>
      </c>
      <c r="E494">
        <v>18</v>
      </c>
      <c r="F494">
        <v>120.23</v>
      </c>
      <c r="G494">
        <v>119.76</v>
      </c>
      <c r="H494" s="8">
        <v>4.07E-2</v>
      </c>
      <c r="I494" t="s">
        <v>615</v>
      </c>
    </row>
    <row r="495" spans="1:9" x14ac:dyDescent="0.3">
      <c r="A495">
        <v>1</v>
      </c>
      <c r="B495" t="s">
        <v>505</v>
      </c>
      <c r="C495">
        <v>1</v>
      </c>
      <c r="D495">
        <v>-0.06</v>
      </c>
      <c r="E495">
        <v>25</v>
      </c>
      <c r="F495">
        <v>119.82</v>
      </c>
      <c r="G495">
        <v>119.37</v>
      </c>
      <c r="H495" s="8">
        <v>5.6599999999999998E-2</v>
      </c>
      <c r="I495" t="s">
        <v>615</v>
      </c>
    </row>
    <row r="496" spans="1:9" x14ac:dyDescent="0.3">
      <c r="A496">
        <v>1</v>
      </c>
      <c r="B496" t="s">
        <v>506</v>
      </c>
      <c r="C496">
        <v>1</v>
      </c>
      <c r="D496">
        <v>-7.0000000000000007E-2</v>
      </c>
      <c r="E496">
        <v>25</v>
      </c>
      <c r="F496">
        <v>115.36</v>
      </c>
      <c r="G496">
        <v>114.84</v>
      </c>
      <c r="H496" s="8">
        <v>5.6500000000000002E-2</v>
      </c>
      <c r="I496" t="s">
        <v>615</v>
      </c>
    </row>
    <row r="497" spans="1:9" x14ac:dyDescent="0.3">
      <c r="A497">
        <v>1</v>
      </c>
      <c r="B497" t="s">
        <v>507</v>
      </c>
      <c r="C497">
        <v>1</v>
      </c>
      <c r="D497">
        <v>-7.0000000000000007E-2</v>
      </c>
      <c r="E497">
        <v>26</v>
      </c>
      <c r="F497">
        <v>119.96</v>
      </c>
      <c r="G497">
        <v>119.29</v>
      </c>
      <c r="H497" s="8">
        <v>5.91E-2</v>
      </c>
      <c r="I497" t="s">
        <v>615</v>
      </c>
    </row>
    <row r="498" spans="1:9" x14ac:dyDescent="0.3">
      <c r="A498">
        <v>1</v>
      </c>
      <c r="B498" t="s">
        <v>508</v>
      </c>
      <c r="C498">
        <v>1</v>
      </c>
      <c r="D498">
        <v>-0.11</v>
      </c>
      <c r="E498">
        <v>27</v>
      </c>
      <c r="F498">
        <v>114.17</v>
      </c>
      <c r="G498">
        <v>113.52</v>
      </c>
      <c r="H498" s="8">
        <v>6.3899999999999998E-2</v>
      </c>
      <c r="I498" t="s">
        <v>615</v>
      </c>
    </row>
    <row r="499" spans="1:9" x14ac:dyDescent="0.3">
      <c r="A499">
        <v>1</v>
      </c>
      <c r="B499" t="s">
        <v>509</v>
      </c>
      <c r="C499">
        <v>1</v>
      </c>
      <c r="D499">
        <v>-0.15</v>
      </c>
      <c r="E499">
        <v>24</v>
      </c>
      <c r="F499">
        <v>116.93</v>
      </c>
      <c r="G499">
        <v>116.3</v>
      </c>
      <c r="H499" s="8">
        <v>5.67E-2</v>
      </c>
      <c r="I499" t="s">
        <v>615</v>
      </c>
    </row>
    <row r="500" spans="1:9" x14ac:dyDescent="0.3">
      <c r="A500">
        <v>1</v>
      </c>
      <c r="B500" t="s">
        <v>510</v>
      </c>
      <c r="C500">
        <v>1</v>
      </c>
      <c r="D500">
        <v>-0.12</v>
      </c>
      <c r="E500">
        <v>27</v>
      </c>
      <c r="F500">
        <v>116.52</v>
      </c>
      <c r="G500">
        <v>116.04</v>
      </c>
      <c r="H500" s="8">
        <v>6.25E-2</v>
      </c>
      <c r="I500" t="s">
        <v>615</v>
      </c>
    </row>
    <row r="501" spans="1:9" x14ac:dyDescent="0.3">
      <c r="A501">
        <v>1</v>
      </c>
      <c r="B501" t="s">
        <v>511</v>
      </c>
      <c r="C501">
        <v>1</v>
      </c>
      <c r="D501">
        <v>-0.1</v>
      </c>
      <c r="E501">
        <v>23</v>
      </c>
      <c r="F501">
        <v>116.02</v>
      </c>
      <c r="G501">
        <v>115.73</v>
      </c>
      <c r="H501" s="8">
        <v>5.4300000000000001E-2</v>
      </c>
      <c r="I501" t="s">
        <v>615</v>
      </c>
    </row>
    <row r="502" spans="1:9" x14ac:dyDescent="0.3">
      <c r="A502">
        <v>1</v>
      </c>
      <c r="B502" t="s">
        <v>512</v>
      </c>
      <c r="C502">
        <v>1</v>
      </c>
      <c r="D502">
        <v>-0.14000000000000001</v>
      </c>
      <c r="E502">
        <v>23</v>
      </c>
      <c r="F502">
        <v>118.49</v>
      </c>
      <c r="G502">
        <v>117.86</v>
      </c>
      <c r="H502" s="8">
        <v>5.2299999999999999E-2</v>
      </c>
      <c r="I502" t="s">
        <v>615</v>
      </c>
    </row>
    <row r="503" spans="1:9" x14ac:dyDescent="0.3">
      <c r="A503">
        <v>1</v>
      </c>
      <c r="B503" t="s">
        <v>513</v>
      </c>
      <c r="C503">
        <v>1</v>
      </c>
      <c r="D503">
        <v>-0.12</v>
      </c>
      <c r="E503">
        <v>23</v>
      </c>
      <c r="F503">
        <v>124.26</v>
      </c>
      <c r="G503">
        <v>123.89</v>
      </c>
      <c r="H503" s="8">
        <v>4.99E-2</v>
      </c>
      <c r="I503" t="s">
        <v>615</v>
      </c>
    </row>
    <row r="504" spans="1:9" x14ac:dyDescent="0.3">
      <c r="A504">
        <v>1</v>
      </c>
      <c r="B504" t="s">
        <v>514</v>
      </c>
      <c r="C504">
        <v>1</v>
      </c>
      <c r="D504">
        <v>-0.09</v>
      </c>
      <c r="E504">
        <v>23</v>
      </c>
      <c r="F504">
        <v>114.99</v>
      </c>
      <c r="G504">
        <v>113.88</v>
      </c>
      <c r="H504" s="8">
        <v>5.5199999999999999E-2</v>
      </c>
      <c r="I504" t="s">
        <v>615</v>
      </c>
    </row>
    <row r="505" spans="1:9" x14ac:dyDescent="0.3">
      <c r="A505">
        <v>1</v>
      </c>
      <c r="B505" t="s">
        <v>515</v>
      </c>
      <c r="C505">
        <v>1</v>
      </c>
      <c r="D505">
        <v>-7.0000000000000007E-2</v>
      </c>
      <c r="E505">
        <v>22</v>
      </c>
      <c r="F505">
        <v>122.88</v>
      </c>
      <c r="G505">
        <v>122.38</v>
      </c>
      <c r="H505" s="8">
        <v>4.8399999999999999E-2</v>
      </c>
      <c r="I505" t="s">
        <v>615</v>
      </c>
    </row>
    <row r="506" spans="1:9" x14ac:dyDescent="0.3">
      <c r="A506">
        <v>1</v>
      </c>
      <c r="B506" t="s">
        <v>516</v>
      </c>
      <c r="C506">
        <v>1</v>
      </c>
      <c r="D506">
        <v>-0.02</v>
      </c>
      <c r="E506">
        <v>24</v>
      </c>
      <c r="F506">
        <v>113.29</v>
      </c>
      <c r="G506">
        <v>112.51</v>
      </c>
      <c r="H506" s="8">
        <v>5.7700000000000001E-2</v>
      </c>
      <c r="I506" t="s">
        <v>615</v>
      </c>
    </row>
    <row r="507" spans="1:9" x14ac:dyDescent="0.3">
      <c r="A507">
        <v>1</v>
      </c>
      <c r="B507" t="s">
        <v>517</v>
      </c>
      <c r="C507">
        <v>1</v>
      </c>
      <c r="D507">
        <v>-0.11</v>
      </c>
      <c r="E507">
        <v>22</v>
      </c>
      <c r="F507">
        <v>122.82</v>
      </c>
      <c r="G507">
        <v>121.96</v>
      </c>
      <c r="H507" s="8">
        <v>4.9200000000000001E-2</v>
      </c>
      <c r="I507" t="s">
        <v>615</v>
      </c>
    </row>
    <row r="508" spans="1:9" x14ac:dyDescent="0.3">
      <c r="A508">
        <v>1</v>
      </c>
      <c r="B508" t="s">
        <v>518</v>
      </c>
      <c r="C508">
        <v>1</v>
      </c>
      <c r="D508">
        <v>-0.13</v>
      </c>
      <c r="E508">
        <v>23</v>
      </c>
      <c r="F508">
        <v>120.18</v>
      </c>
      <c r="G508">
        <v>119.81</v>
      </c>
      <c r="H508" s="8">
        <v>5.1900000000000002E-2</v>
      </c>
      <c r="I508" t="s">
        <v>615</v>
      </c>
    </row>
    <row r="509" spans="1:9" x14ac:dyDescent="0.3">
      <c r="A509">
        <v>1</v>
      </c>
      <c r="B509" t="s">
        <v>519</v>
      </c>
      <c r="C509">
        <v>1</v>
      </c>
      <c r="D509">
        <v>-0.1</v>
      </c>
      <c r="E509">
        <v>22</v>
      </c>
      <c r="F509">
        <v>116.84</v>
      </c>
      <c r="G509">
        <v>115.87</v>
      </c>
      <c r="H509" s="8">
        <v>5.11E-2</v>
      </c>
      <c r="I509" t="s">
        <v>615</v>
      </c>
    </row>
    <row r="510" spans="1:9" x14ac:dyDescent="0.3">
      <c r="A510">
        <v>1</v>
      </c>
      <c r="B510" t="s">
        <v>520</v>
      </c>
      <c r="C510">
        <v>1</v>
      </c>
      <c r="D510">
        <v>-7.0000000000000007E-2</v>
      </c>
      <c r="E510">
        <v>27</v>
      </c>
      <c r="F510">
        <v>116.94</v>
      </c>
      <c r="G510">
        <v>116.63</v>
      </c>
      <c r="H510" s="8">
        <v>6.3299999999999995E-2</v>
      </c>
      <c r="I510" t="s">
        <v>615</v>
      </c>
    </row>
    <row r="511" spans="1:9" x14ac:dyDescent="0.3">
      <c r="A511">
        <v>1</v>
      </c>
      <c r="B511" t="s">
        <v>521</v>
      </c>
      <c r="C511">
        <v>1</v>
      </c>
      <c r="D511">
        <v>-0.11</v>
      </c>
      <c r="E511">
        <v>24</v>
      </c>
      <c r="F511">
        <v>118.8</v>
      </c>
      <c r="G511">
        <v>118.32</v>
      </c>
      <c r="H511" s="8">
        <v>5.4100000000000002E-2</v>
      </c>
      <c r="I511" t="s">
        <v>615</v>
      </c>
    </row>
    <row r="512" spans="1:9" x14ac:dyDescent="0.3">
      <c r="A512">
        <v>1</v>
      </c>
      <c r="B512" t="s">
        <v>522</v>
      </c>
      <c r="C512">
        <v>1</v>
      </c>
      <c r="D512">
        <v>-0.02</v>
      </c>
      <c r="E512">
        <v>25</v>
      </c>
      <c r="F512">
        <v>114.83</v>
      </c>
      <c r="G512">
        <v>114.34</v>
      </c>
      <c r="H512" s="8">
        <v>5.8700000000000002E-2</v>
      </c>
      <c r="I512" t="s">
        <v>615</v>
      </c>
    </row>
    <row r="513" spans="1:9" x14ac:dyDescent="0.3">
      <c r="A513">
        <v>1</v>
      </c>
      <c r="B513" t="s">
        <v>523</v>
      </c>
      <c r="C513">
        <v>1</v>
      </c>
      <c r="D513">
        <v>-0.15</v>
      </c>
      <c r="E513">
        <v>24</v>
      </c>
      <c r="F513">
        <v>116.39</v>
      </c>
      <c r="G513">
        <v>116.09</v>
      </c>
      <c r="H513" s="8">
        <v>5.5500000000000001E-2</v>
      </c>
      <c r="I513" t="s">
        <v>615</v>
      </c>
    </row>
    <row r="514" spans="1:9" x14ac:dyDescent="0.3">
      <c r="A514">
        <v>1</v>
      </c>
      <c r="B514" t="s">
        <v>524</v>
      </c>
      <c r="C514">
        <v>1</v>
      </c>
      <c r="D514">
        <v>-0.04</v>
      </c>
      <c r="E514">
        <v>28</v>
      </c>
      <c r="F514">
        <v>117.1</v>
      </c>
      <c r="G514">
        <v>116.35</v>
      </c>
      <c r="H514" s="8">
        <v>6.5000000000000002E-2</v>
      </c>
      <c r="I514" t="s">
        <v>615</v>
      </c>
    </row>
    <row r="515" spans="1:9" x14ac:dyDescent="0.3">
      <c r="A515">
        <v>1</v>
      </c>
      <c r="B515" t="s">
        <v>525</v>
      </c>
      <c r="C515">
        <v>1</v>
      </c>
      <c r="D515">
        <v>-0.02</v>
      </c>
      <c r="E515">
        <v>25</v>
      </c>
      <c r="F515">
        <v>121.36</v>
      </c>
      <c r="G515">
        <v>120.61</v>
      </c>
      <c r="H515" s="8">
        <v>5.5599999999999997E-2</v>
      </c>
      <c r="I515" t="s">
        <v>615</v>
      </c>
    </row>
    <row r="516" spans="1:9" x14ac:dyDescent="0.3">
      <c r="A516">
        <v>1</v>
      </c>
      <c r="B516" t="s">
        <v>526</v>
      </c>
      <c r="C516">
        <v>1</v>
      </c>
      <c r="D516">
        <v>-0.05</v>
      </c>
      <c r="E516">
        <v>21</v>
      </c>
      <c r="F516">
        <v>115.93</v>
      </c>
      <c r="G516">
        <v>114.94</v>
      </c>
      <c r="H516" s="8">
        <v>4.8599999999999997E-2</v>
      </c>
      <c r="I516" t="s">
        <v>615</v>
      </c>
    </row>
    <row r="517" spans="1:9" x14ac:dyDescent="0.3">
      <c r="A517">
        <v>1</v>
      </c>
      <c r="B517" t="s">
        <v>527</v>
      </c>
      <c r="C517">
        <v>1</v>
      </c>
      <c r="D517">
        <v>-0.1</v>
      </c>
      <c r="E517">
        <v>23</v>
      </c>
      <c r="F517">
        <v>115.81</v>
      </c>
      <c r="G517">
        <v>115.46</v>
      </c>
      <c r="H517" s="8">
        <v>5.21E-2</v>
      </c>
      <c r="I517" t="s">
        <v>615</v>
      </c>
    </row>
    <row r="518" spans="1:9" x14ac:dyDescent="0.3">
      <c r="A518">
        <v>1</v>
      </c>
      <c r="B518" t="s">
        <v>528</v>
      </c>
      <c r="C518">
        <v>1</v>
      </c>
      <c r="D518">
        <v>-0.1</v>
      </c>
      <c r="E518">
        <v>26</v>
      </c>
      <c r="F518">
        <v>114.08</v>
      </c>
      <c r="G518">
        <v>113.6</v>
      </c>
      <c r="H518" s="8">
        <v>6.2E-2</v>
      </c>
      <c r="I518" t="s">
        <v>615</v>
      </c>
    </row>
    <row r="519" spans="1:9" x14ac:dyDescent="0.3">
      <c r="A519">
        <v>1</v>
      </c>
      <c r="B519" t="s">
        <v>529</v>
      </c>
      <c r="C519">
        <v>1</v>
      </c>
      <c r="D519">
        <v>-0.06</v>
      </c>
      <c r="E519">
        <v>28</v>
      </c>
      <c r="F519">
        <v>114.57</v>
      </c>
      <c r="G519">
        <v>113.89</v>
      </c>
      <c r="H519" s="8">
        <v>6.7500000000000004E-2</v>
      </c>
      <c r="I519" t="s">
        <v>615</v>
      </c>
    </row>
    <row r="520" spans="1:9" x14ac:dyDescent="0.3">
      <c r="A520">
        <v>1</v>
      </c>
      <c r="B520" t="s">
        <v>530</v>
      </c>
      <c r="C520">
        <v>1</v>
      </c>
      <c r="D520">
        <v>-0.12</v>
      </c>
      <c r="E520">
        <v>22</v>
      </c>
      <c r="F520">
        <v>117.59</v>
      </c>
      <c r="G520">
        <v>117.12</v>
      </c>
      <c r="H520" s="8">
        <v>0.05</v>
      </c>
      <c r="I520" t="s">
        <v>615</v>
      </c>
    </row>
    <row r="521" spans="1:9" x14ac:dyDescent="0.3">
      <c r="A521">
        <v>1</v>
      </c>
      <c r="B521" t="s">
        <v>531</v>
      </c>
      <c r="C521">
        <v>1</v>
      </c>
      <c r="D521">
        <v>-0.03</v>
      </c>
      <c r="E521">
        <v>28</v>
      </c>
      <c r="F521">
        <v>115.99</v>
      </c>
      <c r="G521">
        <v>115.57</v>
      </c>
      <c r="H521" s="8">
        <v>6.5500000000000003E-2</v>
      </c>
      <c r="I521" t="s">
        <v>615</v>
      </c>
    </row>
    <row r="522" spans="1:9" x14ac:dyDescent="0.3">
      <c r="A522">
        <v>1</v>
      </c>
      <c r="B522" t="s">
        <v>532</v>
      </c>
      <c r="C522">
        <v>1</v>
      </c>
      <c r="D522">
        <v>-0.15</v>
      </c>
      <c r="E522">
        <v>19</v>
      </c>
      <c r="F522">
        <v>119.57</v>
      </c>
      <c r="G522">
        <v>119.03</v>
      </c>
      <c r="H522" s="8">
        <v>4.3499999999999997E-2</v>
      </c>
      <c r="I522" t="s">
        <v>615</v>
      </c>
    </row>
    <row r="523" spans="1:9" x14ac:dyDescent="0.3">
      <c r="A523">
        <v>1</v>
      </c>
      <c r="B523" t="s">
        <v>533</v>
      </c>
      <c r="C523">
        <v>1</v>
      </c>
      <c r="D523">
        <v>-0.03</v>
      </c>
      <c r="E523">
        <v>23</v>
      </c>
      <c r="F523">
        <v>114.82</v>
      </c>
      <c r="G523">
        <v>114.2</v>
      </c>
      <c r="H523" s="8">
        <v>5.5399999999999998E-2</v>
      </c>
      <c r="I523" t="s">
        <v>615</v>
      </c>
    </row>
    <row r="524" spans="1:9" x14ac:dyDescent="0.3">
      <c r="A524">
        <v>1</v>
      </c>
      <c r="B524" t="s">
        <v>534</v>
      </c>
      <c r="C524">
        <v>1</v>
      </c>
      <c r="D524">
        <v>-0.12</v>
      </c>
      <c r="E524">
        <v>20</v>
      </c>
      <c r="F524">
        <v>118.42</v>
      </c>
      <c r="G524">
        <v>117.88</v>
      </c>
      <c r="H524" s="8">
        <v>4.6699999999999998E-2</v>
      </c>
      <c r="I524" t="s">
        <v>615</v>
      </c>
    </row>
    <row r="525" spans="1:9" x14ac:dyDescent="0.3">
      <c r="A525">
        <v>1</v>
      </c>
      <c r="B525" t="s">
        <v>535</v>
      </c>
      <c r="C525">
        <v>1</v>
      </c>
      <c r="D525">
        <v>-7.0000000000000007E-2</v>
      </c>
      <c r="E525">
        <v>23</v>
      </c>
      <c r="F525">
        <v>119.41</v>
      </c>
      <c r="G525">
        <v>118.29</v>
      </c>
      <c r="H525" s="8">
        <v>5.1799999999999999E-2</v>
      </c>
      <c r="I525" t="s">
        <v>615</v>
      </c>
    </row>
    <row r="526" spans="1:9" x14ac:dyDescent="0.3">
      <c r="A526">
        <v>1</v>
      </c>
      <c r="B526" t="s">
        <v>536</v>
      </c>
      <c r="C526">
        <v>1</v>
      </c>
      <c r="D526">
        <v>-0.02</v>
      </c>
      <c r="E526">
        <v>26</v>
      </c>
      <c r="F526">
        <v>113.46</v>
      </c>
      <c r="G526">
        <v>112.81</v>
      </c>
      <c r="H526" s="8">
        <v>6.5100000000000005E-2</v>
      </c>
      <c r="I526" t="s">
        <v>615</v>
      </c>
    </row>
    <row r="527" spans="1:9" x14ac:dyDescent="0.3">
      <c r="A527">
        <v>1</v>
      </c>
      <c r="B527" t="s">
        <v>537</v>
      </c>
      <c r="C527">
        <v>1</v>
      </c>
      <c r="D527">
        <v>-0.05</v>
      </c>
      <c r="E527">
        <v>27</v>
      </c>
      <c r="F527">
        <v>119.14</v>
      </c>
      <c r="G527">
        <v>118.79</v>
      </c>
      <c r="H527" s="8">
        <v>6.08E-2</v>
      </c>
      <c r="I527" t="s">
        <v>615</v>
      </c>
    </row>
    <row r="528" spans="1:9" x14ac:dyDescent="0.3">
      <c r="A528">
        <v>1</v>
      </c>
      <c r="B528" t="s">
        <v>538</v>
      </c>
      <c r="C528">
        <v>1</v>
      </c>
      <c r="D528">
        <v>-0.06</v>
      </c>
      <c r="E528">
        <v>24</v>
      </c>
      <c r="F528">
        <v>115.23</v>
      </c>
      <c r="G528">
        <v>114.2</v>
      </c>
      <c r="H528" s="8">
        <v>5.5E-2</v>
      </c>
      <c r="I528" t="s">
        <v>615</v>
      </c>
    </row>
    <row r="529" spans="1:9" x14ac:dyDescent="0.3">
      <c r="A529">
        <v>1</v>
      </c>
      <c r="B529" t="s">
        <v>539</v>
      </c>
      <c r="C529">
        <v>1</v>
      </c>
      <c r="D529">
        <v>-0.14000000000000001</v>
      </c>
      <c r="E529">
        <v>22</v>
      </c>
      <c r="F529">
        <v>118.33</v>
      </c>
      <c r="G529">
        <v>117.17</v>
      </c>
      <c r="H529" s="8">
        <v>5.0599999999999999E-2</v>
      </c>
      <c r="I529" t="s">
        <v>615</v>
      </c>
    </row>
    <row r="530" spans="1:9" x14ac:dyDescent="0.3">
      <c r="A530">
        <v>1</v>
      </c>
      <c r="B530" t="s">
        <v>540</v>
      </c>
      <c r="C530">
        <v>1</v>
      </c>
      <c r="D530">
        <v>-0.11</v>
      </c>
      <c r="E530">
        <v>26</v>
      </c>
      <c r="F530">
        <v>121.15</v>
      </c>
      <c r="G530">
        <v>120.71</v>
      </c>
      <c r="H530" s="8">
        <v>5.5800000000000002E-2</v>
      </c>
      <c r="I530" t="s">
        <v>615</v>
      </c>
    </row>
    <row r="531" spans="1:9" x14ac:dyDescent="0.3">
      <c r="A531">
        <v>1</v>
      </c>
      <c r="B531" t="s">
        <v>541</v>
      </c>
      <c r="C531">
        <v>1</v>
      </c>
      <c r="D531">
        <v>-0.12</v>
      </c>
      <c r="E531">
        <v>23</v>
      </c>
      <c r="F531">
        <v>117.05</v>
      </c>
      <c r="G531">
        <v>116.64</v>
      </c>
      <c r="H531" s="8">
        <v>5.3999999999999999E-2</v>
      </c>
      <c r="I531" t="s">
        <v>615</v>
      </c>
    </row>
    <row r="532" spans="1:9" x14ac:dyDescent="0.3">
      <c r="A532">
        <v>1</v>
      </c>
      <c r="B532" t="s">
        <v>542</v>
      </c>
      <c r="C532">
        <v>1</v>
      </c>
      <c r="D532">
        <v>-0.13</v>
      </c>
      <c r="E532">
        <v>25</v>
      </c>
      <c r="F532">
        <v>117.11</v>
      </c>
      <c r="G532">
        <v>116.65</v>
      </c>
      <c r="H532" s="8">
        <v>5.7000000000000002E-2</v>
      </c>
      <c r="I532" t="s">
        <v>615</v>
      </c>
    </row>
    <row r="533" spans="1:9" x14ac:dyDescent="0.3">
      <c r="A533">
        <v>1</v>
      </c>
      <c r="B533" t="s">
        <v>543</v>
      </c>
      <c r="C533">
        <v>1</v>
      </c>
      <c r="D533">
        <v>-0.1</v>
      </c>
      <c r="E533">
        <v>23</v>
      </c>
      <c r="F533">
        <v>115.23</v>
      </c>
      <c r="G533">
        <v>115.04</v>
      </c>
      <c r="H533" s="8">
        <v>5.4600000000000003E-2</v>
      </c>
      <c r="I533" t="s">
        <v>615</v>
      </c>
    </row>
    <row r="534" spans="1:9" x14ac:dyDescent="0.3">
      <c r="A534">
        <v>1</v>
      </c>
      <c r="B534" t="s">
        <v>544</v>
      </c>
      <c r="C534">
        <v>1</v>
      </c>
      <c r="D534">
        <v>-0.16</v>
      </c>
      <c r="E534">
        <v>24</v>
      </c>
      <c r="F534">
        <v>116.21</v>
      </c>
      <c r="G534">
        <v>115.64</v>
      </c>
      <c r="H534" s="8">
        <v>5.62E-2</v>
      </c>
      <c r="I534" t="s">
        <v>615</v>
      </c>
    </row>
    <row r="535" spans="1:9" x14ac:dyDescent="0.3">
      <c r="A535">
        <v>1</v>
      </c>
      <c r="B535" t="s">
        <v>545</v>
      </c>
      <c r="C535">
        <v>1</v>
      </c>
      <c r="D535">
        <v>-0.09</v>
      </c>
      <c r="E535">
        <v>21</v>
      </c>
      <c r="F535">
        <v>117.55</v>
      </c>
      <c r="G535">
        <v>117.28</v>
      </c>
      <c r="H535" s="8">
        <v>4.8399999999999999E-2</v>
      </c>
      <c r="I535" t="s">
        <v>615</v>
      </c>
    </row>
    <row r="536" spans="1:9" x14ac:dyDescent="0.3">
      <c r="A536">
        <v>1</v>
      </c>
      <c r="B536" t="s">
        <v>546</v>
      </c>
      <c r="C536">
        <v>1</v>
      </c>
      <c r="D536">
        <v>-0.16</v>
      </c>
      <c r="E536">
        <v>27</v>
      </c>
      <c r="F536">
        <v>120.54</v>
      </c>
      <c r="G536">
        <v>119.97</v>
      </c>
      <c r="H536" s="8">
        <v>6.13E-2</v>
      </c>
      <c r="I536" t="s">
        <v>615</v>
      </c>
    </row>
    <row r="537" spans="1:9" x14ac:dyDescent="0.3">
      <c r="A537">
        <v>1</v>
      </c>
      <c r="B537" t="s">
        <v>547</v>
      </c>
      <c r="C537">
        <v>1</v>
      </c>
      <c r="D537">
        <v>-0.05</v>
      </c>
      <c r="E537">
        <v>20</v>
      </c>
      <c r="F537">
        <v>117.7</v>
      </c>
      <c r="G537">
        <v>117.11</v>
      </c>
      <c r="H537" s="8">
        <v>4.6199999999999998E-2</v>
      </c>
      <c r="I537" t="s">
        <v>615</v>
      </c>
    </row>
    <row r="538" spans="1:9" x14ac:dyDescent="0.3">
      <c r="A538">
        <v>1</v>
      </c>
      <c r="B538" t="s">
        <v>548</v>
      </c>
      <c r="C538">
        <v>1</v>
      </c>
      <c r="D538">
        <v>-0.14000000000000001</v>
      </c>
      <c r="E538">
        <v>21</v>
      </c>
      <c r="F538">
        <v>120.27</v>
      </c>
      <c r="G538">
        <v>119.52</v>
      </c>
      <c r="H538" s="8">
        <v>4.8099999999999997E-2</v>
      </c>
      <c r="I538" t="s">
        <v>615</v>
      </c>
    </row>
    <row r="539" spans="1:9" x14ac:dyDescent="0.3">
      <c r="A539">
        <v>1</v>
      </c>
      <c r="B539" t="s">
        <v>549</v>
      </c>
      <c r="C539">
        <v>1</v>
      </c>
      <c r="D539">
        <v>-0.11</v>
      </c>
      <c r="E539">
        <v>22</v>
      </c>
      <c r="F539">
        <v>119.37</v>
      </c>
      <c r="G539">
        <v>118.75</v>
      </c>
      <c r="H539" s="8">
        <v>4.9599999999999998E-2</v>
      </c>
      <c r="I539" t="s">
        <v>615</v>
      </c>
    </row>
    <row r="540" spans="1:9" x14ac:dyDescent="0.3">
      <c r="A540">
        <v>1</v>
      </c>
      <c r="B540" t="s">
        <v>550</v>
      </c>
      <c r="C540">
        <v>1</v>
      </c>
      <c r="D540">
        <v>-0.1</v>
      </c>
      <c r="E540">
        <v>19</v>
      </c>
      <c r="F540">
        <v>118.29</v>
      </c>
      <c r="G540">
        <v>117.72</v>
      </c>
      <c r="H540" s="8">
        <v>4.4200000000000003E-2</v>
      </c>
      <c r="I540" t="s">
        <v>615</v>
      </c>
    </row>
    <row r="541" spans="1:9" x14ac:dyDescent="0.3">
      <c r="A541">
        <v>1</v>
      </c>
      <c r="B541" t="s">
        <v>551</v>
      </c>
      <c r="C541">
        <v>1</v>
      </c>
      <c r="D541">
        <v>-0.11</v>
      </c>
      <c r="E541">
        <v>23</v>
      </c>
      <c r="F541">
        <v>114.43</v>
      </c>
      <c r="G541">
        <v>113.61</v>
      </c>
      <c r="H541" s="8">
        <v>5.3100000000000001E-2</v>
      </c>
      <c r="I541" t="s">
        <v>615</v>
      </c>
    </row>
    <row r="542" spans="1:9" x14ac:dyDescent="0.3">
      <c r="A542">
        <v>1</v>
      </c>
      <c r="B542" t="s">
        <v>552</v>
      </c>
      <c r="C542">
        <v>1</v>
      </c>
      <c r="D542">
        <v>-0.11</v>
      </c>
      <c r="E542">
        <v>26</v>
      </c>
      <c r="F542">
        <v>116.52</v>
      </c>
      <c r="G542">
        <v>116.13</v>
      </c>
      <c r="H542" s="8">
        <v>6.0999999999999999E-2</v>
      </c>
      <c r="I542" t="s">
        <v>615</v>
      </c>
    </row>
    <row r="543" spans="1:9" x14ac:dyDescent="0.3">
      <c r="A543">
        <v>1</v>
      </c>
      <c r="B543" t="s">
        <v>553</v>
      </c>
      <c r="C543">
        <v>1</v>
      </c>
      <c r="D543">
        <v>-0.11</v>
      </c>
      <c r="E543">
        <v>22</v>
      </c>
      <c r="F543">
        <v>115.66</v>
      </c>
      <c r="G543">
        <v>114.5</v>
      </c>
      <c r="H543" s="8">
        <v>5.0799999999999998E-2</v>
      </c>
      <c r="I543" t="s">
        <v>615</v>
      </c>
    </row>
    <row r="544" spans="1:9" x14ac:dyDescent="0.3">
      <c r="A544">
        <v>1</v>
      </c>
      <c r="B544" t="s">
        <v>554</v>
      </c>
      <c r="C544">
        <v>1</v>
      </c>
      <c r="D544">
        <v>-0.11</v>
      </c>
      <c r="E544">
        <v>23</v>
      </c>
      <c r="F544">
        <v>117.43</v>
      </c>
      <c r="G544">
        <v>116.44</v>
      </c>
      <c r="H544" s="8">
        <v>5.3699999999999998E-2</v>
      </c>
      <c r="I544" t="s">
        <v>615</v>
      </c>
    </row>
    <row r="545" spans="1:9" x14ac:dyDescent="0.3">
      <c r="A545">
        <v>1</v>
      </c>
      <c r="B545" t="s">
        <v>555</v>
      </c>
      <c r="C545">
        <v>1</v>
      </c>
      <c r="D545">
        <v>-0.15</v>
      </c>
      <c r="E545">
        <v>25</v>
      </c>
      <c r="F545">
        <v>115.91</v>
      </c>
      <c r="G545">
        <v>115.52</v>
      </c>
      <c r="H545" s="8">
        <v>5.8900000000000001E-2</v>
      </c>
      <c r="I545" t="s">
        <v>615</v>
      </c>
    </row>
    <row r="546" spans="1:9" x14ac:dyDescent="0.3">
      <c r="A546">
        <v>1</v>
      </c>
      <c r="B546" t="s">
        <v>556</v>
      </c>
      <c r="C546">
        <v>1</v>
      </c>
      <c r="D546">
        <v>-0.05</v>
      </c>
      <c r="E546">
        <v>25</v>
      </c>
      <c r="F546">
        <v>119.92</v>
      </c>
      <c r="G546">
        <v>119.45</v>
      </c>
      <c r="H546" s="8">
        <v>5.62E-2</v>
      </c>
      <c r="I546" t="s">
        <v>615</v>
      </c>
    </row>
    <row r="547" spans="1:9" x14ac:dyDescent="0.3">
      <c r="A547">
        <v>1</v>
      </c>
      <c r="B547" t="s">
        <v>557</v>
      </c>
      <c r="C547">
        <v>1</v>
      </c>
      <c r="D547">
        <v>-0.13</v>
      </c>
      <c r="E547">
        <v>22</v>
      </c>
      <c r="F547">
        <v>113.55</v>
      </c>
      <c r="G547">
        <v>112.81</v>
      </c>
      <c r="H547" s="8">
        <v>5.3800000000000001E-2</v>
      </c>
      <c r="I547" t="s">
        <v>615</v>
      </c>
    </row>
    <row r="548" spans="1:9" x14ac:dyDescent="0.3">
      <c r="A548">
        <v>1</v>
      </c>
      <c r="B548" t="s">
        <v>558</v>
      </c>
      <c r="C548">
        <v>1</v>
      </c>
      <c r="D548">
        <v>-0.08</v>
      </c>
      <c r="E548">
        <v>25</v>
      </c>
      <c r="F548">
        <v>122.65</v>
      </c>
      <c r="G548">
        <v>122.3</v>
      </c>
      <c r="H548" s="8">
        <v>5.5899999999999998E-2</v>
      </c>
      <c r="I548" t="s">
        <v>615</v>
      </c>
    </row>
    <row r="549" spans="1:9" x14ac:dyDescent="0.3">
      <c r="A549">
        <v>1</v>
      </c>
      <c r="B549" t="s">
        <v>559</v>
      </c>
      <c r="C549">
        <v>1</v>
      </c>
      <c r="D549">
        <v>-0.04</v>
      </c>
      <c r="E549">
        <v>22</v>
      </c>
      <c r="F549">
        <v>116.6</v>
      </c>
      <c r="G549">
        <v>116.02</v>
      </c>
      <c r="H549" s="8">
        <v>5.1200000000000002E-2</v>
      </c>
      <c r="I549" t="s">
        <v>615</v>
      </c>
    </row>
    <row r="550" spans="1:9" x14ac:dyDescent="0.3">
      <c r="A550">
        <v>1</v>
      </c>
      <c r="B550" t="s">
        <v>560</v>
      </c>
      <c r="C550">
        <v>1</v>
      </c>
      <c r="D550">
        <v>-0.17</v>
      </c>
      <c r="E550">
        <v>20</v>
      </c>
      <c r="F550">
        <v>119.07</v>
      </c>
      <c r="G550">
        <v>118.3</v>
      </c>
      <c r="H550" s="8">
        <v>4.5999999999999999E-2</v>
      </c>
      <c r="I550" t="s">
        <v>615</v>
      </c>
    </row>
    <row r="551" spans="1:9" x14ac:dyDescent="0.3">
      <c r="A551">
        <v>1</v>
      </c>
      <c r="B551" t="s">
        <v>561</v>
      </c>
      <c r="C551">
        <v>1</v>
      </c>
      <c r="D551">
        <v>-0.11</v>
      </c>
      <c r="E551">
        <v>21</v>
      </c>
      <c r="F551">
        <v>118.57</v>
      </c>
      <c r="G551">
        <v>118.16</v>
      </c>
      <c r="H551" s="8">
        <v>4.7600000000000003E-2</v>
      </c>
      <c r="I551" t="s">
        <v>615</v>
      </c>
    </row>
    <row r="552" spans="1:9" x14ac:dyDescent="0.3">
      <c r="A552">
        <v>1</v>
      </c>
      <c r="B552" t="s">
        <v>562</v>
      </c>
      <c r="C552">
        <v>1</v>
      </c>
      <c r="D552">
        <v>-0.17</v>
      </c>
      <c r="E552">
        <v>25</v>
      </c>
      <c r="F552">
        <v>118.07</v>
      </c>
      <c r="G552">
        <v>117.19</v>
      </c>
      <c r="H552" s="8">
        <v>5.7299999999999997E-2</v>
      </c>
      <c r="I552" t="s">
        <v>615</v>
      </c>
    </row>
    <row r="553" spans="1:9" x14ac:dyDescent="0.3">
      <c r="A553">
        <v>1</v>
      </c>
      <c r="B553" t="s">
        <v>563</v>
      </c>
      <c r="C553">
        <v>1</v>
      </c>
      <c r="D553">
        <v>-0.17</v>
      </c>
      <c r="E553">
        <v>22</v>
      </c>
      <c r="F553">
        <v>111.75</v>
      </c>
      <c r="G553">
        <v>111.02</v>
      </c>
      <c r="H553" s="8">
        <v>5.2699999999999997E-2</v>
      </c>
      <c r="I553" t="s">
        <v>615</v>
      </c>
    </row>
    <row r="554" spans="1:9" x14ac:dyDescent="0.3">
      <c r="A554">
        <v>1</v>
      </c>
      <c r="B554" t="s">
        <v>564</v>
      </c>
      <c r="C554">
        <v>1</v>
      </c>
      <c r="D554">
        <v>-0.06</v>
      </c>
      <c r="E554">
        <v>20</v>
      </c>
      <c r="F554">
        <v>118.64</v>
      </c>
      <c r="G554">
        <v>118.41</v>
      </c>
      <c r="H554" s="8">
        <v>4.4200000000000003E-2</v>
      </c>
      <c r="I554" t="s">
        <v>615</v>
      </c>
    </row>
    <row r="555" spans="1:9" x14ac:dyDescent="0.3">
      <c r="A555">
        <v>1</v>
      </c>
      <c r="B555" t="s">
        <v>565</v>
      </c>
      <c r="C555">
        <v>1</v>
      </c>
      <c r="D555">
        <v>-0.12</v>
      </c>
      <c r="E555">
        <v>16</v>
      </c>
      <c r="F555">
        <v>109.98</v>
      </c>
      <c r="G555">
        <v>109.18</v>
      </c>
      <c r="H555" s="8">
        <v>4.0300000000000002E-2</v>
      </c>
      <c r="I555" t="s">
        <v>615</v>
      </c>
    </row>
    <row r="556" spans="1:9" x14ac:dyDescent="0.3">
      <c r="A556">
        <v>1</v>
      </c>
      <c r="B556" t="s">
        <v>566</v>
      </c>
      <c r="C556">
        <v>1</v>
      </c>
      <c r="D556">
        <v>-0.11</v>
      </c>
      <c r="E556">
        <v>25</v>
      </c>
      <c r="F556">
        <v>117.58</v>
      </c>
      <c r="G556">
        <v>117.06</v>
      </c>
      <c r="H556" s="8">
        <v>5.7700000000000001E-2</v>
      </c>
      <c r="I556" t="s">
        <v>615</v>
      </c>
    </row>
    <row r="557" spans="1:9" x14ac:dyDescent="0.3">
      <c r="A557">
        <v>1</v>
      </c>
      <c r="B557" t="s">
        <v>567</v>
      </c>
      <c r="C557">
        <v>1</v>
      </c>
      <c r="D557">
        <v>-0.12</v>
      </c>
      <c r="E557">
        <v>23</v>
      </c>
      <c r="F557">
        <v>115.62</v>
      </c>
      <c r="G557">
        <v>115.02</v>
      </c>
      <c r="H557" s="8">
        <v>5.4100000000000002E-2</v>
      </c>
      <c r="I557" t="s">
        <v>615</v>
      </c>
    </row>
    <row r="558" spans="1:9" x14ac:dyDescent="0.3">
      <c r="A558">
        <v>1</v>
      </c>
      <c r="B558" t="s">
        <v>568</v>
      </c>
      <c r="C558">
        <v>1</v>
      </c>
      <c r="D558">
        <v>-0.08</v>
      </c>
      <c r="E558">
        <v>22</v>
      </c>
      <c r="F558">
        <v>117.76</v>
      </c>
      <c r="G558">
        <v>117.04</v>
      </c>
      <c r="H558" s="8">
        <v>4.9799999999999997E-2</v>
      </c>
      <c r="I558" t="s">
        <v>615</v>
      </c>
    </row>
    <row r="559" spans="1:9" x14ac:dyDescent="0.3">
      <c r="A559">
        <v>1</v>
      </c>
      <c r="B559" t="s">
        <v>569</v>
      </c>
      <c r="C559">
        <v>1</v>
      </c>
      <c r="D559">
        <v>-0.09</v>
      </c>
      <c r="E559">
        <v>20</v>
      </c>
      <c r="F559">
        <v>116.09</v>
      </c>
      <c r="G559">
        <v>114.78</v>
      </c>
      <c r="H559" s="8">
        <v>4.6600000000000003E-2</v>
      </c>
      <c r="I559" t="s">
        <v>615</v>
      </c>
    </row>
    <row r="560" spans="1:9" x14ac:dyDescent="0.3">
      <c r="A560">
        <v>1</v>
      </c>
      <c r="B560" t="s">
        <v>570</v>
      </c>
      <c r="C560">
        <v>1</v>
      </c>
      <c r="D560">
        <v>-0.1</v>
      </c>
      <c r="E560">
        <v>22</v>
      </c>
      <c r="F560">
        <v>113.92</v>
      </c>
      <c r="G560">
        <v>113.09</v>
      </c>
      <c r="H560" s="8">
        <v>5.3600000000000002E-2</v>
      </c>
      <c r="I560" t="s">
        <v>615</v>
      </c>
    </row>
    <row r="561" spans="1:9" x14ac:dyDescent="0.3">
      <c r="A561">
        <v>1</v>
      </c>
      <c r="B561" t="s">
        <v>571</v>
      </c>
      <c r="C561">
        <v>1</v>
      </c>
      <c r="D561">
        <v>-0.12</v>
      </c>
      <c r="E561">
        <v>25</v>
      </c>
      <c r="F561">
        <v>114.89</v>
      </c>
      <c r="G561">
        <v>114.36</v>
      </c>
      <c r="H561" s="8">
        <v>5.8500000000000003E-2</v>
      </c>
      <c r="I561" t="s">
        <v>615</v>
      </c>
    </row>
    <row r="562" spans="1:9" x14ac:dyDescent="0.3">
      <c r="A562">
        <v>1</v>
      </c>
      <c r="B562" t="s">
        <v>572</v>
      </c>
      <c r="C562">
        <v>1</v>
      </c>
      <c r="D562">
        <v>-0.1</v>
      </c>
      <c r="E562">
        <v>21</v>
      </c>
      <c r="F562">
        <v>117.02</v>
      </c>
      <c r="G562">
        <v>116.61</v>
      </c>
      <c r="H562" s="8">
        <v>4.8099999999999997E-2</v>
      </c>
      <c r="I562" t="s">
        <v>615</v>
      </c>
    </row>
    <row r="563" spans="1:9" x14ac:dyDescent="0.3">
      <c r="A563">
        <v>1</v>
      </c>
      <c r="B563" t="s">
        <v>573</v>
      </c>
      <c r="C563">
        <v>1</v>
      </c>
      <c r="D563">
        <v>-0.09</v>
      </c>
      <c r="E563">
        <v>28</v>
      </c>
      <c r="F563">
        <v>118.98</v>
      </c>
      <c r="G563">
        <v>118.51</v>
      </c>
      <c r="H563" s="8">
        <v>6.4100000000000004E-2</v>
      </c>
      <c r="I563" t="s">
        <v>615</v>
      </c>
    </row>
    <row r="564" spans="1:9" x14ac:dyDescent="0.3">
      <c r="A564">
        <v>1</v>
      </c>
      <c r="B564" t="s">
        <v>574</v>
      </c>
      <c r="C564">
        <v>1</v>
      </c>
      <c r="D564">
        <v>-0.12</v>
      </c>
      <c r="E564">
        <v>15</v>
      </c>
      <c r="F564">
        <v>118.3</v>
      </c>
      <c r="G564">
        <v>117.16</v>
      </c>
      <c r="H564" s="8">
        <v>3.3300000000000003E-2</v>
      </c>
      <c r="I564" t="s">
        <v>615</v>
      </c>
    </row>
    <row r="565" spans="1:9" x14ac:dyDescent="0.3">
      <c r="A565">
        <v>1</v>
      </c>
      <c r="B565" t="s">
        <v>575</v>
      </c>
      <c r="C565">
        <v>1</v>
      </c>
      <c r="D565">
        <v>-0.06</v>
      </c>
      <c r="E565">
        <v>28</v>
      </c>
      <c r="F565">
        <v>119.49</v>
      </c>
      <c r="G565">
        <v>118.88</v>
      </c>
      <c r="H565" s="8">
        <v>6.4199999999999993E-2</v>
      </c>
      <c r="I565" t="s">
        <v>615</v>
      </c>
    </row>
    <row r="566" spans="1:9" x14ac:dyDescent="0.3">
      <c r="A566">
        <v>1</v>
      </c>
      <c r="B566" t="s">
        <v>576</v>
      </c>
      <c r="C566">
        <v>1</v>
      </c>
      <c r="D566">
        <v>-0.14000000000000001</v>
      </c>
      <c r="E566">
        <v>25</v>
      </c>
      <c r="F566">
        <v>115.73</v>
      </c>
      <c r="G566">
        <v>115.25</v>
      </c>
      <c r="H566" s="8">
        <v>5.8200000000000002E-2</v>
      </c>
      <c r="I566" t="s">
        <v>615</v>
      </c>
    </row>
    <row r="567" spans="1:9" x14ac:dyDescent="0.3">
      <c r="A567">
        <v>1</v>
      </c>
      <c r="B567" t="s">
        <v>577</v>
      </c>
      <c r="C567">
        <v>1</v>
      </c>
      <c r="D567">
        <v>-0.13</v>
      </c>
      <c r="E567">
        <v>21</v>
      </c>
      <c r="F567">
        <v>112.75</v>
      </c>
      <c r="G567">
        <v>111.92</v>
      </c>
      <c r="H567" s="8">
        <v>4.9700000000000001E-2</v>
      </c>
      <c r="I567" t="s">
        <v>615</v>
      </c>
    </row>
    <row r="568" spans="1:9" x14ac:dyDescent="0.3">
      <c r="A568">
        <v>1</v>
      </c>
      <c r="B568" t="s">
        <v>578</v>
      </c>
      <c r="C568">
        <v>1</v>
      </c>
      <c r="D568">
        <v>-7.0000000000000007E-2</v>
      </c>
      <c r="E568">
        <v>24</v>
      </c>
      <c r="F568">
        <v>115.78</v>
      </c>
      <c r="G568">
        <v>115.51</v>
      </c>
      <c r="H568" s="8">
        <v>5.62E-2</v>
      </c>
      <c r="I568" t="s">
        <v>615</v>
      </c>
    </row>
    <row r="569" spans="1:9" x14ac:dyDescent="0.3">
      <c r="A569">
        <v>1</v>
      </c>
      <c r="B569" t="s">
        <v>579</v>
      </c>
      <c r="C569">
        <v>1</v>
      </c>
      <c r="D569">
        <v>-0.01</v>
      </c>
      <c r="E569">
        <v>26</v>
      </c>
      <c r="F569">
        <v>116.68</v>
      </c>
      <c r="G569">
        <v>115.45</v>
      </c>
      <c r="H569" s="8">
        <v>6.1800000000000001E-2</v>
      </c>
      <c r="I569" t="s">
        <v>615</v>
      </c>
    </row>
    <row r="570" spans="1:9" x14ac:dyDescent="0.3">
      <c r="A570">
        <v>1</v>
      </c>
      <c r="B570" t="s">
        <v>580</v>
      </c>
      <c r="C570">
        <v>1</v>
      </c>
      <c r="D570">
        <v>-0.03</v>
      </c>
      <c r="E570">
        <v>27</v>
      </c>
      <c r="F570">
        <v>120.22</v>
      </c>
      <c r="G570">
        <v>119.76</v>
      </c>
      <c r="H570" s="8">
        <v>6.1100000000000002E-2</v>
      </c>
      <c r="I570" t="s">
        <v>615</v>
      </c>
    </row>
    <row r="571" spans="1:9" x14ac:dyDescent="0.3">
      <c r="A571">
        <v>1</v>
      </c>
      <c r="B571" t="s">
        <v>581</v>
      </c>
      <c r="C571">
        <v>1</v>
      </c>
      <c r="D571">
        <v>-0.04</v>
      </c>
      <c r="E571">
        <v>24</v>
      </c>
      <c r="F571">
        <v>120.07</v>
      </c>
      <c r="G571">
        <v>119.13</v>
      </c>
      <c r="H571" s="8">
        <v>5.5500000000000001E-2</v>
      </c>
      <c r="I571" t="s">
        <v>615</v>
      </c>
    </row>
    <row r="572" spans="1:9" x14ac:dyDescent="0.3">
      <c r="A572">
        <v>1</v>
      </c>
      <c r="B572" t="s">
        <v>582</v>
      </c>
      <c r="C572">
        <v>1</v>
      </c>
      <c r="D572">
        <v>-0.13</v>
      </c>
      <c r="E572">
        <v>26</v>
      </c>
      <c r="F572">
        <v>116.83</v>
      </c>
      <c r="G572">
        <v>115.82</v>
      </c>
      <c r="H572" s="8">
        <v>6.2199999999999998E-2</v>
      </c>
      <c r="I572" t="s">
        <v>615</v>
      </c>
    </row>
    <row r="573" spans="1:9" x14ac:dyDescent="0.3">
      <c r="A573">
        <v>1</v>
      </c>
      <c r="B573" t="s">
        <v>583</v>
      </c>
      <c r="C573">
        <v>1</v>
      </c>
      <c r="D573">
        <v>-0.08</v>
      </c>
      <c r="E573">
        <v>24</v>
      </c>
      <c r="F573">
        <v>117.19</v>
      </c>
      <c r="G573">
        <v>116.86</v>
      </c>
      <c r="H573" s="8">
        <v>5.5199999999999999E-2</v>
      </c>
      <c r="I573" t="s">
        <v>615</v>
      </c>
    </row>
    <row r="574" spans="1:9" x14ac:dyDescent="0.3">
      <c r="A574">
        <v>1</v>
      </c>
      <c r="B574" t="s">
        <v>584</v>
      </c>
      <c r="C574">
        <v>1</v>
      </c>
      <c r="D574">
        <v>-0.09</v>
      </c>
      <c r="E574">
        <v>24</v>
      </c>
      <c r="F574">
        <v>118.94</v>
      </c>
      <c r="G574">
        <v>118.36</v>
      </c>
      <c r="H574" s="8">
        <v>5.4399999999999997E-2</v>
      </c>
      <c r="I574" t="s">
        <v>615</v>
      </c>
    </row>
    <row r="575" spans="1:9" x14ac:dyDescent="0.3">
      <c r="A575">
        <v>1</v>
      </c>
      <c r="B575" t="s">
        <v>585</v>
      </c>
      <c r="C575">
        <v>1</v>
      </c>
      <c r="D575">
        <v>-0.13</v>
      </c>
      <c r="E575">
        <v>25</v>
      </c>
      <c r="F575">
        <v>118.08</v>
      </c>
      <c r="G575">
        <v>117.93</v>
      </c>
      <c r="H575" s="8">
        <v>5.8200000000000002E-2</v>
      </c>
      <c r="I575" t="s">
        <v>615</v>
      </c>
    </row>
    <row r="576" spans="1:9" x14ac:dyDescent="0.3">
      <c r="A576">
        <v>1</v>
      </c>
      <c r="B576" t="s">
        <v>586</v>
      </c>
      <c r="C576">
        <v>1</v>
      </c>
      <c r="D576">
        <v>-0.03</v>
      </c>
      <c r="E576">
        <v>29</v>
      </c>
      <c r="F576">
        <v>115.36</v>
      </c>
      <c r="G576">
        <v>114.33</v>
      </c>
      <c r="H576" s="8">
        <v>6.7599999999999993E-2</v>
      </c>
      <c r="I576" t="s">
        <v>615</v>
      </c>
    </row>
    <row r="577" spans="1:9" x14ac:dyDescent="0.3">
      <c r="A577">
        <v>1</v>
      </c>
      <c r="B577" t="s">
        <v>587</v>
      </c>
      <c r="C577">
        <v>1</v>
      </c>
      <c r="D577">
        <v>-0.26</v>
      </c>
      <c r="E577">
        <v>31</v>
      </c>
      <c r="F577">
        <v>114.19</v>
      </c>
      <c r="G577">
        <v>113.87</v>
      </c>
      <c r="H577" s="8">
        <v>7.2099999999999997E-2</v>
      </c>
      <c r="I577" t="s">
        <v>615</v>
      </c>
    </row>
    <row r="578" spans="1:9" x14ac:dyDescent="0.3">
      <c r="A578">
        <v>1</v>
      </c>
      <c r="B578" t="s">
        <v>588</v>
      </c>
      <c r="C578">
        <v>1</v>
      </c>
      <c r="D578">
        <v>-0.19</v>
      </c>
      <c r="E578">
        <v>27</v>
      </c>
      <c r="F578">
        <v>114.4</v>
      </c>
      <c r="G578">
        <v>113.94</v>
      </c>
      <c r="H578" s="8">
        <v>6.4399999999999999E-2</v>
      </c>
      <c r="I578" t="s">
        <v>615</v>
      </c>
    </row>
    <row r="579" spans="1:9" x14ac:dyDescent="0.3">
      <c r="A579">
        <v>1</v>
      </c>
      <c r="B579" t="s">
        <v>589</v>
      </c>
      <c r="C579">
        <v>1</v>
      </c>
      <c r="D579">
        <v>-0.11</v>
      </c>
      <c r="E579">
        <v>27</v>
      </c>
      <c r="F579">
        <v>116.21</v>
      </c>
      <c r="G579">
        <v>115.87</v>
      </c>
      <c r="H579" s="8">
        <v>6.3100000000000003E-2</v>
      </c>
      <c r="I579" t="s">
        <v>615</v>
      </c>
    </row>
    <row r="580" spans="1:9" x14ac:dyDescent="0.3">
      <c r="A580">
        <v>1</v>
      </c>
      <c r="B580" t="s">
        <v>590</v>
      </c>
      <c r="C580">
        <v>1</v>
      </c>
      <c r="D580">
        <v>-0.08</v>
      </c>
      <c r="E580">
        <v>23</v>
      </c>
      <c r="F580">
        <v>117.94</v>
      </c>
      <c r="G580">
        <v>117.02</v>
      </c>
      <c r="H580" s="8">
        <v>5.1999999999999998E-2</v>
      </c>
      <c r="I580" t="s">
        <v>615</v>
      </c>
    </row>
    <row r="581" spans="1:9" x14ac:dyDescent="0.3">
      <c r="A581">
        <v>1</v>
      </c>
      <c r="B581" t="s">
        <v>591</v>
      </c>
      <c r="C581">
        <v>1</v>
      </c>
      <c r="D581">
        <v>-0.13</v>
      </c>
      <c r="E581">
        <v>21</v>
      </c>
      <c r="F581">
        <v>118.92</v>
      </c>
      <c r="G581">
        <v>118.5</v>
      </c>
      <c r="H581" s="8">
        <v>4.7600000000000003E-2</v>
      </c>
      <c r="I581" t="s">
        <v>615</v>
      </c>
    </row>
    <row r="582" spans="1:9" x14ac:dyDescent="0.3">
      <c r="A582">
        <v>1</v>
      </c>
      <c r="B582" t="s">
        <v>592</v>
      </c>
      <c r="C582">
        <v>1</v>
      </c>
      <c r="D582">
        <v>-0.13</v>
      </c>
      <c r="E582">
        <v>23</v>
      </c>
      <c r="F582">
        <v>120.25</v>
      </c>
      <c r="G582">
        <v>119.88</v>
      </c>
      <c r="H582" s="8">
        <v>5.2200000000000003E-2</v>
      </c>
      <c r="I582" t="s">
        <v>615</v>
      </c>
    </row>
    <row r="583" spans="1:9" x14ac:dyDescent="0.3">
      <c r="A583">
        <v>1</v>
      </c>
      <c r="B583" t="s">
        <v>593</v>
      </c>
      <c r="C583">
        <v>1</v>
      </c>
      <c r="D583">
        <v>-0.14000000000000001</v>
      </c>
      <c r="E583">
        <v>27</v>
      </c>
      <c r="F583">
        <v>116.25</v>
      </c>
      <c r="G583">
        <v>115.95</v>
      </c>
      <c r="H583" s="8">
        <v>6.2899999999999998E-2</v>
      </c>
      <c r="I583" t="s">
        <v>615</v>
      </c>
    </row>
    <row r="584" spans="1:9" x14ac:dyDescent="0.3">
      <c r="A584">
        <v>1</v>
      </c>
      <c r="B584" t="s">
        <v>594</v>
      </c>
      <c r="C584">
        <v>1</v>
      </c>
      <c r="D584">
        <v>-0.14000000000000001</v>
      </c>
      <c r="E584">
        <v>28</v>
      </c>
      <c r="F584">
        <v>116.61</v>
      </c>
      <c r="G584">
        <v>116.33</v>
      </c>
      <c r="H584" s="8">
        <v>6.3399999999999998E-2</v>
      </c>
      <c r="I584" t="s">
        <v>615</v>
      </c>
    </row>
    <row r="585" spans="1:9" x14ac:dyDescent="0.3">
      <c r="A585">
        <v>1</v>
      </c>
      <c r="B585" t="s">
        <v>595</v>
      </c>
      <c r="C585">
        <v>1</v>
      </c>
      <c r="D585">
        <v>-7.0000000000000007E-2</v>
      </c>
      <c r="E585">
        <v>18</v>
      </c>
      <c r="F585">
        <v>119.82</v>
      </c>
      <c r="G585">
        <v>118.39</v>
      </c>
      <c r="H585" s="8">
        <v>0.04</v>
      </c>
      <c r="I585" t="s">
        <v>615</v>
      </c>
    </row>
    <row r="586" spans="1:9" x14ac:dyDescent="0.3">
      <c r="A586">
        <v>1</v>
      </c>
      <c r="B586" t="s">
        <v>596</v>
      </c>
      <c r="C586">
        <v>1</v>
      </c>
      <c r="D586">
        <v>-0.13</v>
      </c>
      <c r="E586">
        <v>24</v>
      </c>
      <c r="F586">
        <v>117.97</v>
      </c>
      <c r="G586">
        <v>116.54</v>
      </c>
      <c r="H586" s="8">
        <v>5.5500000000000001E-2</v>
      </c>
      <c r="I586" t="s">
        <v>615</v>
      </c>
    </row>
    <row r="587" spans="1:9" x14ac:dyDescent="0.3">
      <c r="A587">
        <v>1</v>
      </c>
      <c r="B587" t="s">
        <v>597</v>
      </c>
      <c r="C587">
        <v>1</v>
      </c>
      <c r="D587">
        <v>-0.13</v>
      </c>
      <c r="E587">
        <v>29</v>
      </c>
      <c r="F587">
        <v>118.35</v>
      </c>
      <c r="G587">
        <v>117.9</v>
      </c>
      <c r="H587" s="8">
        <v>6.7900000000000002E-2</v>
      </c>
      <c r="I587" t="s">
        <v>615</v>
      </c>
    </row>
    <row r="588" spans="1:9" x14ac:dyDescent="0.3">
      <c r="A588">
        <v>1</v>
      </c>
      <c r="B588" t="s">
        <v>598</v>
      </c>
      <c r="C588">
        <v>1</v>
      </c>
      <c r="D588">
        <v>-0.14000000000000001</v>
      </c>
      <c r="E588">
        <v>24</v>
      </c>
      <c r="F588">
        <v>117.03</v>
      </c>
      <c r="G588">
        <v>116.39</v>
      </c>
      <c r="H588" s="8">
        <v>5.57E-2</v>
      </c>
      <c r="I588" t="s">
        <v>615</v>
      </c>
    </row>
    <row r="589" spans="1:9" x14ac:dyDescent="0.3">
      <c r="A589">
        <v>1</v>
      </c>
      <c r="B589" t="s">
        <v>599</v>
      </c>
      <c r="C589">
        <v>1</v>
      </c>
      <c r="D589">
        <v>-0.09</v>
      </c>
      <c r="E589">
        <v>25</v>
      </c>
      <c r="F589">
        <v>121.11</v>
      </c>
      <c r="G589">
        <v>120.38</v>
      </c>
      <c r="H589" s="8">
        <v>5.4300000000000001E-2</v>
      </c>
      <c r="I589" t="s">
        <v>615</v>
      </c>
    </row>
    <row r="590" spans="1:9" x14ac:dyDescent="0.3">
      <c r="A590">
        <v>1</v>
      </c>
      <c r="B590" t="s">
        <v>600</v>
      </c>
      <c r="C590">
        <v>1</v>
      </c>
      <c r="D590">
        <v>-0.16</v>
      </c>
      <c r="E590">
        <v>22</v>
      </c>
      <c r="F590">
        <v>117</v>
      </c>
      <c r="G590">
        <v>116.16</v>
      </c>
      <c r="H590" s="8">
        <v>4.9599999999999998E-2</v>
      </c>
      <c r="I590" t="s">
        <v>615</v>
      </c>
    </row>
    <row r="591" spans="1:9" x14ac:dyDescent="0.3">
      <c r="A591">
        <v>1</v>
      </c>
      <c r="B591" t="s">
        <v>601</v>
      </c>
      <c r="C591">
        <v>1</v>
      </c>
      <c r="D591">
        <v>-0.01</v>
      </c>
      <c r="E591">
        <v>24</v>
      </c>
      <c r="F591">
        <v>121.57</v>
      </c>
      <c r="G591">
        <v>121</v>
      </c>
      <c r="H591" s="8">
        <v>5.3900000000000003E-2</v>
      </c>
      <c r="I591" t="s">
        <v>615</v>
      </c>
    </row>
    <row r="592" spans="1:9" x14ac:dyDescent="0.3">
      <c r="A592">
        <v>1</v>
      </c>
      <c r="B592" t="s">
        <v>602</v>
      </c>
      <c r="C592">
        <v>1</v>
      </c>
      <c r="D592">
        <v>-0.04</v>
      </c>
      <c r="E592">
        <v>18</v>
      </c>
      <c r="F592">
        <v>119.49</v>
      </c>
      <c r="G592">
        <v>118.74</v>
      </c>
      <c r="H592" s="8">
        <v>4.0300000000000002E-2</v>
      </c>
      <c r="I592" t="s">
        <v>615</v>
      </c>
    </row>
    <row r="593" spans="1:9" x14ac:dyDescent="0.3">
      <c r="A593">
        <v>1</v>
      </c>
      <c r="B593" t="s">
        <v>603</v>
      </c>
      <c r="C593">
        <v>1</v>
      </c>
      <c r="D593">
        <v>-0.1</v>
      </c>
      <c r="E593">
        <v>20</v>
      </c>
      <c r="F593">
        <v>118.93</v>
      </c>
      <c r="G593">
        <v>118.46</v>
      </c>
      <c r="H593" s="8">
        <v>4.58E-2</v>
      </c>
      <c r="I593" t="s">
        <v>615</v>
      </c>
    </row>
    <row r="594" spans="1:9" x14ac:dyDescent="0.3">
      <c r="A594">
        <v>1</v>
      </c>
      <c r="B594" t="s">
        <v>604</v>
      </c>
      <c r="C594">
        <v>1</v>
      </c>
      <c r="D594">
        <v>-0.11</v>
      </c>
      <c r="E594">
        <v>24</v>
      </c>
      <c r="F594">
        <v>121.4</v>
      </c>
      <c r="G594">
        <v>120.67</v>
      </c>
      <c r="H594" s="8">
        <v>5.2600000000000001E-2</v>
      </c>
      <c r="I594" t="s">
        <v>615</v>
      </c>
    </row>
    <row r="595" spans="1:9" x14ac:dyDescent="0.3">
      <c r="A595">
        <v>1</v>
      </c>
      <c r="B595" t="s">
        <v>605</v>
      </c>
      <c r="C595">
        <v>1</v>
      </c>
      <c r="D595">
        <v>-0.06</v>
      </c>
      <c r="E595">
        <v>20</v>
      </c>
      <c r="F595">
        <v>122.57</v>
      </c>
      <c r="G595">
        <v>122</v>
      </c>
      <c r="H595" s="8">
        <v>4.4299999999999999E-2</v>
      </c>
      <c r="I595" t="s">
        <v>615</v>
      </c>
    </row>
    <row r="596" spans="1:9" x14ac:dyDescent="0.3">
      <c r="A596">
        <v>1</v>
      </c>
      <c r="B596" t="s">
        <v>606</v>
      </c>
      <c r="C596">
        <v>1</v>
      </c>
      <c r="D596">
        <v>-0.04</v>
      </c>
      <c r="E596">
        <v>30</v>
      </c>
      <c r="F596">
        <v>118.21</v>
      </c>
      <c r="G596">
        <v>117.26</v>
      </c>
      <c r="H596" s="8">
        <v>6.9500000000000006E-2</v>
      </c>
      <c r="I596" t="s">
        <v>615</v>
      </c>
    </row>
    <row r="597" spans="1:9" x14ac:dyDescent="0.3">
      <c r="A597">
        <v>1</v>
      </c>
      <c r="B597" t="s">
        <v>607</v>
      </c>
      <c r="C597">
        <v>1</v>
      </c>
      <c r="D597">
        <v>0.06</v>
      </c>
      <c r="E597">
        <v>26</v>
      </c>
      <c r="F597">
        <v>115.22</v>
      </c>
      <c r="G597">
        <v>114.06</v>
      </c>
      <c r="H597" s="8">
        <v>6.1400000000000003E-2</v>
      </c>
      <c r="I597" t="s">
        <v>615</v>
      </c>
    </row>
    <row r="598" spans="1:9" x14ac:dyDescent="0.3">
      <c r="A598">
        <v>1</v>
      </c>
      <c r="B598" t="s">
        <v>608</v>
      </c>
      <c r="C598">
        <v>1</v>
      </c>
      <c r="D598">
        <v>-0.12</v>
      </c>
      <c r="E598">
        <v>21</v>
      </c>
      <c r="F598">
        <v>116.39</v>
      </c>
      <c r="G598">
        <v>116.13</v>
      </c>
      <c r="H598" s="8">
        <v>4.8399999999999999E-2</v>
      </c>
      <c r="I598" t="s">
        <v>615</v>
      </c>
    </row>
    <row r="599" spans="1:9" x14ac:dyDescent="0.3">
      <c r="A599">
        <v>1</v>
      </c>
      <c r="B599" t="s">
        <v>609</v>
      </c>
      <c r="C599">
        <v>1</v>
      </c>
      <c r="D599">
        <v>-0.11</v>
      </c>
      <c r="E599">
        <v>22</v>
      </c>
      <c r="F599">
        <v>116.75</v>
      </c>
      <c r="G599">
        <v>116.06</v>
      </c>
      <c r="H599" s="8">
        <v>0.05</v>
      </c>
      <c r="I599" t="s">
        <v>615</v>
      </c>
    </row>
    <row r="600" spans="1:9" x14ac:dyDescent="0.3">
      <c r="A600">
        <v>1</v>
      </c>
      <c r="B600" t="s">
        <v>610</v>
      </c>
      <c r="C600">
        <v>1</v>
      </c>
      <c r="D600">
        <v>-0.17</v>
      </c>
      <c r="E600">
        <v>25</v>
      </c>
      <c r="F600">
        <v>112.42</v>
      </c>
      <c r="G600">
        <v>112.07</v>
      </c>
      <c r="H600" s="8">
        <v>6.0400000000000002E-2</v>
      </c>
      <c r="I600" t="s">
        <v>615</v>
      </c>
    </row>
    <row r="601" spans="1:9" x14ac:dyDescent="0.3">
      <c r="A601">
        <v>1</v>
      </c>
      <c r="B601" t="s">
        <v>611</v>
      </c>
      <c r="C601">
        <v>1</v>
      </c>
      <c r="D601">
        <v>-0.1</v>
      </c>
      <c r="E601">
        <v>19</v>
      </c>
      <c r="F601">
        <v>115.11</v>
      </c>
      <c r="G601">
        <v>114.14</v>
      </c>
      <c r="H601" s="8">
        <v>4.4299999999999999E-2</v>
      </c>
      <c r="I601" t="s">
        <v>615</v>
      </c>
    </row>
    <row r="602" spans="1:9" x14ac:dyDescent="0.3">
      <c r="A602">
        <v>1</v>
      </c>
      <c r="B602" t="s">
        <v>612</v>
      </c>
      <c r="C602">
        <v>1</v>
      </c>
      <c r="D602">
        <v>-0.06</v>
      </c>
      <c r="E602">
        <v>23</v>
      </c>
      <c r="F602">
        <v>113.79</v>
      </c>
      <c r="G602">
        <v>112.57</v>
      </c>
      <c r="H602" s="8">
        <v>5.5100000000000003E-2</v>
      </c>
      <c r="I602" t="s">
        <v>615</v>
      </c>
    </row>
  </sheetData>
  <conditionalFormatting sqref="F1:F1048576">
    <cfRule type="cellIs" dxfId="7" priority="1" operator="greaterThan">
      <formula>100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7A164-DF2F-4D8B-8A99-157087A002E8}">
  <dimension ref="A1:Z1202"/>
  <sheetViews>
    <sheetView topLeftCell="A106" workbookViewId="0">
      <selection activeCell="Z146" sqref="Z146"/>
    </sheetView>
  </sheetViews>
  <sheetFormatPr defaultRowHeight="14" x14ac:dyDescent="0.3"/>
  <cols>
    <col min="19" max="19" width="15.33203125" customWidth="1"/>
    <col min="21" max="21" width="13.6640625" bestFit="1" customWidth="1"/>
  </cols>
  <sheetData>
    <row r="1" spans="1:9" x14ac:dyDescent="0.3">
      <c r="A1" t="s">
        <v>4</v>
      </c>
    </row>
    <row r="2" spans="1:9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614</v>
      </c>
    </row>
    <row r="3" spans="1:9" x14ac:dyDescent="0.3">
      <c r="A3">
        <v>1</v>
      </c>
      <c r="B3" t="s">
        <v>676</v>
      </c>
      <c r="C3">
        <v>1</v>
      </c>
      <c r="D3">
        <v>0.04</v>
      </c>
      <c r="E3">
        <v>11</v>
      </c>
      <c r="F3">
        <v>117.07</v>
      </c>
      <c r="G3">
        <v>116.75</v>
      </c>
      <c r="H3" s="8">
        <v>5.1299999999999998E-2</v>
      </c>
      <c r="I3" t="s">
        <v>615</v>
      </c>
    </row>
    <row r="4" spans="1:9" x14ac:dyDescent="0.3">
      <c r="A4">
        <v>1</v>
      </c>
      <c r="B4" t="s">
        <v>677</v>
      </c>
      <c r="C4">
        <v>1</v>
      </c>
      <c r="D4">
        <v>-0.18</v>
      </c>
      <c r="E4">
        <v>18</v>
      </c>
      <c r="F4">
        <v>112.01</v>
      </c>
      <c r="G4">
        <v>111.34</v>
      </c>
      <c r="H4" s="8">
        <v>8.6400000000000005E-2</v>
      </c>
      <c r="I4" t="s">
        <v>615</v>
      </c>
    </row>
    <row r="5" spans="1:9" x14ac:dyDescent="0.3">
      <c r="A5">
        <v>1</v>
      </c>
      <c r="B5" t="s">
        <v>678</v>
      </c>
      <c r="C5">
        <v>1</v>
      </c>
      <c r="D5">
        <v>-1.36</v>
      </c>
      <c r="E5">
        <v>17</v>
      </c>
      <c r="F5">
        <v>89.09</v>
      </c>
      <c r="G5">
        <v>74.42</v>
      </c>
      <c r="H5" s="8">
        <v>0.1249</v>
      </c>
      <c r="I5" t="s">
        <v>615</v>
      </c>
    </row>
    <row r="6" spans="1:9" x14ac:dyDescent="0.3">
      <c r="A6">
        <v>1</v>
      </c>
      <c r="B6" t="s">
        <v>679</v>
      </c>
      <c r="C6">
        <v>1</v>
      </c>
      <c r="D6">
        <v>-0.9</v>
      </c>
      <c r="E6">
        <v>5</v>
      </c>
      <c r="F6">
        <v>15.55</v>
      </c>
      <c r="G6">
        <v>8</v>
      </c>
      <c r="H6" s="8">
        <v>0.43780000000000002</v>
      </c>
      <c r="I6" t="s">
        <v>615</v>
      </c>
    </row>
    <row r="7" spans="1:9" x14ac:dyDescent="0.3">
      <c r="A7">
        <v>1</v>
      </c>
      <c r="B7" t="s">
        <v>680</v>
      </c>
      <c r="C7">
        <v>1</v>
      </c>
      <c r="D7">
        <v>-0.55000000000000004</v>
      </c>
      <c r="E7">
        <v>5</v>
      </c>
      <c r="F7">
        <v>11.4</v>
      </c>
      <c r="G7">
        <v>9.76</v>
      </c>
      <c r="H7" s="8">
        <v>0.51549999999999996</v>
      </c>
      <c r="I7" t="s">
        <v>615</v>
      </c>
    </row>
    <row r="8" spans="1:9" x14ac:dyDescent="0.3">
      <c r="A8">
        <v>1</v>
      </c>
      <c r="B8" t="s">
        <v>681</v>
      </c>
      <c r="C8">
        <v>1</v>
      </c>
      <c r="D8">
        <v>-0.06</v>
      </c>
      <c r="E8">
        <v>6</v>
      </c>
      <c r="F8">
        <v>11.16</v>
      </c>
      <c r="G8">
        <v>10.1</v>
      </c>
      <c r="H8" s="8">
        <v>0.52829999999999999</v>
      </c>
      <c r="I8" t="s">
        <v>615</v>
      </c>
    </row>
    <row r="9" spans="1:9" x14ac:dyDescent="0.3">
      <c r="A9">
        <v>1</v>
      </c>
      <c r="B9" t="s">
        <v>682</v>
      </c>
      <c r="C9">
        <v>1</v>
      </c>
      <c r="D9">
        <v>-0.06</v>
      </c>
      <c r="E9">
        <v>8</v>
      </c>
      <c r="F9">
        <v>17.899999999999999</v>
      </c>
      <c r="G9">
        <v>14.87</v>
      </c>
      <c r="H9" s="8">
        <v>0.41010000000000002</v>
      </c>
      <c r="I9" t="s">
        <v>615</v>
      </c>
    </row>
    <row r="10" spans="1:9" x14ac:dyDescent="0.3">
      <c r="A10">
        <v>1</v>
      </c>
      <c r="B10" t="s">
        <v>683</v>
      </c>
      <c r="C10">
        <v>1</v>
      </c>
      <c r="D10">
        <v>0.09</v>
      </c>
      <c r="E10">
        <v>6</v>
      </c>
      <c r="F10">
        <v>12.18</v>
      </c>
      <c r="G10">
        <v>9.98</v>
      </c>
      <c r="H10" s="8">
        <v>0.52929999999999999</v>
      </c>
      <c r="I10" t="s">
        <v>615</v>
      </c>
    </row>
    <row r="11" spans="1:9" x14ac:dyDescent="0.3">
      <c r="A11">
        <v>1</v>
      </c>
      <c r="B11" t="s">
        <v>684</v>
      </c>
      <c r="C11">
        <v>1</v>
      </c>
      <c r="D11">
        <v>-0.12</v>
      </c>
      <c r="E11">
        <v>7</v>
      </c>
      <c r="F11">
        <v>20.73</v>
      </c>
      <c r="G11">
        <v>16.09</v>
      </c>
      <c r="H11" s="8">
        <v>0.42859999999999998</v>
      </c>
      <c r="I11" t="s">
        <v>615</v>
      </c>
    </row>
    <row r="12" spans="1:9" x14ac:dyDescent="0.3">
      <c r="A12">
        <v>1</v>
      </c>
      <c r="B12" t="s">
        <v>685</v>
      </c>
      <c r="C12">
        <v>1</v>
      </c>
      <c r="D12">
        <v>-0.11</v>
      </c>
      <c r="E12">
        <v>7</v>
      </c>
      <c r="F12">
        <v>10.34</v>
      </c>
      <c r="G12">
        <v>10.130000000000001</v>
      </c>
      <c r="H12" s="8">
        <v>0.41</v>
      </c>
      <c r="I12" t="s">
        <v>615</v>
      </c>
    </row>
    <row r="13" spans="1:9" x14ac:dyDescent="0.3">
      <c r="A13">
        <v>1</v>
      </c>
      <c r="B13" t="s">
        <v>686</v>
      </c>
      <c r="C13">
        <v>1</v>
      </c>
      <c r="D13">
        <v>-0.31</v>
      </c>
      <c r="E13">
        <v>6</v>
      </c>
      <c r="F13">
        <v>12.57</v>
      </c>
      <c r="G13">
        <v>7.33</v>
      </c>
      <c r="H13" s="8">
        <v>0.51090000000000002</v>
      </c>
      <c r="I13" t="s">
        <v>615</v>
      </c>
    </row>
    <row r="14" spans="1:9" x14ac:dyDescent="0.3">
      <c r="A14">
        <v>1</v>
      </c>
      <c r="B14" t="s">
        <v>687</v>
      </c>
      <c r="C14">
        <v>1</v>
      </c>
      <c r="D14">
        <v>-0.86</v>
      </c>
      <c r="E14">
        <v>6</v>
      </c>
      <c r="F14">
        <v>12.35</v>
      </c>
      <c r="G14">
        <v>11.17</v>
      </c>
      <c r="H14" s="8">
        <v>0.5605</v>
      </c>
      <c r="I14" t="s">
        <v>615</v>
      </c>
    </row>
    <row r="15" spans="1:9" x14ac:dyDescent="0.3">
      <c r="A15">
        <v>1</v>
      </c>
      <c r="B15" t="s">
        <v>688</v>
      </c>
      <c r="C15">
        <v>1</v>
      </c>
      <c r="D15">
        <v>-0.46</v>
      </c>
      <c r="E15">
        <v>6</v>
      </c>
      <c r="F15">
        <v>11.09</v>
      </c>
      <c r="G15">
        <v>10.76</v>
      </c>
      <c r="H15" s="8">
        <v>0.64290000000000003</v>
      </c>
      <c r="I15" t="s">
        <v>615</v>
      </c>
    </row>
    <row r="16" spans="1:9" x14ac:dyDescent="0.3">
      <c r="A16">
        <v>1</v>
      </c>
      <c r="B16" t="s">
        <v>689</v>
      </c>
      <c r="C16">
        <v>1</v>
      </c>
      <c r="D16">
        <v>-0.06</v>
      </c>
      <c r="E16">
        <v>5</v>
      </c>
      <c r="F16">
        <v>12.06</v>
      </c>
      <c r="G16">
        <v>11.54</v>
      </c>
      <c r="H16" s="8">
        <v>0.62839999999999996</v>
      </c>
      <c r="I16" t="s">
        <v>615</v>
      </c>
    </row>
    <row r="17" spans="1:9" x14ac:dyDescent="0.3">
      <c r="A17">
        <v>1</v>
      </c>
      <c r="B17" t="s">
        <v>690</v>
      </c>
      <c r="C17">
        <v>1</v>
      </c>
      <c r="D17">
        <v>-0.31</v>
      </c>
      <c r="E17">
        <v>6</v>
      </c>
      <c r="F17">
        <v>10.77</v>
      </c>
      <c r="G17">
        <v>9.1199999999999992</v>
      </c>
      <c r="H17" s="8">
        <v>0.36309999999999998</v>
      </c>
      <c r="I17" t="s">
        <v>615</v>
      </c>
    </row>
    <row r="18" spans="1:9" x14ac:dyDescent="0.3">
      <c r="A18">
        <v>1</v>
      </c>
      <c r="B18" t="s">
        <v>691</v>
      </c>
      <c r="C18">
        <v>1</v>
      </c>
      <c r="D18">
        <v>0.27</v>
      </c>
      <c r="E18">
        <v>7</v>
      </c>
      <c r="F18">
        <v>9.44</v>
      </c>
      <c r="G18">
        <v>8.33</v>
      </c>
      <c r="H18" s="8">
        <v>0.57250000000000001</v>
      </c>
      <c r="I18" t="s">
        <v>615</v>
      </c>
    </row>
    <row r="19" spans="1:9" x14ac:dyDescent="0.3">
      <c r="A19">
        <v>1</v>
      </c>
      <c r="B19" t="s">
        <v>692</v>
      </c>
      <c r="C19">
        <v>1</v>
      </c>
      <c r="D19">
        <v>0.4</v>
      </c>
      <c r="E19">
        <v>5</v>
      </c>
      <c r="F19">
        <v>12.02</v>
      </c>
      <c r="G19">
        <v>5.47</v>
      </c>
      <c r="H19" s="8">
        <v>0.49769999999999998</v>
      </c>
      <c r="I19" t="s">
        <v>615</v>
      </c>
    </row>
    <row r="20" spans="1:9" x14ac:dyDescent="0.3">
      <c r="A20">
        <v>1</v>
      </c>
      <c r="B20" t="s">
        <v>693</v>
      </c>
      <c r="C20">
        <v>1</v>
      </c>
      <c r="D20">
        <v>0.91</v>
      </c>
      <c r="E20">
        <v>7</v>
      </c>
      <c r="F20">
        <v>12.56</v>
      </c>
      <c r="G20">
        <v>8.9600000000000009</v>
      </c>
      <c r="H20" s="8">
        <v>0.3705</v>
      </c>
      <c r="I20" t="s">
        <v>615</v>
      </c>
    </row>
    <row r="21" spans="1:9" x14ac:dyDescent="0.3">
      <c r="A21">
        <v>1</v>
      </c>
      <c r="B21" t="s">
        <v>694</v>
      </c>
      <c r="C21">
        <v>1</v>
      </c>
      <c r="D21">
        <v>0.62</v>
      </c>
      <c r="E21">
        <v>6</v>
      </c>
      <c r="F21">
        <v>10.52</v>
      </c>
      <c r="G21">
        <v>8.0399999999999991</v>
      </c>
      <c r="H21" s="8">
        <v>0.55079999999999996</v>
      </c>
      <c r="I21" t="s">
        <v>615</v>
      </c>
    </row>
    <row r="22" spans="1:9" x14ac:dyDescent="0.3">
      <c r="A22">
        <v>1</v>
      </c>
      <c r="B22" t="s">
        <v>695</v>
      </c>
      <c r="C22">
        <v>1</v>
      </c>
      <c r="D22">
        <v>0.33</v>
      </c>
      <c r="E22">
        <v>6</v>
      </c>
      <c r="F22">
        <v>11.94</v>
      </c>
      <c r="G22">
        <v>10</v>
      </c>
      <c r="H22" s="8">
        <v>0.56789999999999996</v>
      </c>
      <c r="I22" t="s">
        <v>615</v>
      </c>
    </row>
    <row r="23" spans="1:9" x14ac:dyDescent="0.3">
      <c r="A23">
        <v>1</v>
      </c>
      <c r="B23" t="s">
        <v>696</v>
      </c>
      <c r="C23">
        <v>1</v>
      </c>
      <c r="D23">
        <v>0.75</v>
      </c>
      <c r="E23">
        <v>5</v>
      </c>
      <c r="F23">
        <v>9.66</v>
      </c>
      <c r="G23">
        <v>8.11</v>
      </c>
      <c r="H23" s="8">
        <v>0.50380000000000003</v>
      </c>
      <c r="I23" t="s">
        <v>615</v>
      </c>
    </row>
    <row r="24" spans="1:9" x14ac:dyDescent="0.3">
      <c r="A24">
        <v>1</v>
      </c>
      <c r="B24" t="s">
        <v>697</v>
      </c>
      <c r="C24">
        <v>1</v>
      </c>
      <c r="D24">
        <v>0.64</v>
      </c>
      <c r="E24">
        <v>7</v>
      </c>
      <c r="F24">
        <v>17.59</v>
      </c>
      <c r="G24">
        <v>15.77</v>
      </c>
      <c r="H24" s="8">
        <v>0.2661</v>
      </c>
      <c r="I24" t="s">
        <v>615</v>
      </c>
    </row>
    <row r="25" spans="1:9" x14ac:dyDescent="0.3">
      <c r="A25">
        <v>1</v>
      </c>
      <c r="B25" t="s">
        <v>698</v>
      </c>
      <c r="C25">
        <v>1</v>
      </c>
      <c r="D25">
        <v>0.87</v>
      </c>
      <c r="E25">
        <v>7</v>
      </c>
      <c r="F25">
        <v>9.4499999999999993</v>
      </c>
      <c r="G25">
        <v>8.09</v>
      </c>
      <c r="H25" s="8">
        <v>0.38979999999999998</v>
      </c>
      <c r="I25" t="s">
        <v>615</v>
      </c>
    </row>
    <row r="26" spans="1:9" x14ac:dyDescent="0.3">
      <c r="A26">
        <v>1</v>
      </c>
      <c r="B26" t="s">
        <v>699</v>
      </c>
      <c r="C26">
        <v>1</v>
      </c>
      <c r="D26">
        <v>-0.2</v>
      </c>
      <c r="E26">
        <v>6</v>
      </c>
      <c r="F26">
        <v>12.48</v>
      </c>
      <c r="G26">
        <v>11.74</v>
      </c>
      <c r="H26" s="8">
        <v>0.50960000000000005</v>
      </c>
      <c r="I26" t="s">
        <v>615</v>
      </c>
    </row>
    <row r="27" spans="1:9" x14ac:dyDescent="0.3">
      <c r="A27">
        <v>1</v>
      </c>
      <c r="B27" t="s">
        <v>700</v>
      </c>
      <c r="C27">
        <v>1</v>
      </c>
      <c r="D27">
        <v>0.5</v>
      </c>
      <c r="E27">
        <v>6</v>
      </c>
      <c r="F27">
        <v>10.33</v>
      </c>
      <c r="G27">
        <v>9.64</v>
      </c>
      <c r="H27" s="8">
        <v>0.47170000000000001</v>
      </c>
      <c r="I27" t="s">
        <v>615</v>
      </c>
    </row>
    <row r="28" spans="1:9" x14ac:dyDescent="0.3">
      <c r="A28">
        <v>1</v>
      </c>
      <c r="B28" t="s">
        <v>701</v>
      </c>
      <c r="C28">
        <v>1</v>
      </c>
      <c r="D28">
        <v>1.07</v>
      </c>
      <c r="E28">
        <v>7</v>
      </c>
      <c r="F28">
        <v>9.52</v>
      </c>
      <c r="G28">
        <v>8.86</v>
      </c>
      <c r="H28" s="8">
        <v>0.46829999999999999</v>
      </c>
      <c r="I28" t="s">
        <v>615</v>
      </c>
    </row>
    <row r="29" spans="1:9" x14ac:dyDescent="0.3">
      <c r="A29">
        <v>1</v>
      </c>
      <c r="B29" t="s">
        <v>702</v>
      </c>
      <c r="C29">
        <v>1</v>
      </c>
      <c r="D29">
        <v>-0.51</v>
      </c>
      <c r="E29">
        <v>6</v>
      </c>
      <c r="F29">
        <v>10.26</v>
      </c>
      <c r="G29">
        <v>8.4499999999999993</v>
      </c>
      <c r="H29" s="8">
        <v>0.4909</v>
      </c>
      <c r="I29" t="s">
        <v>615</v>
      </c>
    </row>
    <row r="30" spans="1:9" x14ac:dyDescent="0.3">
      <c r="A30">
        <v>1</v>
      </c>
      <c r="B30" t="s">
        <v>703</v>
      </c>
      <c r="C30">
        <v>1</v>
      </c>
      <c r="D30">
        <v>-0.89</v>
      </c>
      <c r="E30">
        <v>6</v>
      </c>
      <c r="F30">
        <v>14.2</v>
      </c>
      <c r="G30">
        <v>10.51</v>
      </c>
      <c r="H30" s="8">
        <v>0.52439999999999998</v>
      </c>
      <c r="I30" t="s">
        <v>615</v>
      </c>
    </row>
    <row r="31" spans="1:9" x14ac:dyDescent="0.3">
      <c r="A31">
        <v>1</v>
      </c>
      <c r="B31" t="s">
        <v>704</v>
      </c>
      <c r="C31">
        <v>1</v>
      </c>
      <c r="D31">
        <v>-0.38</v>
      </c>
      <c r="E31">
        <v>7</v>
      </c>
      <c r="F31">
        <v>13.3</v>
      </c>
      <c r="G31">
        <v>9.3800000000000008</v>
      </c>
      <c r="H31" s="8">
        <v>0.41880000000000001</v>
      </c>
      <c r="I31" t="s">
        <v>615</v>
      </c>
    </row>
    <row r="32" spans="1:9" x14ac:dyDescent="0.3">
      <c r="A32">
        <v>1</v>
      </c>
      <c r="B32" t="s">
        <v>705</v>
      </c>
      <c r="C32">
        <v>1</v>
      </c>
      <c r="D32">
        <v>-1.44</v>
      </c>
      <c r="E32">
        <v>6</v>
      </c>
      <c r="F32">
        <v>12.91</v>
      </c>
      <c r="G32">
        <v>11.46</v>
      </c>
      <c r="H32" s="8">
        <v>0.54730000000000001</v>
      </c>
      <c r="I32" t="s">
        <v>615</v>
      </c>
    </row>
    <row r="33" spans="1:9" x14ac:dyDescent="0.3">
      <c r="A33">
        <v>1</v>
      </c>
      <c r="B33" t="s">
        <v>706</v>
      </c>
      <c r="C33">
        <v>1</v>
      </c>
      <c r="D33">
        <v>0.98</v>
      </c>
      <c r="E33">
        <v>7</v>
      </c>
      <c r="F33">
        <v>9.99</v>
      </c>
      <c r="G33">
        <v>4.7</v>
      </c>
      <c r="H33" s="8">
        <v>0.42309999999999998</v>
      </c>
      <c r="I33" t="s">
        <v>615</v>
      </c>
    </row>
    <row r="34" spans="1:9" x14ac:dyDescent="0.3">
      <c r="A34">
        <v>1</v>
      </c>
      <c r="B34" t="s">
        <v>707</v>
      </c>
      <c r="C34">
        <v>1</v>
      </c>
      <c r="D34">
        <v>0.3</v>
      </c>
      <c r="E34">
        <v>7</v>
      </c>
      <c r="F34">
        <v>17.91</v>
      </c>
      <c r="G34">
        <v>16.399999999999999</v>
      </c>
      <c r="H34" s="8">
        <v>0.32929999999999998</v>
      </c>
      <c r="I34" t="s">
        <v>615</v>
      </c>
    </row>
    <row r="35" spans="1:9" x14ac:dyDescent="0.3">
      <c r="A35">
        <v>1</v>
      </c>
      <c r="B35" t="s">
        <v>708</v>
      </c>
      <c r="C35">
        <v>1</v>
      </c>
      <c r="D35">
        <v>-0.13</v>
      </c>
      <c r="E35">
        <v>7</v>
      </c>
      <c r="F35">
        <v>10.53</v>
      </c>
      <c r="G35">
        <v>8.11</v>
      </c>
      <c r="H35" s="8">
        <v>0.36220000000000002</v>
      </c>
      <c r="I35" t="s">
        <v>615</v>
      </c>
    </row>
    <row r="36" spans="1:9" x14ac:dyDescent="0.3">
      <c r="A36">
        <v>1</v>
      </c>
      <c r="B36" t="s">
        <v>709</v>
      </c>
      <c r="C36">
        <v>1</v>
      </c>
      <c r="D36">
        <v>0.71</v>
      </c>
      <c r="E36">
        <v>8</v>
      </c>
      <c r="F36">
        <v>9.69</v>
      </c>
      <c r="G36">
        <v>7.13</v>
      </c>
      <c r="H36" s="8">
        <v>0.51870000000000005</v>
      </c>
      <c r="I36" t="s">
        <v>615</v>
      </c>
    </row>
    <row r="37" spans="1:9" x14ac:dyDescent="0.3">
      <c r="A37">
        <v>1</v>
      </c>
      <c r="B37" t="s">
        <v>710</v>
      </c>
      <c r="C37">
        <v>1</v>
      </c>
      <c r="D37">
        <v>-0.37</v>
      </c>
      <c r="E37">
        <v>7</v>
      </c>
      <c r="F37">
        <v>16.48</v>
      </c>
      <c r="G37">
        <v>11.51</v>
      </c>
      <c r="H37" s="8">
        <v>0.37469999999999998</v>
      </c>
      <c r="I37" t="s">
        <v>615</v>
      </c>
    </row>
    <row r="38" spans="1:9" x14ac:dyDescent="0.3">
      <c r="A38">
        <v>1</v>
      </c>
      <c r="B38" t="s">
        <v>711</v>
      </c>
      <c r="C38">
        <v>1</v>
      </c>
      <c r="D38">
        <v>0.28999999999999998</v>
      </c>
      <c r="E38">
        <v>9</v>
      </c>
      <c r="F38">
        <v>18.91</v>
      </c>
      <c r="G38">
        <v>16.440000000000001</v>
      </c>
      <c r="H38" s="8">
        <v>0.31909999999999999</v>
      </c>
      <c r="I38" t="s">
        <v>615</v>
      </c>
    </row>
    <row r="39" spans="1:9" x14ac:dyDescent="0.3">
      <c r="A39">
        <v>1</v>
      </c>
      <c r="B39" t="s">
        <v>712</v>
      </c>
      <c r="C39">
        <v>1</v>
      </c>
      <c r="D39">
        <v>-1.1000000000000001</v>
      </c>
      <c r="E39">
        <v>6</v>
      </c>
      <c r="F39">
        <v>14.83</v>
      </c>
      <c r="G39">
        <v>11.77</v>
      </c>
      <c r="H39" s="8">
        <v>0.51439999999999997</v>
      </c>
      <c r="I39" t="s">
        <v>615</v>
      </c>
    </row>
    <row r="40" spans="1:9" x14ac:dyDescent="0.3">
      <c r="A40">
        <v>1</v>
      </c>
      <c r="B40" t="s">
        <v>713</v>
      </c>
      <c r="C40">
        <v>1</v>
      </c>
      <c r="D40">
        <v>0.55000000000000004</v>
      </c>
      <c r="E40">
        <v>5</v>
      </c>
      <c r="F40">
        <v>9.9</v>
      </c>
      <c r="G40">
        <v>9.2799999999999994</v>
      </c>
      <c r="H40" s="8">
        <v>0.57999999999999996</v>
      </c>
      <c r="I40" t="s">
        <v>615</v>
      </c>
    </row>
    <row r="41" spans="1:9" x14ac:dyDescent="0.3">
      <c r="A41">
        <v>1</v>
      </c>
      <c r="B41" t="s">
        <v>714</v>
      </c>
      <c r="C41">
        <v>1</v>
      </c>
      <c r="D41">
        <v>0.37</v>
      </c>
      <c r="E41">
        <v>8</v>
      </c>
      <c r="F41">
        <v>13.93</v>
      </c>
      <c r="G41">
        <v>11.91</v>
      </c>
      <c r="H41" s="8">
        <v>0.49690000000000001</v>
      </c>
      <c r="I41" t="s">
        <v>615</v>
      </c>
    </row>
    <row r="42" spans="1:9" x14ac:dyDescent="0.3">
      <c r="A42">
        <v>1</v>
      </c>
      <c r="B42" t="s">
        <v>715</v>
      </c>
      <c r="C42">
        <v>1</v>
      </c>
      <c r="D42">
        <v>0.06</v>
      </c>
      <c r="E42">
        <v>5</v>
      </c>
      <c r="F42">
        <v>14.79</v>
      </c>
      <c r="G42">
        <v>11.84</v>
      </c>
      <c r="H42" s="8">
        <v>0.42980000000000002</v>
      </c>
      <c r="I42" t="s">
        <v>615</v>
      </c>
    </row>
    <row r="43" spans="1:9" x14ac:dyDescent="0.3">
      <c r="A43">
        <v>1</v>
      </c>
      <c r="B43" t="s">
        <v>716</v>
      </c>
      <c r="C43">
        <v>1</v>
      </c>
      <c r="D43">
        <v>-0.04</v>
      </c>
      <c r="E43">
        <v>7</v>
      </c>
      <c r="F43">
        <v>10.68</v>
      </c>
      <c r="G43">
        <v>9.31</v>
      </c>
      <c r="H43" s="8">
        <v>0.46550000000000002</v>
      </c>
      <c r="I43" t="s">
        <v>615</v>
      </c>
    </row>
    <row r="44" spans="1:9" x14ac:dyDescent="0.3">
      <c r="A44">
        <v>1</v>
      </c>
      <c r="B44" t="s">
        <v>717</v>
      </c>
      <c r="C44">
        <v>1</v>
      </c>
      <c r="D44">
        <v>-0.71</v>
      </c>
      <c r="E44">
        <v>6</v>
      </c>
      <c r="F44">
        <v>10.199999999999999</v>
      </c>
      <c r="G44">
        <v>4.88</v>
      </c>
      <c r="H44" s="8">
        <v>0.47460000000000002</v>
      </c>
      <c r="I44" t="s">
        <v>615</v>
      </c>
    </row>
    <row r="45" spans="1:9" x14ac:dyDescent="0.3">
      <c r="A45">
        <v>1</v>
      </c>
      <c r="B45" t="s">
        <v>718</v>
      </c>
      <c r="C45">
        <v>1</v>
      </c>
      <c r="D45">
        <v>0.81</v>
      </c>
      <c r="E45">
        <v>6</v>
      </c>
      <c r="F45">
        <v>15.07</v>
      </c>
      <c r="G45">
        <v>12.91</v>
      </c>
      <c r="H45" s="8">
        <v>0.3367</v>
      </c>
      <c r="I45" t="s">
        <v>615</v>
      </c>
    </row>
    <row r="46" spans="1:9" x14ac:dyDescent="0.3">
      <c r="A46">
        <v>1</v>
      </c>
      <c r="B46" t="s">
        <v>719</v>
      </c>
      <c r="C46">
        <v>1</v>
      </c>
      <c r="D46">
        <v>0.61</v>
      </c>
      <c r="E46">
        <v>7</v>
      </c>
      <c r="F46">
        <v>11.1</v>
      </c>
      <c r="G46">
        <v>9.6999999999999993</v>
      </c>
      <c r="H46" s="8">
        <v>0.34820000000000001</v>
      </c>
      <c r="I46" t="s">
        <v>615</v>
      </c>
    </row>
    <row r="47" spans="1:9" x14ac:dyDescent="0.3">
      <c r="A47">
        <v>1</v>
      </c>
      <c r="B47" t="s">
        <v>720</v>
      </c>
      <c r="C47">
        <v>1</v>
      </c>
      <c r="D47">
        <v>0.62</v>
      </c>
      <c r="E47">
        <v>6</v>
      </c>
      <c r="F47">
        <v>15.8</v>
      </c>
      <c r="G47">
        <v>10.11</v>
      </c>
      <c r="H47" s="8">
        <v>0.56040000000000001</v>
      </c>
      <c r="I47" t="s">
        <v>615</v>
      </c>
    </row>
    <row r="48" spans="1:9" x14ac:dyDescent="0.3">
      <c r="A48">
        <v>1</v>
      </c>
      <c r="B48" t="s">
        <v>721</v>
      </c>
      <c r="C48">
        <v>1</v>
      </c>
      <c r="D48">
        <v>-1.3</v>
      </c>
      <c r="E48">
        <v>6</v>
      </c>
      <c r="F48">
        <v>12.6</v>
      </c>
      <c r="G48">
        <v>11.14</v>
      </c>
      <c r="H48" s="8">
        <v>0.63949999999999996</v>
      </c>
      <c r="I48" t="s">
        <v>615</v>
      </c>
    </row>
    <row r="49" spans="1:9" x14ac:dyDescent="0.3">
      <c r="A49">
        <v>1</v>
      </c>
      <c r="B49" t="s">
        <v>722</v>
      </c>
      <c r="C49">
        <v>1</v>
      </c>
      <c r="D49">
        <v>0.95</v>
      </c>
      <c r="E49">
        <v>7</v>
      </c>
      <c r="F49">
        <v>13.16</v>
      </c>
      <c r="G49">
        <v>11.5</v>
      </c>
      <c r="H49" s="8">
        <v>0.4108</v>
      </c>
      <c r="I49" t="s">
        <v>615</v>
      </c>
    </row>
    <row r="50" spans="1:9" x14ac:dyDescent="0.3">
      <c r="A50">
        <v>1</v>
      </c>
      <c r="B50" t="s">
        <v>723</v>
      </c>
      <c r="C50">
        <v>1</v>
      </c>
      <c r="D50">
        <v>1.94</v>
      </c>
      <c r="E50">
        <v>7</v>
      </c>
      <c r="F50">
        <v>13.5</v>
      </c>
      <c r="G50">
        <v>10.6</v>
      </c>
      <c r="H50" s="8">
        <v>0.2661</v>
      </c>
      <c r="I50" t="s">
        <v>615</v>
      </c>
    </row>
    <row r="51" spans="1:9" x14ac:dyDescent="0.3">
      <c r="A51">
        <v>1</v>
      </c>
      <c r="B51" t="s">
        <v>724</v>
      </c>
      <c r="C51">
        <v>1</v>
      </c>
      <c r="D51">
        <v>1.4</v>
      </c>
      <c r="E51">
        <v>8</v>
      </c>
      <c r="F51">
        <v>15.18</v>
      </c>
      <c r="G51">
        <v>10.4</v>
      </c>
      <c r="H51" s="8">
        <v>0.4299</v>
      </c>
      <c r="I51" t="s">
        <v>615</v>
      </c>
    </row>
    <row r="52" spans="1:9" x14ac:dyDescent="0.3">
      <c r="A52">
        <v>1</v>
      </c>
      <c r="B52" t="s">
        <v>725</v>
      </c>
      <c r="C52">
        <v>1</v>
      </c>
      <c r="D52">
        <v>-1.38</v>
      </c>
      <c r="E52">
        <v>6</v>
      </c>
      <c r="F52">
        <v>15.52</v>
      </c>
      <c r="G52">
        <v>11.98</v>
      </c>
      <c r="H52" s="8">
        <v>0.46189999999999998</v>
      </c>
      <c r="I52" t="s">
        <v>615</v>
      </c>
    </row>
    <row r="53" spans="1:9" x14ac:dyDescent="0.3">
      <c r="A53">
        <v>1</v>
      </c>
      <c r="B53" t="s">
        <v>726</v>
      </c>
      <c r="C53">
        <v>1</v>
      </c>
      <c r="D53">
        <v>0.86</v>
      </c>
      <c r="E53">
        <v>7</v>
      </c>
      <c r="F53">
        <v>11.77</v>
      </c>
      <c r="G53">
        <v>10.3</v>
      </c>
      <c r="H53" s="8">
        <v>0.51370000000000005</v>
      </c>
      <c r="I53" t="s">
        <v>615</v>
      </c>
    </row>
    <row r="54" spans="1:9" x14ac:dyDescent="0.3">
      <c r="A54">
        <v>1</v>
      </c>
      <c r="B54" t="s">
        <v>727</v>
      </c>
      <c r="C54">
        <v>1</v>
      </c>
      <c r="D54">
        <v>-0.03</v>
      </c>
      <c r="E54">
        <v>6</v>
      </c>
      <c r="F54">
        <v>10.3</v>
      </c>
      <c r="G54">
        <v>9.1300000000000008</v>
      </c>
      <c r="H54" s="8">
        <v>0.47720000000000001</v>
      </c>
      <c r="I54" t="s">
        <v>615</v>
      </c>
    </row>
    <row r="55" spans="1:9" x14ac:dyDescent="0.3">
      <c r="A55">
        <v>1</v>
      </c>
      <c r="B55" t="s">
        <v>728</v>
      </c>
      <c r="C55">
        <v>1</v>
      </c>
      <c r="D55">
        <v>-0.98</v>
      </c>
      <c r="E55">
        <v>6</v>
      </c>
      <c r="F55">
        <v>9.8699999999999992</v>
      </c>
      <c r="G55">
        <v>9.2100000000000009</v>
      </c>
      <c r="H55" s="8">
        <v>0.48499999999999999</v>
      </c>
      <c r="I55" t="s">
        <v>615</v>
      </c>
    </row>
    <row r="56" spans="1:9" x14ac:dyDescent="0.3">
      <c r="A56">
        <v>1</v>
      </c>
      <c r="B56" t="s">
        <v>729</v>
      </c>
      <c r="C56">
        <v>1</v>
      </c>
      <c r="D56">
        <v>0.51</v>
      </c>
      <c r="E56">
        <v>5</v>
      </c>
      <c r="F56">
        <v>8.75</v>
      </c>
      <c r="G56">
        <v>7.96</v>
      </c>
      <c r="H56" s="8">
        <v>0.65449999999999997</v>
      </c>
      <c r="I56" t="s">
        <v>615</v>
      </c>
    </row>
    <row r="57" spans="1:9" x14ac:dyDescent="0.3">
      <c r="A57">
        <v>1</v>
      </c>
      <c r="B57" t="s">
        <v>730</v>
      </c>
      <c r="C57">
        <v>1</v>
      </c>
      <c r="D57">
        <v>-1.23</v>
      </c>
      <c r="E57">
        <v>7</v>
      </c>
      <c r="F57">
        <v>15.22</v>
      </c>
      <c r="G57">
        <v>14.07</v>
      </c>
      <c r="H57" s="8">
        <v>0.41260000000000002</v>
      </c>
      <c r="I57" t="s">
        <v>615</v>
      </c>
    </row>
    <row r="58" spans="1:9" x14ac:dyDescent="0.3">
      <c r="A58">
        <v>1</v>
      </c>
      <c r="B58" t="s">
        <v>731</v>
      </c>
      <c r="C58">
        <v>1</v>
      </c>
      <c r="D58">
        <v>0.51</v>
      </c>
      <c r="E58">
        <v>6</v>
      </c>
      <c r="F58">
        <v>9.76</v>
      </c>
      <c r="G58">
        <v>7.86</v>
      </c>
      <c r="H58" s="8">
        <v>0.47470000000000001</v>
      </c>
      <c r="I58" t="s">
        <v>615</v>
      </c>
    </row>
    <row r="59" spans="1:9" x14ac:dyDescent="0.3">
      <c r="A59">
        <v>1</v>
      </c>
      <c r="B59" t="s">
        <v>732</v>
      </c>
      <c r="C59">
        <v>1</v>
      </c>
      <c r="D59">
        <v>-0.49</v>
      </c>
      <c r="E59">
        <v>6</v>
      </c>
      <c r="F59">
        <v>14.14</v>
      </c>
      <c r="G59">
        <v>10.029999999999999</v>
      </c>
      <c r="H59" s="8">
        <v>0.55359999999999998</v>
      </c>
      <c r="I59" t="s">
        <v>615</v>
      </c>
    </row>
    <row r="60" spans="1:9" x14ac:dyDescent="0.3">
      <c r="A60">
        <v>1</v>
      </c>
      <c r="B60" t="s">
        <v>733</v>
      </c>
      <c r="C60">
        <v>1</v>
      </c>
      <c r="D60">
        <v>-0.25</v>
      </c>
      <c r="E60">
        <v>8</v>
      </c>
      <c r="F60">
        <v>14.47</v>
      </c>
      <c r="G60">
        <v>12.5</v>
      </c>
      <c r="H60" s="8">
        <v>0.50619999999999998</v>
      </c>
      <c r="I60" t="s">
        <v>615</v>
      </c>
    </row>
    <row r="61" spans="1:9" x14ac:dyDescent="0.3">
      <c r="A61">
        <v>1</v>
      </c>
      <c r="B61" t="s">
        <v>734</v>
      </c>
      <c r="C61">
        <v>1</v>
      </c>
      <c r="D61">
        <v>-0.91</v>
      </c>
      <c r="E61">
        <v>8</v>
      </c>
      <c r="F61">
        <v>15.44</v>
      </c>
      <c r="G61">
        <v>14.61</v>
      </c>
      <c r="H61" s="8">
        <v>0.51070000000000004</v>
      </c>
      <c r="I61" t="s">
        <v>615</v>
      </c>
    </row>
    <row r="62" spans="1:9" x14ac:dyDescent="0.3">
      <c r="A62">
        <v>1</v>
      </c>
      <c r="B62" t="s">
        <v>735</v>
      </c>
      <c r="C62">
        <v>1</v>
      </c>
      <c r="D62">
        <v>-7.0000000000000007E-2</v>
      </c>
      <c r="E62">
        <v>6</v>
      </c>
      <c r="F62">
        <v>12.73</v>
      </c>
      <c r="G62">
        <v>10.66</v>
      </c>
      <c r="H62" s="8">
        <v>0.47870000000000001</v>
      </c>
      <c r="I62" t="s">
        <v>615</v>
      </c>
    </row>
    <row r="63" spans="1:9" x14ac:dyDescent="0.3">
      <c r="A63">
        <v>1</v>
      </c>
      <c r="B63" t="s">
        <v>736</v>
      </c>
      <c r="C63">
        <v>1</v>
      </c>
      <c r="D63">
        <v>0.43</v>
      </c>
      <c r="E63">
        <v>6</v>
      </c>
      <c r="F63">
        <v>13.78</v>
      </c>
      <c r="G63">
        <v>12.48</v>
      </c>
      <c r="H63" s="8">
        <v>0.40010000000000001</v>
      </c>
      <c r="I63" t="s">
        <v>615</v>
      </c>
    </row>
    <row r="64" spans="1:9" x14ac:dyDescent="0.3">
      <c r="A64">
        <v>1</v>
      </c>
      <c r="B64" t="s">
        <v>737</v>
      </c>
      <c r="C64">
        <v>1</v>
      </c>
      <c r="D64">
        <v>-1.89</v>
      </c>
      <c r="E64">
        <v>6</v>
      </c>
      <c r="F64">
        <v>11.49</v>
      </c>
      <c r="G64">
        <v>9.01</v>
      </c>
      <c r="H64" s="8">
        <v>0.58389999999999997</v>
      </c>
      <c r="I64" t="s">
        <v>615</v>
      </c>
    </row>
    <row r="65" spans="1:9" x14ac:dyDescent="0.3">
      <c r="A65">
        <v>1</v>
      </c>
      <c r="B65" t="s">
        <v>738</v>
      </c>
      <c r="C65">
        <v>1</v>
      </c>
      <c r="D65">
        <v>-0.93</v>
      </c>
      <c r="E65">
        <v>6</v>
      </c>
      <c r="F65">
        <v>12.23</v>
      </c>
      <c r="G65">
        <v>10.3</v>
      </c>
      <c r="H65" s="8">
        <v>0.57179999999999997</v>
      </c>
      <c r="I65" t="s">
        <v>615</v>
      </c>
    </row>
    <row r="66" spans="1:9" x14ac:dyDescent="0.3">
      <c r="A66">
        <v>1</v>
      </c>
      <c r="B66" t="s">
        <v>739</v>
      </c>
      <c r="C66">
        <v>1</v>
      </c>
      <c r="D66">
        <v>-0.43</v>
      </c>
      <c r="E66">
        <v>8</v>
      </c>
      <c r="F66">
        <v>16.96</v>
      </c>
      <c r="G66">
        <v>8.3000000000000007</v>
      </c>
      <c r="H66" s="8">
        <v>0.3921</v>
      </c>
      <c r="I66" t="s">
        <v>615</v>
      </c>
    </row>
    <row r="67" spans="1:9" x14ac:dyDescent="0.3">
      <c r="A67">
        <v>1</v>
      </c>
      <c r="B67" t="s">
        <v>740</v>
      </c>
      <c r="C67">
        <v>1</v>
      </c>
      <c r="D67">
        <v>0.37</v>
      </c>
      <c r="E67">
        <v>9</v>
      </c>
      <c r="F67">
        <v>18.52</v>
      </c>
      <c r="G67">
        <v>15.46</v>
      </c>
      <c r="H67" s="8">
        <v>0.3533</v>
      </c>
      <c r="I67" t="s">
        <v>615</v>
      </c>
    </row>
    <row r="68" spans="1:9" x14ac:dyDescent="0.3">
      <c r="A68">
        <v>1</v>
      </c>
      <c r="B68" t="s">
        <v>741</v>
      </c>
      <c r="C68">
        <v>1</v>
      </c>
      <c r="D68">
        <v>0.01</v>
      </c>
      <c r="E68">
        <v>6</v>
      </c>
      <c r="F68">
        <v>11.16</v>
      </c>
      <c r="G68">
        <v>9.14</v>
      </c>
      <c r="H68" s="8">
        <v>0.63639999999999997</v>
      </c>
      <c r="I68" t="s">
        <v>615</v>
      </c>
    </row>
    <row r="69" spans="1:9" x14ac:dyDescent="0.3">
      <c r="A69">
        <v>1</v>
      </c>
      <c r="B69" t="s">
        <v>742</v>
      </c>
      <c r="C69">
        <v>1</v>
      </c>
      <c r="D69">
        <v>-0.43</v>
      </c>
      <c r="E69">
        <v>6</v>
      </c>
      <c r="F69">
        <v>15.15</v>
      </c>
      <c r="G69">
        <v>13.44</v>
      </c>
      <c r="H69" s="8">
        <v>0.49719999999999998</v>
      </c>
      <c r="I69" t="s">
        <v>615</v>
      </c>
    </row>
    <row r="70" spans="1:9" x14ac:dyDescent="0.3">
      <c r="A70">
        <v>1</v>
      </c>
      <c r="B70" t="s">
        <v>743</v>
      </c>
      <c r="C70">
        <v>1</v>
      </c>
      <c r="D70">
        <v>-0.73</v>
      </c>
      <c r="E70">
        <v>7</v>
      </c>
      <c r="F70">
        <v>12.5</v>
      </c>
      <c r="G70">
        <v>11.6</v>
      </c>
      <c r="H70" s="8">
        <v>0.44850000000000001</v>
      </c>
      <c r="I70" t="s">
        <v>615</v>
      </c>
    </row>
    <row r="71" spans="1:9" x14ac:dyDescent="0.3">
      <c r="A71">
        <v>1</v>
      </c>
      <c r="B71" t="s">
        <v>744</v>
      </c>
      <c r="C71">
        <v>1</v>
      </c>
      <c r="D71">
        <v>0.03</v>
      </c>
      <c r="E71">
        <v>7</v>
      </c>
      <c r="F71">
        <v>10.1</v>
      </c>
      <c r="G71">
        <v>9.11</v>
      </c>
      <c r="H71" s="8">
        <v>0.50370000000000004</v>
      </c>
      <c r="I71" t="s">
        <v>615</v>
      </c>
    </row>
    <row r="72" spans="1:9" x14ac:dyDescent="0.3">
      <c r="A72">
        <v>1</v>
      </c>
      <c r="B72" t="s">
        <v>745</v>
      </c>
      <c r="C72">
        <v>1</v>
      </c>
      <c r="D72">
        <v>-0.75</v>
      </c>
      <c r="E72">
        <v>6</v>
      </c>
      <c r="F72">
        <v>13.37</v>
      </c>
      <c r="G72">
        <v>11.95</v>
      </c>
      <c r="H72" s="8">
        <v>0.60560000000000003</v>
      </c>
      <c r="I72" t="s">
        <v>615</v>
      </c>
    </row>
    <row r="73" spans="1:9" x14ac:dyDescent="0.3">
      <c r="A73">
        <v>1</v>
      </c>
      <c r="B73" t="s">
        <v>746</v>
      </c>
      <c r="C73">
        <v>1</v>
      </c>
      <c r="D73">
        <v>0.8</v>
      </c>
      <c r="E73">
        <v>6</v>
      </c>
      <c r="F73">
        <v>8.4700000000000006</v>
      </c>
      <c r="G73">
        <v>7.81</v>
      </c>
      <c r="H73" s="8">
        <v>0.46739999999999998</v>
      </c>
      <c r="I73" t="s">
        <v>615</v>
      </c>
    </row>
    <row r="74" spans="1:9" x14ac:dyDescent="0.3">
      <c r="A74">
        <v>1</v>
      </c>
      <c r="B74" t="s">
        <v>747</v>
      </c>
      <c r="C74">
        <v>1</v>
      </c>
      <c r="D74">
        <v>0.05</v>
      </c>
      <c r="E74">
        <v>6</v>
      </c>
      <c r="F74">
        <v>8.32</v>
      </c>
      <c r="G74">
        <v>7</v>
      </c>
      <c r="H74" s="8">
        <v>0.58560000000000001</v>
      </c>
      <c r="I74" t="s">
        <v>615</v>
      </c>
    </row>
    <row r="75" spans="1:9" x14ac:dyDescent="0.3">
      <c r="A75">
        <v>1</v>
      </c>
      <c r="B75" t="s">
        <v>748</v>
      </c>
      <c r="C75">
        <v>1</v>
      </c>
      <c r="D75">
        <v>-0.71</v>
      </c>
      <c r="E75">
        <v>7</v>
      </c>
      <c r="F75">
        <v>9.5399999999999991</v>
      </c>
      <c r="G75">
        <v>7.43</v>
      </c>
      <c r="H75" s="8">
        <v>0.47339999999999999</v>
      </c>
      <c r="I75" t="s">
        <v>615</v>
      </c>
    </row>
    <row r="76" spans="1:9" x14ac:dyDescent="0.3">
      <c r="A76">
        <v>1</v>
      </c>
      <c r="B76" t="s">
        <v>749</v>
      </c>
      <c r="C76">
        <v>1</v>
      </c>
      <c r="D76">
        <v>0.42</v>
      </c>
      <c r="E76">
        <v>7</v>
      </c>
      <c r="F76">
        <v>15.15</v>
      </c>
      <c r="G76">
        <v>14.32</v>
      </c>
      <c r="H76" s="8">
        <v>0.4415</v>
      </c>
      <c r="I76" t="s">
        <v>615</v>
      </c>
    </row>
    <row r="77" spans="1:9" x14ac:dyDescent="0.3">
      <c r="A77">
        <v>1</v>
      </c>
      <c r="B77" t="s">
        <v>750</v>
      </c>
      <c r="C77">
        <v>1</v>
      </c>
      <c r="D77">
        <v>-1.9</v>
      </c>
      <c r="E77">
        <v>5</v>
      </c>
      <c r="F77">
        <v>9.35</v>
      </c>
      <c r="G77">
        <v>8.58</v>
      </c>
      <c r="H77" s="8">
        <v>0.57140000000000002</v>
      </c>
      <c r="I77" t="s">
        <v>615</v>
      </c>
    </row>
    <row r="78" spans="1:9" x14ac:dyDescent="0.3">
      <c r="A78">
        <v>1</v>
      </c>
      <c r="B78" t="s">
        <v>751</v>
      </c>
      <c r="C78">
        <v>1</v>
      </c>
      <c r="D78">
        <v>-0.25</v>
      </c>
      <c r="E78">
        <v>7</v>
      </c>
      <c r="F78">
        <v>13.35</v>
      </c>
      <c r="G78">
        <v>11.82</v>
      </c>
      <c r="H78" s="8">
        <v>0.51829999999999998</v>
      </c>
      <c r="I78" t="s">
        <v>615</v>
      </c>
    </row>
    <row r="79" spans="1:9" x14ac:dyDescent="0.3">
      <c r="A79">
        <v>1</v>
      </c>
      <c r="B79" t="s">
        <v>752</v>
      </c>
      <c r="C79">
        <v>1</v>
      </c>
      <c r="D79">
        <v>-0.41</v>
      </c>
      <c r="E79">
        <v>7</v>
      </c>
      <c r="F79">
        <v>11.53</v>
      </c>
      <c r="G79">
        <v>8.7799999999999994</v>
      </c>
      <c r="H79" s="8">
        <v>0.42520000000000002</v>
      </c>
      <c r="I79" t="s">
        <v>615</v>
      </c>
    </row>
    <row r="80" spans="1:9" x14ac:dyDescent="0.3">
      <c r="A80">
        <v>1</v>
      </c>
      <c r="B80" t="s">
        <v>753</v>
      </c>
      <c r="C80">
        <v>1</v>
      </c>
      <c r="D80">
        <v>0.1</v>
      </c>
      <c r="E80">
        <v>7</v>
      </c>
      <c r="F80">
        <v>11.11</v>
      </c>
      <c r="G80">
        <v>9.9</v>
      </c>
      <c r="H80" s="8">
        <v>0.46870000000000001</v>
      </c>
      <c r="I80" t="s">
        <v>615</v>
      </c>
    </row>
    <row r="81" spans="1:9" x14ac:dyDescent="0.3">
      <c r="A81">
        <v>1</v>
      </c>
      <c r="B81" t="s">
        <v>754</v>
      </c>
      <c r="C81">
        <v>1</v>
      </c>
      <c r="D81">
        <v>-7.0000000000000007E-2</v>
      </c>
      <c r="E81">
        <v>7</v>
      </c>
      <c r="F81">
        <v>13.92</v>
      </c>
      <c r="G81">
        <v>11.9</v>
      </c>
      <c r="H81" s="8">
        <v>0.52549999999999997</v>
      </c>
      <c r="I81" t="s">
        <v>615</v>
      </c>
    </row>
    <row r="82" spans="1:9" x14ac:dyDescent="0.3">
      <c r="A82">
        <v>1</v>
      </c>
      <c r="B82" t="s">
        <v>755</v>
      </c>
      <c r="C82">
        <v>1</v>
      </c>
      <c r="D82">
        <v>-0.74</v>
      </c>
      <c r="E82">
        <v>8</v>
      </c>
      <c r="F82">
        <v>15.03</v>
      </c>
      <c r="G82">
        <v>10.38</v>
      </c>
      <c r="H82" s="8">
        <v>0.47060000000000002</v>
      </c>
      <c r="I82" t="s">
        <v>615</v>
      </c>
    </row>
    <row r="83" spans="1:9" x14ac:dyDescent="0.3">
      <c r="A83">
        <v>1</v>
      </c>
      <c r="B83" t="s">
        <v>756</v>
      </c>
      <c r="C83">
        <v>1</v>
      </c>
      <c r="D83">
        <v>0.09</v>
      </c>
      <c r="E83">
        <v>6</v>
      </c>
      <c r="F83">
        <v>12.25</v>
      </c>
      <c r="G83">
        <v>11.56</v>
      </c>
      <c r="H83" s="8">
        <v>0.38979999999999998</v>
      </c>
      <c r="I83" t="s">
        <v>615</v>
      </c>
    </row>
    <row r="84" spans="1:9" x14ac:dyDescent="0.3">
      <c r="A84">
        <v>1</v>
      </c>
      <c r="B84" t="s">
        <v>757</v>
      </c>
      <c r="C84">
        <v>1</v>
      </c>
      <c r="D84">
        <v>-0.38</v>
      </c>
      <c r="E84">
        <v>7</v>
      </c>
      <c r="F84">
        <v>16.52</v>
      </c>
      <c r="G84">
        <v>14.14</v>
      </c>
      <c r="H84" s="8">
        <v>0.37180000000000002</v>
      </c>
      <c r="I84" t="s">
        <v>615</v>
      </c>
    </row>
    <row r="85" spans="1:9" x14ac:dyDescent="0.3">
      <c r="A85">
        <v>1</v>
      </c>
      <c r="B85" t="s">
        <v>758</v>
      </c>
      <c r="C85">
        <v>1</v>
      </c>
      <c r="D85">
        <v>-0.14000000000000001</v>
      </c>
      <c r="E85">
        <v>5</v>
      </c>
      <c r="F85">
        <v>13.7</v>
      </c>
      <c r="G85">
        <v>11.34</v>
      </c>
      <c r="H85" s="8">
        <v>0.58730000000000004</v>
      </c>
      <c r="I85" t="s">
        <v>615</v>
      </c>
    </row>
    <row r="86" spans="1:9" x14ac:dyDescent="0.3">
      <c r="A86">
        <v>1</v>
      </c>
      <c r="B86" t="s">
        <v>759</v>
      </c>
      <c r="C86">
        <v>1</v>
      </c>
      <c r="D86">
        <v>0.14000000000000001</v>
      </c>
      <c r="E86">
        <v>6</v>
      </c>
      <c r="F86">
        <v>10.46</v>
      </c>
      <c r="G86">
        <v>7.11</v>
      </c>
      <c r="H86" s="8">
        <v>0.52390000000000003</v>
      </c>
      <c r="I86" t="s">
        <v>615</v>
      </c>
    </row>
    <row r="87" spans="1:9" x14ac:dyDescent="0.3">
      <c r="A87">
        <v>1</v>
      </c>
      <c r="B87" t="s">
        <v>760</v>
      </c>
      <c r="C87">
        <v>1</v>
      </c>
      <c r="D87">
        <v>0.04</v>
      </c>
      <c r="E87">
        <v>6</v>
      </c>
      <c r="F87">
        <v>13.56</v>
      </c>
      <c r="G87">
        <v>12.52</v>
      </c>
      <c r="H87" s="8">
        <v>0.55730000000000002</v>
      </c>
      <c r="I87" t="s">
        <v>615</v>
      </c>
    </row>
    <row r="88" spans="1:9" x14ac:dyDescent="0.3">
      <c r="A88">
        <v>1</v>
      </c>
      <c r="B88" t="s">
        <v>761</v>
      </c>
      <c r="C88">
        <v>1</v>
      </c>
      <c r="D88">
        <v>1.1599999999999999</v>
      </c>
      <c r="E88">
        <v>6</v>
      </c>
      <c r="F88">
        <v>12.68</v>
      </c>
      <c r="G88">
        <v>9.0500000000000007</v>
      </c>
      <c r="H88" s="8">
        <v>0.4844</v>
      </c>
      <c r="I88" t="s">
        <v>615</v>
      </c>
    </row>
    <row r="89" spans="1:9" x14ac:dyDescent="0.3">
      <c r="A89">
        <v>1</v>
      </c>
      <c r="B89" t="s">
        <v>762</v>
      </c>
      <c r="C89">
        <v>1</v>
      </c>
      <c r="D89">
        <v>-0.06</v>
      </c>
      <c r="E89">
        <v>7</v>
      </c>
      <c r="F89">
        <v>13.56</v>
      </c>
      <c r="G89">
        <v>10.7</v>
      </c>
      <c r="H89" s="8">
        <v>0.46439999999999998</v>
      </c>
      <c r="I89" t="s">
        <v>615</v>
      </c>
    </row>
    <row r="90" spans="1:9" x14ac:dyDescent="0.3">
      <c r="A90">
        <v>1</v>
      </c>
      <c r="B90" t="s">
        <v>763</v>
      </c>
      <c r="C90">
        <v>1</v>
      </c>
      <c r="D90">
        <v>0.19</v>
      </c>
      <c r="E90">
        <v>6</v>
      </c>
      <c r="F90">
        <v>10.67</v>
      </c>
      <c r="G90">
        <v>9.61</v>
      </c>
      <c r="H90" s="8">
        <v>0.4012</v>
      </c>
      <c r="I90" t="s">
        <v>615</v>
      </c>
    </row>
    <row r="91" spans="1:9" x14ac:dyDescent="0.3">
      <c r="A91">
        <v>1</v>
      </c>
      <c r="B91" t="s">
        <v>764</v>
      </c>
      <c r="C91">
        <v>1</v>
      </c>
      <c r="D91">
        <v>-0.87</v>
      </c>
      <c r="E91">
        <v>8</v>
      </c>
      <c r="F91">
        <v>14.34</v>
      </c>
      <c r="G91">
        <v>12.08</v>
      </c>
      <c r="H91" s="8">
        <v>0.35649999999999998</v>
      </c>
      <c r="I91" t="s">
        <v>615</v>
      </c>
    </row>
    <row r="92" spans="1:9" x14ac:dyDescent="0.3">
      <c r="A92">
        <v>1</v>
      </c>
      <c r="B92" t="s">
        <v>765</v>
      </c>
      <c r="C92">
        <v>1</v>
      </c>
      <c r="D92">
        <v>-0.54</v>
      </c>
      <c r="E92">
        <v>5</v>
      </c>
      <c r="F92">
        <v>14.23</v>
      </c>
      <c r="G92">
        <v>12.78</v>
      </c>
      <c r="H92" s="8">
        <v>0.55659999999999998</v>
      </c>
      <c r="I92" t="s">
        <v>615</v>
      </c>
    </row>
    <row r="93" spans="1:9" x14ac:dyDescent="0.3">
      <c r="A93">
        <v>1</v>
      </c>
      <c r="B93" t="s">
        <v>766</v>
      </c>
      <c r="C93">
        <v>1</v>
      </c>
      <c r="D93">
        <v>0.43</v>
      </c>
      <c r="E93">
        <v>6</v>
      </c>
      <c r="F93">
        <v>12.4</v>
      </c>
      <c r="G93">
        <v>10.95</v>
      </c>
      <c r="H93" s="8">
        <v>0.44219999999999998</v>
      </c>
      <c r="I93" t="s">
        <v>615</v>
      </c>
    </row>
    <row r="94" spans="1:9" x14ac:dyDescent="0.3">
      <c r="A94">
        <v>1</v>
      </c>
      <c r="B94" t="s">
        <v>767</v>
      </c>
      <c r="C94">
        <v>1</v>
      </c>
      <c r="D94">
        <v>0.84</v>
      </c>
      <c r="E94">
        <v>7</v>
      </c>
      <c r="F94">
        <v>7.83</v>
      </c>
      <c r="G94">
        <v>6.21</v>
      </c>
      <c r="H94" s="8">
        <v>0.43780000000000002</v>
      </c>
      <c r="I94" t="s">
        <v>615</v>
      </c>
    </row>
    <row r="95" spans="1:9" x14ac:dyDescent="0.3">
      <c r="A95">
        <v>1</v>
      </c>
      <c r="B95" t="s">
        <v>768</v>
      </c>
      <c r="C95">
        <v>1</v>
      </c>
      <c r="D95">
        <v>1.07</v>
      </c>
      <c r="E95">
        <v>6</v>
      </c>
      <c r="F95">
        <v>9.86</v>
      </c>
      <c r="G95">
        <v>2.62</v>
      </c>
      <c r="H95" s="8">
        <v>0.63570000000000004</v>
      </c>
      <c r="I95" t="s">
        <v>615</v>
      </c>
    </row>
    <row r="96" spans="1:9" x14ac:dyDescent="0.3">
      <c r="A96">
        <v>1</v>
      </c>
      <c r="B96" t="s">
        <v>769</v>
      </c>
      <c r="C96">
        <v>1</v>
      </c>
      <c r="D96">
        <v>0.47</v>
      </c>
      <c r="E96">
        <v>5</v>
      </c>
      <c r="F96">
        <v>13.13</v>
      </c>
      <c r="G96">
        <v>4.09</v>
      </c>
      <c r="H96" s="8">
        <v>0.45219999999999999</v>
      </c>
      <c r="I96" t="s">
        <v>615</v>
      </c>
    </row>
    <row r="97" spans="1:9" x14ac:dyDescent="0.3">
      <c r="A97">
        <v>1</v>
      </c>
      <c r="B97" t="s">
        <v>770</v>
      </c>
      <c r="C97">
        <v>1</v>
      </c>
      <c r="D97">
        <v>0.48</v>
      </c>
      <c r="E97">
        <v>7</v>
      </c>
      <c r="F97">
        <v>15.24</v>
      </c>
      <c r="G97">
        <v>13.37</v>
      </c>
      <c r="H97" s="8">
        <v>0.46829999999999999</v>
      </c>
      <c r="I97" t="s">
        <v>615</v>
      </c>
    </row>
    <row r="98" spans="1:9" x14ac:dyDescent="0.3">
      <c r="A98">
        <v>1</v>
      </c>
      <c r="B98" t="s">
        <v>771</v>
      </c>
      <c r="C98">
        <v>1</v>
      </c>
      <c r="D98">
        <v>0.12</v>
      </c>
      <c r="E98">
        <v>6</v>
      </c>
      <c r="F98">
        <v>11.52</v>
      </c>
      <c r="G98">
        <v>10.74</v>
      </c>
      <c r="H98" s="8">
        <v>0.43459999999999999</v>
      </c>
      <c r="I98" t="s">
        <v>615</v>
      </c>
    </row>
    <row r="99" spans="1:9" x14ac:dyDescent="0.3">
      <c r="A99">
        <v>1</v>
      </c>
      <c r="B99" t="s">
        <v>772</v>
      </c>
      <c r="C99">
        <v>1</v>
      </c>
      <c r="D99">
        <v>0.39</v>
      </c>
      <c r="E99">
        <v>7</v>
      </c>
      <c r="F99">
        <v>11.49</v>
      </c>
      <c r="G99">
        <v>8.67</v>
      </c>
      <c r="H99" s="8">
        <v>0.50019999999999998</v>
      </c>
      <c r="I99" t="s">
        <v>615</v>
      </c>
    </row>
    <row r="100" spans="1:9" x14ac:dyDescent="0.3">
      <c r="A100">
        <v>1</v>
      </c>
      <c r="B100" t="s">
        <v>773</v>
      </c>
      <c r="C100">
        <v>1</v>
      </c>
      <c r="D100">
        <v>-0.53</v>
      </c>
      <c r="E100">
        <v>6</v>
      </c>
      <c r="F100">
        <v>9.5</v>
      </c>
      <c r="G100">
        <v>8.33</v>
      </c>
      <c r="H100" s="8">
        <v>0.59109999999999996</v>
      </c>
      <c r="I100" t="s">
        <v>615</v>
      </c>
    </row>
    <row r="101" spans="1:9" x14ac:dyDescent="0.3">
      <c r="A101">
        <v>1</v>
      </c>
      <c r="B101" t="s">
        <v>774</v>
      </c>
      <c r="C101">
        <v>1</v>
      </c>
      <c r="D101">
        <v>-0.88</v>
      </c>
      <c r="E101">
        <v>8</v>
      </c>
      <c r="F101">
        <v>14.14</v>
      </c>
      <c r="G101">
        <v>9.3000000000000007</v>
      </c>
      <c r="H101" s="8">
        <v>0.43769999999999998</v>
      </c>
      <c r="I101" t="s">
        <v>615</v>
      </c>
    </row>
    <row r="102" spans="1:9" x14ac:dyDescent="0.3">
      <c r="A102">
        <v>1</v>
      </c>
      <c r="B102" t="s">
        <v>775</v>
      </c>
      <c r="C102">
        <v>1</v>
      </c>
      <c r="D102">
        <v>1.06</v>
      </c>
      <c r="E102">
        <v>5</v>
      </c>
      <c r="F102">
        <v>11.21</v>
      </c>
      <c r="G102">
        <v>9.34</v>
      </c>
      <c r="H102" s="8">
        <v>0.39560000000000001</v>
      </c>
      <c r="I102" t="s">
        <v>615</v>
      </c>
    </row>
    <row r="103" spans="1:9" x14ac:dyDescent="0.3">
      <c r="A103">
        <v>1</v>
      </c>
      <c r="B103" t="s">
        <v>776</v>
      </c>
      <c r="C103">
        <v>1</v>
      </c>
      <c r="D103">
        <v>-0.04</v>
      </c>
      <c r="E103">
        <v>6</v>
      </c>
      <c r="F103">
        <v>15.01</v>
      </c>
      <c r="G103">
        <v>13.47</v>
      </c>
      <c r="H103" s="8">
        <v>0.28689999999999999</v>
      </c>
      <c r="I103" t="s">
        <v>615</v>
      </c>
    </row>
    <row r="104" spans="1:9" x14ac:dyDescent="0.3">
      <c r="A104">
        <v>1</v>
      </c>
      <c r="B104" t="s">
        <v>777</v>
      </c>
      <c r="C104">
        <v>1</v>
      </c>
      <c r="D104">
        <v>-0.22</v>
      </c>
      <c r="E104">
        <v>7</v>
      </c>
      <c r="F104">
        <v>10.84</v>
      </c>
      <c r="G104">
        <v>8.11</v>
      </c>
      <c r="H104" s="8">
        <v>0.49220000000000003</v>
      </c>
      <c r="I104" t="s">
        <v>615</v>
      </c>
    </row>
    <row r="105" spans="1:9" x14ac:dyDescent="0.3">
      <c r="A105">
        <v>1</v>
      </c>
      <c r="B105" t="s">
        <v>778</v>
      </c>
      <c r="C105">
        <v>1</v>
      </c>
      <c r="D105">
        <v>-0.06</v>
      </c>
      <c r="E105">
        <v>6</v>
      </c>
      <c r="F105">
        <v>12.39</v>
      </c>
      <c r="G105">
        <v>6.07</v>
      </c>
      <c r="H105" s="8">
        <v>0.47020000000000001</v>
      </c>
      <c r="I105" t="s">
        <v>615</v>
      </c>
    </row>
    <row r="106" spans="1:9" x14ac:dyDescent="0.3">
      <c r="A106">
        <v>1</v>
      </c>
      <c r="B106" t="s">
        <v>779</v>
      </c>
      <c r="C106">
        <v>1</v>
      </c>
      <c r="D106">
        <v>-1.01</v>
      </c>
      <c r="E106">
        <v>6</v>
      </c>
      <c r="F106">
        <v>11.17</v>
      </c>
      <c r="G106">
        <v>6.75</v>
      </c>
      <c r="H106" s="8">
        <v>0.52949999999999997</v>
      </c>
      <c r="I106" t="s">
        <v>615</v>
      </c>
    </row>
    <row r="107" spans="1:9" x14ac:dyDescent="0.3">
      <c r="A107">
        <v>1</v>
      </c>
      <c r="B107" t="s">
        <v>780</v>
      </c>
      <c r="C107">
        <v>1</v>
      </c>
      <c r="D107">
        <v>0.15</v>
      </c>
      <c r="E107">
        <v>7</v>
      </c>
      <c r="F107">
        <v>15.87</v>
      </c>
      <c r="G107">
        <v>11.01</v>
      </c>
      <c r="H107" s="8">
        <v>0.54310000000000003</v>
      </c>
      <c r="I107" t="s">
        <v>615</v>
      </c>
    </row>
    <row r="108" spans="1:9" x14ac:dyDescent="0.3">
      <c r="A108">
        <v>1</v>
      </c>
      <c r="B108" t="s">
        <v>781</v>
      </c>
      <c r="C108">
        <v>1</v>
      </c>
      <c r="D108">
        <v>-0.33</v>
      </c>
      <c r="E108">
        <v>7</v>
      </c>
      <c r="F108">
        <v>12.49</v>
      </c>
      <c r="G108">
        <v>11.59</v>
      </c>
      <c r="H108" s="8">
        <v>0.58520000000000005</v>
      </c>
      <c r="I108" t="s">
        <v>615</v>
      </c>
    </row>
    <row r="109" spans="1:9" x14ac:dyDescent="0.3">
      <c r="A109">
        <v>1</v>
      </c>
      <c r="B109" t="s">
        <v>782</v>
      </c>
      <c r="C109">
        <v>1</v>
      </c>
      <c r="D109">
        <v>0.91</v>
      </c>
      <c r="E109">
        <v>6</v>
      </c>
      <c r="F109">
        <v>10.24</v>
      </c>
      <c r="G109">
        <v>7.72</v>
      </c>
      <c r="H109" s="8">
        <v>0.41820000000000002</v>
      </c>
      <c r="I109" t="s">
        <v>615</v>
      </c>
    </row>
    <row r="110" spans="1:9" x14ac:dyDescent="0.3">
      <c r="A110">
        <v>1</v>
      </c>
      <c r="B110" t="s">
        <v>783</v>
      </c>
      <c r="C110">
        <v>1</v>
      </c>
      <c r="D110">
        <v>0.44</v>
      </c>
      <c r="E110">
        <v>8</v>
      </c>
      <c r="F110">
        <v>16.559999999999999</v>
      </c>
      <c r="G110">
        <v>16.18</v>
      </c>
      <c r="H110" s="8">
        <v>0.42609999999999998</v>
      </c>
      <c r="I110" t="s">
        <v>615</v>
      </c>
    </row>
    <row r="111" spans="1:9" x14ac:dyDescent="0.3">
      <c r="A111">
        <v>1</v>
      </c>
      <c r="B111" t="s">
        <v>784</v>
      </c>
      <c r="C111">
        <v>1</v>
      </c>
      <c r="D111">
        <v>0.04</v>
      </c>
      <c r="E111">
        <v>8</v>
      </c>
      <c r="F111">
        <v>15.18</v>
      </c>
      <c r="G111">
        <v>14.3</v>
      </c>
      <c r="H111" s="8">
        <v>0.49959999999999999</v>
      </c>
      <c r="I111" t="s">
        <v>615</v>
      </c>
    </row>
    <row r="112" spans="1:9" x14ac:dyDescent="0.3">
      <c r="A112">
        <v>1</v>
      </c>
      <c r="B112" t="s">
        <v>785</v>
      </c>
      <c r="C112">
        <v>1</v>
      </c>
      <c r="D112">
        <v>-2.3199999999999998</v>
      </c>
      <c r="E112">
        <v>6</v>
      </c>
      <c r="F112">
        <v>22.79</v>
      </c>
      <c r="G112">
        <v>22.38</v>
      </c>
      <c r="H112" s="8">
        <v>0.63390000000000002</v>
      </c>
      <c r="I112" t="s">
        <v>615</v>
      </c>
    </row>
    <row r="113" spans="1:21" x14ac:dyDescent="0.3">
      <c r="A113">
        <v>1</v>
      </c>
      <c r="B113" t="s">
        <v>786</v>
      </c>
      <c r="C113">
        <v>1</v>
      </c>
      <c r="D113">
        <v>-0.53</v>
      </c>
      <c r="E113">
        <v>8</v>
      </c>
      <c r="F113">
        <v>13.42</v>
      </c>
      <c r="G113">
        <v>12.98</v>
      </c>
      <c r="H113" s="8">
        <v>0.40899999999999997</v>
      </c>
      <c r="I113" t="s">
        <v>615</v>
      </c>
    </row>
    <row r="114" spans="1:21" x14ac:dyDescent="0.3">
      <c r="A114">
        <v>1</v>
      </c>
      <c r="B114" t="s">
        <v>787</v>
      </c>
      <c r="C114">
        <v>1</v>
      </c>
      <c r="D114">
        <v>1.44</v>
      </c>
      <c r="E114">
        <v>5</v>
      </c>
      <c r="F114">
        <v>13.7</v>
      </c>
      <c r="G114">
        <v>12.16</v>
      </c>
      <c r="H114" s="8">
        <v>0.57989999999999997</v>
      </c>
      <c r="I114" t="s">
        <v>615</v>
      </c>
    </row>
    <row r="115" spans="1:21" x14ac:dyDescent="0.3">
      <c r="A115">
        <v>1</v>
      </c>
      <c r="B115" t="s">
        <v>788</v>
      </c>
      <c r="C115">
        <v>1</v>
      </c>
      <c r="D115">
        <v>-0.01</v>
      </c>
      <c r="E115">
        <v>5</v>
      </c>
      <c r="F115">
        <v>11.55</v>
      </c>
      <c r="G115">
        <v>10.16</v>
      </c>
      <c r="H115" s="8">
        <v>0.49459999999999998</v>
      </c>
      <c r="I115" t="s">
        <v>615</v>
      </c>
    </row>
    <row r="116" spans="1:21" x14ac:dyDescent="0.3">
      <c r="A116">
        <v>1</v>
      </c>
      <c r="B116" t="s">
        <v>789</v>
      </c>
      <c r="C116">
        <v>1</v>
      </c>
      <c r="D116">
        <v>0.88</v>
      </c>
      <c r="E116">
        <v>7</v>
      </c>
      <c r="F116">
        <v>13.73</v>
      </c>
      <c r="G116">
        <v>11.7</v>
      </c>
      <c r="H116" s="8">
        <v>0.46079999999999999</v>
      </c>
      <c r="I116" t="s">
        <v>615</v>
      </c>
    </row>
    <row r="117" spans="1:21" x14ac:dyDescent="0.3">
      <c r="A117">
        <v>1</v>
      </c>
      <c r="B117" t="s">
        <v>790</v>
      </c>
      <c r="C117">
        <v>1</v>
      </c>
      <c r="D117">
        <v>0.3</v>
      </c>
      <c r="E117">
        <v>6</v>
      </c>
      <c r="F117">
        <v>9.25</v>
      </c>
      <c r="G117">
        <v>7.44</v>
      </c>
      <c r="H117" s="8">
        <v>0.45639999999999997</v>
      </c>
      <c r="I117" t="s">
        <v>615</v>
      </c>
    </row>
    <row r="118" spans="1:21" x14ac:dyDescent="0.3">
      <c r="A118">
        <v>1</v>
      </c>
      <c r="B118" t="s">
        <v>791</v>
      </c>
      <c r="C118">
        <v>1</v>
      </c>
      <c r="D118">
        <v>-0.91</v>
      </c>
      <c r="E118">
        <v>6</v>
      </c>
      <c r="F118">
        <v>12.05</v>
      </c>
      <c r="G118">
        <v>7.85</v>
      </c>
      <c r="H118" s="8">
        <v>0.61199999999999999</v>
      </c>
      <c r="I118" t="s">
        <v>615</v>
      </c>
    </row>
    <row r="119" spans="1:21" x14ac:dyDescent="0.3">
      <c r="A119">
        <v>1</v>
      </c>
      <c r="B119" t="s">
        <v>792</v>
      </c>
      <c r="C119">
        <v>1</v>
      </c>
      <c r="D119">
        <v>0.28000000000000003</v>
      </c>
      <c r="E119">
        <v>7</v>
      </c>
      <c r="F119">
        <v>11.35</v>
      </c>
      <c r="G119">
        <v>10.27</v>
      </c>
      <c r="H119" s="8">
        <v>0.48630000000000001</v>
      </c>
      <c r="I119" t="s">
        <v>615</v>
      </c>
    </row>
    <row r="120" spans="1:21" x14ac:dyDescent="0.3">
      <c r="A120">
        <v>1</v>
      </c>
      <c r="B120" t="s">
        <v>793</v>
      </c>
      <c r="C120">
        <v>1</v>
      </c>
      <c r="D120">
        <v>1.1100000000000001</v>
      </c>
      <c r="E120">
        <v>7</v>
      </c>
      <c r="F120">
        <v>14.82</v>
      </c>
      <c r="G120">
        <v>12.22</v>
      </c>
      <c r="H120" s="8">
        <v>0.33689999999999998</v>
      </c>
      <c r="I120" t="s">
        <v>615</v>
      </c>
    </row>
    <row r="121" spans="1:21" x14ac:dyDescent="0.3">
      <c r="A121">
        <v>1</v>
      </c>
      <c r="B121" t="s">
        <v>794</v>
      </c>
      <c r="C121">
        <v>1</v>
      </c>
      <c r="D121">
        <v>-1.03</v>
      </c>
      <c r="E121">
        <v>6</v>
      </c>
      <c r="F121">
        <v>13.54</v>
      </c>
      <c r="G121">
        <v>5.8</v>
      </c>
      <c r="H121" s="8">
        <v>0.55669999999999997</v>
      </c>
      <c r="I121" t="s">
        <v>615</v>
      </c>
    </row>
    <row r="122" spans="1:21" x14ac:dyDescent="0.3">
      <c r="A122">
        <v>1</v>
      </c>
      <c r="B122" t="s">
        <v>795</v>
      </c>
      <c r="C122">
        <v>1</v>
      </c>
      <c r="D122">
        <v>0.06</v>
      </c>
      <c r="E122">
        <v>6</v>
      </c>
      <c r="F122">
        <v>14.96</v>
      </c>
      <c r="G122">
        <v>11.4</v>
      </c>
      <c r="H122" s="8">
        <v>0.52270000000000005</v>
      </c>
      <c r="I122" t="s">
        <v>615</v>
      </c>
    </row>
    <row r="123" spans="1:21" x14ac:dyDescent="0.3">
      <c r="A123">
        <v>1</v>
      </c>
      <c r="B123" t="s">
        <v>796</v>
      </c>
      <c r="C123">
        <v>1</v>
      </c>
      <c r="D123">
        <v>-0.24</v>
      </c>
      <c r="E123">
        <v>6</v>
      </c>
      <c r="F123">
        <v>14.06</v>
      </c>
      <c r="G123">
        <v>13.37</v>
      </c>
      <c r="H123" s="8">
        <v>0.46089999999999998</v>
      </c>
      <c r="I123" t="s">
        <v>615</v>
      </c>
    </row>
    <row r="124" spans="1:21" x14ac:dyDescent="0.3">
      <c r="A124">
        <v>1</v>
      </c>
      <c r="B124" t="s">
        <v>797</v>
      </c>
      <c r="C124">
        <v>1</v>
      </c>
      <c r="D124">
        <v>0.95</v>
      </c>
      <c r="E124">
        <v>13</v>
      </c>
      <c r="F124">
        <v>25.55</v>
      </c>
      <c r="G124">
        <v>15.24</v>
      </c>
      <c r="H124" s="8">
        <v>0.4138</v>
      </c>
      <c r="I124" t="s">
        <v>615</v>
      </c>
    </row>
    <row r="125" spans="1:21" x14ac:dyDescent="0.3">
      <c r="A125">
        <v>1</v>
      </c>
      <c r="B125" t="s">
        <v>798</v>
      </c>
      <c r="C125">
        <v>1</v>
      </c>
      <c r="D125">
        <v>0.23</v>
      </c>
      <c r="E125">
        <v>16</v>
      </c>
      <c r="F125">
        <v>62.61</v>
      </c>
      <c r="G125">
        <v>61.71</v>
      </c>
      <c r="H125" s="8">
        <v>0.152</v>
      </c>
      <c r="I125" t="s">
        <v>615</v>
      </c>
      <c r="M125">
        <f>AVERAGE(F124:F144)</f>
        <v>54.854761904761908</v>
      </c>
      <c r="O125" t="str" cm="1">
        <f t="array" ref="O125:O145">TRIM(B124:B144)</f>
        <v>3630-3660</v>
      </c>
      <c r="Q125" t="s">
        <v>2045</v>
      </c>
      <c r="S125" t="str">
        <f>_xlfn.CONCAT("=(",Q125,")/2")</f>
        <v>=(3630+3660)/2</v>
      </c>
      <c r="U125">
        <f>(3630+3660)/2</f>
        <v>3645</v>
      </c>
    </row>
    <row r="126" spans="1:21" x14ac:dyDescent="0.3">
      <c r="A126">
        <v>1</v>
      </c>
      <c r="B126" t="s">
        <v>799</v>
      </c>
      <c r="C126">
        <v>1</v>
      </c>
      <c r="D126">
        <v>-0.21</v>
      </c>
      <c r="E126">
        <v>15</v>
      </c>
      <c r="F126">
        <v>79.62</v>
      </c>
      <c r="G126">
        <v>79.41</v>
      </c>
      <c r="H126" s="8">
        <v>0.10440000000000001</v>
      </c>
      <c r="I126" t="s">
        <v>615</v>
      </c>
      <c r="O126" t="str">
        <v>3660-3690</v>
      </c>
      <c r="Q126" t="s">
        <v>2046</v>
      </c>
      <c r="S126" t="str">
        <f t="shared" ref="S126:U145" si="0">_xlfn.CONCAT("=(",Q126,")/2")</f>
        <v>=(3660+3690)/2</v>
      </c>
      <c r="U126">
        <f>(3660+3690)/2</f>
        <v>3675</v>
      </c>
    </row>
    <row r="127" spans="1:21" x14ac:dyDescent="0.3">
      <c r="A127">
        <v>1</v>
      </c>
      <c r="B127" t="s">
        <v>800</v>
      </c>
      <c r="C127">
        <v>1</v>
      </c>
      <c r="D127">
        <v>0.01</v>
      </c>
      <c r="E127">
        <v>18</v>
      </c>
      <c r="F127">
        <v>84.05</v>
      </c>
      <c r="G127">
        <v>83.37</v>
      </c>
      <c r="H127" s="8">
        <v>0.1169</v>
      </c>
      <c r="I127" t="s">
        <v>615</v>
      </c>
      <c r="O127" t="str">
        <v>3690-3720</v>
      </c>
      <c r="Q127" t="s">
        <v>2047</v>
      </c>
      <c r="S127" t="str">
        <f t="shared" si="0"/>
        <v>=(3690+3720)/2</v>
      </c>
      <c r="U127">
        <f>(3690+3720)/2</f>
        <v>3705</v>
      </c>
    </row>
    <row r="128" spans="1:21" x14ac:dyDescent="0.3">
      <c r="A128">
        <v>1</v>
      </c>
      <c r="B128" t="s">
        <v>801</v>
      </c>
      <c r="C128">
        <v>1</v>
      </c>
      <c r="D128">
        <v>0.34</v>
      </c>
      <c r="E128">
        <v>19</v>
      </c>
      <c r="F128">
        <v>69.739999999999995</v>
      </c>
      <c r="G128">
        <v>69.260000000000005</v>
      </c>
      <c r="H128" s="8">
        <v>0.1406</v>
      </c>
      <c r="I128" t="s">
        <v>615</v>
      </c>
      <c r="O128" t="str">
        <v>3720-3750</v>
      </c>
      <c r="Q128" t="s">
        <v>2048</v>
      </c>
      <c r="S128" t="str">
        <f t="shared" si="0"/>
        <v>=(3720+3750)/2</v>
      </c>
      <c r="U128">
        <f>(3720+3750)/2</f>
        <v>3735</v>
      </c>
    </row>
    <row r="129" spans="1:21" x14ac:dyDescent="0.3">
      <c r="A129">
        <v>1</v>
      </c>
      <c r="B129" t="s">
        <v>802</v>
      </c>
      <c r="C129">
        <v>1</v>
      </c>
      <c r="D129">
        <v>-0.03</v>
      </c>
      <c r="E129">
        <v>16</v>
      </c>
      <c r="F129">
        <v>85.24</v>
      </c>
      <c r="G129">
        <v>84.81</v>
      </c>
      <c r="H129" s="8">
        <v>0.1046</v>
      </c>
      <c r="I129" t="s">
        <v>615</v>
      </c>
      <c r="O129" t="str">
        <v>3750-3780</v>
      </c>
      <c r="Q129" t="s">
        <v>2049</v>
      </c>
      <c r="S129" t="str">
        <f t="shared" si="0"/>
        <v>=(3750+3780)/2</v>
      </c>
      <c r="U129">
        <f>(3750+3780)/2</f>
        <v>3765</v>
      </c>
    </row>
    <row r="130" spans="1:21" x14ac:dyDescent="0.3">
      <c r="A130">
        <v>1</v>
      </c>
      <c r="B130" t="s">
        <v>803</v>
      </c>
      <c r="C130">
        <v>1</v>
      </c>
      <c r="D130">
        <v>-0.94</v>
      </c>
      <c r="E130">
        <v>16</v>
      </c>
      <c r="F130">
        <v>73.53</v>
      </c>
      <c r="G130">
        <v>67.92</v>
      </c>
      <c r="H130" s="8">
        <v>0.13089999999999999</v>
      </c>
      <c r="I130" t="s">
        <v>615</v>
      </c>
      <c r="O130" t="str">
        <v>3780-3810</v>
      </c>
      <c r="Q130" t="s">
        <v>2050</v>
      </c>
      <c r="S130" t="str">
        <f t="shared" si="0"/>
        <v>=(3780+3810)/2</v>
      </c>
      <c r="U130">
        <f>(3780+3810)/2</f>
        <v>3795</v>
      </c>
    </row>
    <row r="131" spans="1:21" x14ac:dyDescent="0.3">
      <c r="A131">
        <v>1</v>
      </c>
      <c r="B131" t="s">
        <v>804</v>
      </c>
      <c r="C131">
        <v>1</v>
      </c>
      <c r="D131">
        <v>0.43</v>
      </c>
      <c r="E131">
        <v>16</v>
      </c>
      <c r="F131">
        <v>50</v>
      </c>
      <c r="G131">
        <v>45.01</v>
      </c>
      <c r="H131" s="8">
        <v>0.18379999999999999</v>
      </c>
      <c r="I131" t="s">
        <v>615</v>
      </c>
      <c r="O131" t="str">
        <v>3810-3840</v>
      </c>
      <c r="Q131" t="s">
        <v>2051</v>
      </c>
      <c r="S131" t="str">
        <f t="shared" si="0"/>
        <v>=(3810+3840)/2</v>
      </c>
      <c r="U131">
        <f>(3810+3840)/2</f>
        <v>3825</v>
      </c>
    </row>
    <row r="132" spans="1:21" x14ac:dyDescent="0.3">
      <c r="A132">
        <v>1</v>
      </c>
      <c r="B132" t="s">
        <v>805</v>
      </c>
      <c r="C132">
        <v>1</v>
      </c>
      <c r="D132">
        <v>-0.57999999999999996</v>
      </c>
      <c r="E132">
        <v>19</v>
      </c>
      <c r="F132">
        <v>75.84</v>
      </c>
      <c r="G132">
        <v>74.17</v>
      </c>
      <c r="H132" s="8">
        <v>0.1391</v>
      </c>
      <c r="I132" t="s">
        <v>615</v>
      </c>
      <c r="O132" t="str">
        <v>3840-3870</v>
      </c>
      <c r="Q132" t="s">
        <v>2052</v>
      </c>
      <c r="S132" t="str">
        <f t="shared" si="0"/>
        <v>=(3840+3870)/2</v>
      </c>
      <c r="U132">
        <f>(3840+3870)/2</f>
        <v>3855</v>
      </c>
    </row>
    <row r="133" spans="1:21" x14ac:dyDescent="0.3">
      <c r="A133">
        <v>1</v>
      </c>
      <c r="B133" t="s">
        <v>806</v>
      </c>
      <c r="C133">
        <v>1</v>
      </c>
      <c r="D133">
        <v>-1.59</v>
      </c>
      <c r="E133">
        <v>14</v>
      </c>
      <c r="F133">
        <v>37.340000000000003</v>
      </c>
      <c r="G133">
        <v>30.88</v>
      </c>
      <c r="H133" s="8">
        <v>0.24940000000000001</v>
      </c>
      <c r="I133" t="s">
        <v>615</v>
      </c>
      <c r="O133" t="str">
        <v>3870-3900</v>
      </c>
      <c r="Q133" t="s">
        <v>2053</v>
      </c>
      <c r="S133" t="str">
        <f t="shared" si="0"/>
        <v>=(3870+3900)/2</v>
      </c>
      <c r="U133">
        <f>(3870+3900)/2</f>
        <v>3885</v>
      </c>
    </row>
    <row r="134" spans="1:21" x14ac:dyDescent="0.3">
      <c r="A134">
        <v>1</v>
      </c>
      <c r="B134" t="s">
        <v>807</v>
      </c>
      <c r="C134">
        <v>1</v>
      </c>
      <c r="D134">
        <v>0.12</v>
      </c>
      <c r="E134">
        <v>14</v>
      </c>
      <c r="F134">
        <v>28.99</v>
      </c>
      <c r="G134">
        <v>26.33</v>
      </c>
      <c r="H134" s="8">
        <v>0.27689999999999998</v>
      </c>
      <c r="I134" t="s">
        <v>615</v>
      </c>
      <c r="O134" t="str">
        <v>3900-3930</v>
      </c>
      <c r="Q134" t="s">
        <v>2054</v>
      </c>
      <c r="S134" t="str">
        <f t="shared" si="0"/>
        <v>=(3900+3930)/2</v>
      </c>
      <c r="U134">
        <f>(3900+3930)/2</f>
        <v>3915</v>
      </c>
    </row>
    <row r="135" spans="1:21" x14ac:dyDescent="0.3">
      <c r="A135">
        <v>1</v>
      </c>
      <c r="B135" t="s">
        <v>808</v>
      </c>
      <c r="C135">
        <v>1</v>
      </c>
      <c r="D135">
        <v>-0.6</v>
      </c>
      <c r="E135">
        <v>18</v>
      </c>
      <c r="F135">
        <v>49.48</v>
      </c>
      <c r="G135">
        <v>42.91</v>
      </c>
      <c r="H135" s="8">
        <v>0.2407</v>
      </c>
      <c r="I135" t="s">
        <v>615</v>
      </c>
      <c r="O135" t="str">
        <v>3930-3960</v>
      </c>
      <c r="Q135" t="s">
        <v>2055</v>
      </c>
      <c r="S135" t="str">
        <f t="shared" si="0"/>
        <v>=(3930+3960)/2</v>
      </c>
      <c r="U135">
        <f>(3930+3960)/2</f>
        <v>3945</v>
      </c>
    </row>
    <row r="136" spans="1:21" x14ac:dyDescent="0.3">
      <c r="A136">
        <v>1</v>
      </c>
      <c r="B136" t="s">
        <v>809</v>
      </c>
      <c r="C136">
        <v>1</v>
      </c>
      <c r="D136">
        <v>-0.75</v>
      </c>
      <c r="E136">
        <v>16</v>
      </c>
      <c r="F136">
        <v>45.6</v>
      </c>
      <c r="G136">
        <v>44.04</v>
      </c>
      <c r="H136" s="8">
        <v>0.1915</v>
      </c>
      <c r="I136" t="s">
        <v>615</v>
      </c>
      <c r="O136" t="str">
        <v>3960-3990</v>
      </c>
      <c r="Q136" t="s">
        <v>2056</v>
      </c>
      <c r="S136" t="str">
        <f t="shared" si="0"/>
        <v>=(3960+3990)/2</v>
      </c>
      <c r="U136">
        <f>(3960+3990)/2</f>
        <v>3975</v>
      </c>
    </row>
    <row r="137" spans="1:21" x14ac:dyDescent="0.3">
      <c r="A137">
        <v>1</v>
      </c>
      <c r="B137" t="s">
        <v>810</v>
      </c>
      <c r="C137">
        <v>1</v>
      </c>
      <c r="D137">
        <v>-0.03</v>
      </c>
      <c r="E137">
        <v>14</v>
      </c>
      <c r="F137">
        <v>28.56</v>
      </c>
      <c r="G137">
        <v>26.22</v>
      </c>
      <c r="H137" s="8">
        <v>0.29299999999999998</v>
      </c>
      <c r="I137" t="s">
        <v>615</v>
      </c>
      <c r="O137" t="str">
        <v>3990-4020</v>
      </c>
      <c r="Q137" t="s">
        <v>2057</v>
      </c>
      <c r="S137" t="str">
        <f t="shared" si="0"/>
        <v>=(3990+4020)/2</v>
      </c>
      <c r="U137">
        <f>(3990+4020)/2</f>
        <v>4005</v>
      </c>
    </row>
    <row r="138" spans="1:21" x14ac:dyDescent="0.3">
      <c r="A138">
        <v>1</v>
      </c>
      <c r="B138" t="s">
        <v>811</v>
      </c>
      <c r="C138">
        <v>1</v>
      </c>
      <c r="D138">
        <v>0.12</v>
      </c>
      <c r="E138">
        <v>15</v>
      </c>
      <c r="F138">
        <v>56.05</v>
      </c>
      <c r="G138">
        <v>54.77</v>
      </c>
      <c r="H138" s="8">
        <v>0.14630000000000001</v>
      </c>
      <c r="I138" t="s">
        <v>615</v>
      </c>
      <c r="O138" t="str">
        <v>4020-4050</v>
      </c>
      <c r="Q138" t="s">
        <v>2058</v>
      </c>
      <c r="S138" t="str">
        <f t="shared" si="0"/>
        <v>=(4020+4050)/2</v>
      </c>
      <c r="U138">
        <f>(4020+4050)/2</f>
        <v>4035</v>
      </c>
    </row>
    <row r="139" spans="1:21" x14ac:dyDescent="0.3">
      <c r="A139">
        <v>1</v>
      </c>
      <c r="B139" t="s">
        <v>812</v>
      </c>
      <c r="C139">
        <v>1</v>
      </c>
      <c r="D139">
        <v>-0.13</v>
      </c>
      <c r="E139">
        <v>15</v>
      </c>
      <c r="F139">
        <v>63.34</v>
      </c>
      <c r="G139">
        <v>61.46</v>
      </c>
      <c r="H139" s="8">
        <v>0.1278</v>
      </c>
      <c r="I139" t="s">
        <v>615</v>
      </c>
      <c r="O139" t="str">
        <v>4050-4080</v>
      </c>
      <c r="Q139" t="s">
        <v>2059</v>
      </c>
      <c r="S139" t="str">
        <f t="shared" si="0"/>
        <v>=(4050+4080)/2</v>
      </c>
      <c r="U139">
        <f>(4050+4080)/2</f>
        <v>4065</v>
      </c>
    </row>
    <row r="140" spans="1:21" x14ac:dyDescent="0.3">
      <c r="A140">
        <v>1</v>
      </c>
      <c r="B140" t="s">
        <v>813</v>
      </c>
      <c r="C140">
        <v>1</v>
      </c>
      <c r="D140">
        <v>-1.1499999999999999</v>
      </c>
      <c r="E140">
        <v>16</v>
      </c>
      <c r="F140">
        <v>68.67</v>
      </c>
      <c r="G140">
        <v>65.66</v>
      </c>
      <c r="H140" s="8">
        <v>0.1207</v>
      </c>
      <c r="I140" t="s">
        <v>615</v>
      </c>
      <c r="O140" t="str">
        <v>4080-4110</v>
      </c>
      <c r="Q140" t="s">
        <v>2060</v>
      </c>
      <c r="S140" t="str">
        <f t="shared" si="0"/>
        <v>=(4080+4110)/2</v>
      </c>
      <c r="U140">
        <f>(4080+4110)/2</f>
        <v>4095</v>
      </c>
    </row>
    <row r="141" spans="1:21" x14ac:dyDescent="0.3">
      <c r="A141">
        <v>1</v>
      </c>
      <c r="B141" t="s">
        <v>814</v>
      </c>
      <c r="C141">
        <v>1</v>
      </c>
      <c r="D141">
        <v>0.24</v>
      </c>
      <c r="E141">
        <v>16</v>
      </c>
      <c r="F141">
        <v>35.380000000000003</v>
      </c>
      <c r="G141">
        <v>30.63</v>
      </c>
      <c r="H141" s="8">
        <v>0.28289999999999998</v>
      </c>
      <c r="I141" t="s">
        <v>615</v>
      </c>
      <c r="O141" t="str">
        <v>4110-4140</v>
      </c>
      <c r="Q141" t="s">
        <v>2061</v>
      </c>
      <c r="S141" t="str">
        <f t="shared" si="0"/>
        <v>=(4110+4140)/2</v>
      </c>
      <c r="U141">
        <f>(4110+4140)/2</f>
        <v>4125</v>
      </c>
    </row>
    <row r="142" spans="1:21" x14ac:dyDescent="0.3">
      <c r="A142">
        <v>1</v>
      </c>
      <c r="B142" t="s">
        <v>815</v>
      </c>
      <c r="C142">
        <v>1</v>
      </c>
      <c r="D142">
        <v>-0.52</v>
      </c>
      <c r="E142">
        <v>13</v>
      </c>
      <c r="F142">
        <v>34.700000000000003</v>
      </c>
      <c r="G142">
        <v>33.97</v>
      </c>
      <c r="H142" s="8">
        <v>0.20680000000000001</v>
      </c>
      <c r="I142" t="s">
        <v>615</v>
      </c>
      <c r="O142" t="str">
        <v>4140-4170</v>
      </c>
      <c r="Q142" t="s">
        <v>2062</v>
      </c>
      <c r="S142" t="str">
        <f t="shared" si="0"/>
        <v>=(4140+4170)/2</v>
      </c>
      <c r="U142">
        <f>(4140+4170)/2</f>
        <v>4155</v>
      </c>
    </row>
    <row r="143" spans="1:21" x14ac:dyDescent="0.3">
      <c r="A143">
        <v>1</v>
      </c>
      <c r="B143" t="s">
        <v>816</v>
      </c>
      <c r="C143">
        <v>1</v>
      </c>
      <c r="D143">
        <v>0.23</v>
      </c>
      <c r="E143">
        <v>15</v>
      </c>
      <c r="F143">
        <v>42.13</v>
      </c>
      <c r="G143">
        <v>31.67</v>
      </c>
      <c r="H143" s="8">
        <v>0.35959999999999998</v>
      </c>
      <c r="I143" t="s">
        <v>615</v>
      </c>
      <c r="O143" t="str">
        <v>4170-4200</v>
      </c>
      <c r="Q143" t="s">
        <v>2063</v>
      </c>
      <c r="S143" t="str">
        <f t="shared" si="0"/>
        <v>=(4170+4200)/2</v>
      </c>
      <c r="U143">
        <f>(4170+4200)/2</f>
        <v>4185</v>
      </c>
    </row>
    <row r="144" spans="1:21" x14ac:dyDescent="0.3">
      <c r="A144">
        <v>1</v>
      </c>
      <c r="B144" t="s">
        <v>817</v>
      </c>
      <c r="C144">
        <v>1</v>
      </c>
      <c r="D144">
        <v>-2.09</v>
      </c>
      <c r="E144">
        <v>13</v>
      </c>
      <c r="F144">
        <v>55.53</v>
      </c>
      <c r="G144">
        <v>32.85</v>
      </c>
      <c r="H144" s="8">
        <v>0.33750000000000002</v>
      </c>
      <c r="I144" t="s">
        <v>615</v>
      </c>
      <c r="O144" t="str">
        <v>4200-4230</v>
      </c>
      <c r="Q144" t="s">
        <v>2064</v>
      </c>
      <c r="S144" t="str">
        <f t="shared" si="0"/>
        <v>=(4200+4230)/2</v>
      </c>
      <c r="U144">
        <f>(4200+4230)/2</f>
        <v>4215</v>
      </c>
    </row>
    <row r="145" spans="1:26" x14ac:dyDescent="0.3">
      <c r="A145">
        <v>1</v>
      </c>
      <c r="B145" t="s">
        <v>818</v>
      </c>
      <c r="C145">
        <v>1</v>
      </c>
      <c r="D145">
        <v>1</v>
      </c>
      <c r="E145">
        <v>13</v>
      </c>
      <c r="F145">
        <v>40.700000000000003</v>
      </c>
      <c r="G145">
        <v>30.69</v>
      </c>
      <c r="H145" s="8">
        <v>0.22589999999999999</v>
      </c>
      <c r="I145" t="s">
        <v>615</v>
      </c>
      <c r="O145" t="str">
        <v>4230-4260</v>
      </c>
      <c r="Q145" t="s">
        <v>2065</v>
      </c>
      <c r="S145" t="str">
        <f t="shared" si="0"/>
        <v>=(4230+4260)/2</v>
      </c>
      <c r="U145">
        <f>(4230+4260)/2</f>
        <v>4245</v>
      </c>
    </row>
    <row r="146" spans="1:26" x14ac:dyDescent="0.3">
      <c r="A146">
        <v>1</v>
      </c>
      <c r="B146" t="s">
        <v>819</v>
      </c>
      <c r="C146">
        <v>1</v>
      </c>
      <c r="D146">
        <v>0.16</v>
      </c>
      <c r="E146">
        <v>13</v>
      </c>
      <c r="F146">
        <v>58.78</v>
      </c>
      <c r="G146">
        <v>58.03</v>
      </c>
      <c r="H146" s="8">
        <v>0.1222</v>
      </c>
      <c r="I146" t="s">
        <v>615</v>
      </c>
      <c r="U146">
        <f>AVERAGE(U125:U145)</f>
        <v>3945</v>
      </c>
      <c r="W146">
        <v>3945</v>
      </c>
      <c r="Y146">
        <f>W146-3600</f>
        <v>345</v>
      </c>
      <c r="Z146">
        <f>Y146/60</f>
        <v>5.75</v>
      </c>
    </row>
    <row r="147" spans="1:26" x14ac:dyDescent="0.3">
      <c r="A147">
        <v>1</v>
      </c>
      <c r="B147" t="s">
        <v>820</v>
      </c>
      <c r="C147">
        <v>1</v>
      </c>
      <c r="D147">
        <v>-1.1599999999999999</v>
      </c>
      <c r="E147">
        <v>19</v>
      </c>
      <c r="F147">
        <v>61.42</v>
      </c>
      <c r="G147">
        <v>61.07</v>
      </c>
      <c r="H147" s="8">
        <v>0.16980000000000001</v>
      </c>
      <c r="I147" t="s">
        <v>615</v>
      </c>
    </row>
    <row r="148" spans="1:26" x14ac:dyDescent="0.3">
      <c r="A148">
        <v>1</v>
      </c>
      <c r="B148" t="s">
        <v>821</v>
      </c>
      <c r="C148">
        <v>1</v>
      </c>
      <c r="D148">
        <v>-0.46</v>
      </c>
      <c r="E148">
        <v>18</v>
      </c>
      <c r="F148">
        <v>53.18</v>
      </c>
      <c r="G148">
        <v>50.18</v>
      </c>
      <c r="H148" s="8">
        <v>0.19070000000000001</v>
      </c>
      <c r="I148" t="s">
        <v>615</v>
      </c>
    </row>
    <row r="149" spans="1:26" x14ac:dyDescent="0.3">
      <c r="A149">
        <v>1</v>
      </c>
      <c r="B149" t="s">
        <v>822</v>
      </c>
      <c r="C149">
        <v>1</v>
      </c>
      <c r="D149">
        <v>-0.72</v>
      </c>
      <c r="E149">
        <v>17</v>
      </c>
      <c r="F149">
        <v>66.540000000000006</v>
      </c>
      <c r="G149">
        <v>66.05</v>
      </c>
      <c r="H149" s="8">
        <v>0.13750000000000001</v>
      </c>
      <c r="I149" t="s">
        <v>615</v>
      </c>
    </row>
    <row r="150" spans="1:26" x14ac:dyDescent="0.3">
      <c r="A150">
        <v>1</v>
      </c>
      <c r="B150" t="s">
        <v>823</v>
      </c>
      <c r="C150">
        <v>1</v>
      </c>
      <c r="D150">
        <v>-2.2400000000000002</v>
      </c>
      <c r="E150">
        <v>17</v>
      </c>
      <c r="F150">
        <v>57.43</v>
      </c>
      <c r="G150">
        <v>55.02</v>
      </c>
      <c r="H150" s="8">
        <v>0.1699</v>
      </c>
      <c r="I150" t="s">
        <v>615</v>
      </c>
    </row>
    <row r="151" spans="1:26" x14ac:dyDescent="0.3">
      <c r="A151">
        <v>1</v>
      </c>
      <c r="B151" t="s">
        <v>824</v>
      </c>
      <c r="C151">
        <v>1</v>
      </c>
      <c r="D151">
        <v>-0.46</v>
      </c>
      <c r="E151">
        <v>13</v>
      </c>
      <c r="F151">
        <v>27.5</v>
      </c>
      <c r="G151">
        <v>13.98</v>
      </c>
      <c r="H151" s="8">
        <v>0.28549999999999998</v>
      </c>
      <c r="I151" t="s">
        <v>615</v>
      </c>
    </row>
    <row r="152" spans="1:26" x14ac:dyDescent="0.3">
      <c r="A152">
        <v>1</v>
      </c>
      <c r="B152" t="s">
        <v>825</v>
      </c>
      <c r="C152">
        <v>1</v>
      </c>
      <c r="D152">
        <v>0.59</v>
      </c>
      <c r="E152">
        <v>15</v>
      </c>
      <c r="F152">
        <v>48.14</v>
      </c>
      <c r="G152">
        <v>44.02</v>
      </c>
      <c r="H152" s="8">
        <v>0.17680000000000001</v>
      </c>
      <c r="I152" t="s">
        <v>615</v>
      </c>
    </row>
    <row r="153" spans="1:26" x14ac:dyDescent="0.3">
      <c r="A153">
        <v>1</v>
      </c>
      <c r="B153" t="s">
        <v>826</v>
      </c>
      <c r="C153">
        <v>1</v>
      </c>
      <c r="D153">
        <v>0.67</v>
      </c>
      <c r="E153">
        <v>16</v>
      </c>
      <c r="F153">
        <v>68.83</v>
      </c>
      <c r="G153">
        <v>68.459999999999994</v>
      </c>
      <c r="H153" s="8">
        <v>0.1265</v>
      </c>
      <c r="I153" t="s">
        <v>615</v>
      </c>
    </row>
    <row r="154" spans="1:26" x14ac:dyDescent="0.3">
      <c r="A154">
        <v>1</v>
      </c>
      <c r="B154" t="s">
        <v>827</v>
      </c>
      <c r="C154">
        <v>1</v>
      </c>
      <c r="D154">
        <v>-0.27</v>
      </c>
      <c r="E154">
        <v>15</v>
      </c>
      <c r="F154">
        <v>60.46</v>
      </c>
      <c r="G154">
        <v>59.22</v>
      </c>
      <c r="H154" s="8">
        <v>0.13619999999999999</v>
      </c>
      <c r="I154" t="s">
        <v>615</v>
      </c>
    </row>
    <row r="155" spans="1:26" x14ac:dyDescent="0.3">
      <c r="A155">
        <v>1</v>
      </c>
      <c r="B155" t="s">
        <v>828</v>
      </c>
      <c r="C155">
        <v>1</v>
      </c>
      <c r="D155">
        <v>-0.16</v>
      </c>
      <c r="E155">
        <v>19</v>
      </c>
      <c r="F155">
        <v>83.72</v>
      </c>
      <c r="G155">
        <v>83.41</v>
      </c>
      <c r="H155" s="8">
        <v>0.124</v>
      </c>
      <c r="I155" t="s">
        <v>615</v>
      </c>
    </row>
    <row r="156" spans="1:26" x14ac:dyDescent="0.3">
      <c r="A156">
        <v>1</v>
      </c>
      <c r="B156" t="s">
        <v>829</v>
      </c>
      <c r="C156">
        <v>1</v>
      </c>
      <c r="D156">
        <v>0.13</v>
      </c>
      <c r="E156">
        <v>15</v>
      </c>
      <c r="F156">
        <v>74.11</v>
      </c>
      <c r="G156">
        <v>72.97</v>
      </c>
      <c r="H156" s="8">
        <v>0.1105</v>
      </c>
      <c r="I156" t="s">
        <v>615</v>
      </c>
    </row>
    <row r="157" spans="1:26" x14ac:dyDescent="0.3">
      <c r="A157">
        <v>1</v>
      </c>
      <c r="B157" t="s">
        <v>830</v>
      </c>
      <c r="C157">
        <v>1</v>
      </c>
      <c r="D157">
        <v>0.37</v>
      </c>
      <c r="E157">
        <v>19</v>
      </c>
      <c r="F157">
        <v>71.7</v>
      </c>
      <c r="G157">
        <v>70.739999999999995</v>
      </c>
      <c r="H157" s="8">
        <v>0.14660000000000001</v>
      </c>
      <c r="I157" t="s">
        <v>615</v>
      </c>
    </row>
    <row r="158" spans="1:26" x14ac:dyDescent="0.3">
      <c r="A158">
        <v>1</v>
      </c>
      <c r="B158" t="s">
        <v>831</v>
      </c>
      <c r="C158">
        <v>1</v>
      </c>
      <c r="D158">
        <v>-0.66</v>
      </c>
      <c r="E158">
        <v>19</v>
      </c>
      <c r="F158">
        <v>79.53</v>
      </c>
      <c r="G158">
        <v>79.36</v>
      </c>
      <c r="H158" s="8">
        <v>0.13089999999999999</v>
      </c>
      <c r="I158" t="s">
        <v>615</v>
      </c>
    </row>
    <row r="159" spans="1:26" x14ac:dyDescent="0.3">
      <c r="A159">
        <v>1</v>
      </c>
      <c r="B159" t="s">
        <v>832</v>
      </c>
      <c r="C159">
        <v>1</v>
      </c>
      <c r="D159">
        <v>-1.18</v>
      </c>
      <c r="E159">
        <v>18</v>
      </c>
      <c r="F159">
        <v>60.73</v>
      </c>
      <c r="G159">
        <v>59.08</v>
      </c>
      <c r="H159" s="8">
        <v>0.16420000000000001</v>
      </c>
      <c r="I159" t="s">
        <v>615</v>
      </c>
    </row>
    <row r="160" spans="1:26" x14ac:dyDescent="0.3">
      <c r="A160">
        <v>1</v>
      </c>
      <c r="B160" t="s">
        <v>833</v>
      </c>
      <c r="C160">
        <v>1</v>
      </c>
      <c r="D160">
        <v>-0.63</v>
      </c>
      <c r="E160">
        <v>16</v>
      </c>
      <c r="F160">
        <v>47.06</v>
      </c>
      <c r="G160">
        <v>45.48</v>
      </c>
      <c r="H160" s="8">
        <v>0.18940000000000001</v>
      </c>
      <c r="I160" t="s">
        <v>615</v>
      </c>
    </row>
    <row r="161" spans="1:9" x14ac:dyDescent="0.3">
      <c r="A161">
        <v>1</v>
      </c>
      <c r="B161" t="s">
        <v>834</v>
      </c>
      <c r="C161">
        <v>1</v>
      </c>
      <c r="D161">
        <v>0.16</v>
      </c>
      <c r="E161">
        <v>17</v>
      </c>
      <c r="F161">
        <v>72.59</v>
      </c>
      <c r="G161">
        <v>72.180000000000007</v>
      </c>
      <c r="H161" s="8">
        <v>0.1326</v>
      </c>
      <c r="I161" t="s">
        <v>615</v>
      </c>
    </row>
    <row r="162" spans="1:9" x14ac:dyDescent="0.3">
      <c r="A162">
        <v>1</v>
      </c>
      <c r="B162" t="s">
        <v>835</v>
      </c>
      <c r="C162">
        <v>1</v>
      </c>
      <c r="D162">
        <v>0.37</v>
      </c>
      <c r="E162">
        <v>18</v>
      </c>
      <c r="F162">
        <v>83.11</v>
      </c>
      <c r="G162">
        <v>82.67</v>
      </c>
      <c r="H162" s="8">
        <v>0.11849999999999999</v>
      </c>
      <c r="I162" t="s">
        <v>615</v>
      </c>
    </row>
    <row r="163" spans="1:9" x14ac:dyDescent="0.3">
      <c r="A163">
        <v>1</v>
      </c>
      <c r="B163" t="s">
        <v>836</v>
      </c>
      <c r="C163">
        <v>1</v>
      </c>
      <c r="D163">
        <v>-0.01</v>
      </c>
      <c r="E163">
        <v>20</v>
      </c>
      <c r="F163">
        <v>76.16</v>
      </c>
      <c r="G163">
        <v>75.150000000000006</v>
      </c>
      <c r="H163" s="8">
        <v>0.14080000000000001</v>
      </c>
      <c r="I163" t="s">
        <v>615</v>
      </c>
    </row>
    <row r="164" spans="1:9" x14ac:dyDescent="0.3">
      <c r="A164">
        <v>1</v>
      </c>
      <c r="B164" t="s">
        <v>837</v>
      </c>
      <c r="C164">
        <v>1</v>
      </c>
      <c r="D164">
        <v>0.17</v>
      </c>
      <c r="E164">
        <v>16</v>
      </c>
      <c r="F164">
        <v>65.95</v>
      </c>
      <c r="G164">
        <v>65.47</v>
      </c>
      <c r="H164" s="8">
        <v>0.1363</v>
      </c>
      <c r="I164" t="s">
        <v>615</v>
      </c>
    </row>
    <row r="165" spans="1:9" x14ac:dyDescent="0.3">
      <c r="A165">
        <v>1</v>
      </c>
      <c r="B165" t="s">
        <v>838</v>
      </c>
      <c r="C165">
        <v>1</v>
      </c>
      <c r="D165">
        <v>-0.59</v>
      </c>
      <c r="E165">
        <v>16</v>
      </c>
      <c r="F165">
        <v>62.9</v>
      </c>
      <c r="G165">
        <v>61.27</v>
      </c>
      <c r="H165" s="8">
        <v>0.1391</v>
      </c>
      <c r="I165" t="s">
        <v>615</v>
      </c>
    </row>
    <row r="166" spans="1:9" x14ac:dyDescent="0.3">
      <c r="A166">
        <v>1</v>
      </c>
      <c r="B166" t="s">
        <v>839</v>
      </c>
      <c r="C166">
        <v>1</v>
      </c>
      <c r="D166">
        <v>-0.08</v>
      </c>
      <c r="E166">
        <v>18</v>
      </c>
      <c r="F166">
        <v>74.459999999999994</v>
      </c>
      <c r="G166">
        <v>73.81</v>
      </c>
      <c r="H166" s="8">
        <v>0.13059999999999999</v>
      </c>
      <c r="I166" t="s">
        <v>615</v>
      </c>
    </row>
    <row r="167" spans="1:9" x14ac:dyDescent="0.3">
      <c r="A167">
        <v>1</v>
      </c>
      <c r="B167" t="s">
        <v>840</v>
      </c>
      <c r="C167">
        <v>1</v>
      </c>
      <c r="D167">
        <v>0.85</v>
      </c>
      <c r="E167">
        <v>18</v>
      </c>
      <c r="F167">
        <v>59.33</v>
      </c>
      <c r="G167">
        <v>57.99</v>
      </c>
      <c r="H167" s="8">
        <v>0.16289999999999999</v>
      </c>
      <c r="I167" t="s">
        <v>615</v>
      </c>
    </row>
    <row r="168" spans="1:9" x14ac:dyDescent="0.3">
      <c r="A168">
        <v>1</v>
      </c>
      <c r="B168" t="s">
        <v>841</v>
      </c>
      <c r="C168">
        <v>1</v>
      </c>
      <c r="D168">
        <v>-0.16</v>
      </c>
      <c r="E168">
        <v>18</v>
      </c>
      <c r="F168">
        <v>83.25</v>
      </c>
      <c r="G168">
        <v>82.8</v>
      </c>
      <c r="H168" s="8">
        <v>0.11509999999999999</v>
      </c>
      <c r="I168" t="s">
        <v>615</v>
      </c>
    </row>
    <row r="169" spans="1:9" x14ac:dyDescent="0.3">
      <c r="A169">
        <v>1</v>
      </c>
      <c r="B169" t="s">
        <v>842</v>
      </c>
      <c r="C169">
        <v>1</v>
      </c>
      <c r="D169">
        <v>0.8</v>
      </c>
      <c r="E169">
        <v>18</v>
      </c>
      <c r="F169">
        <v>81.06</v>
      </c>
      <c r="G169">
        <v>80.38</v>
      </c>
      <c r="H169" s="8">
        <v>0.121</v>
      </c>
      <c r="I169" t="s">
        <v>615</v>
      </c>
    </row>
    <row r="170" spans="1:9" x14ac:dyDescent="0.3">
      <c r="A170">
        <v>1</v>
      </c>
      <c r="B170" t="s">
        <v>843</v>
      </c>
      <c r="C170">
        <v>1</v>
      </c>
      <c r="D170">
        <v>-0.41</v>
      </c>
      <c r="E170">
        <v>19</v>
      </c>
      <c r="F170">
        <v>80.38</v>
      </c>
      <c r="G170">
        <v>79.56</v>
      </c>
      <c r="H170" s="8">
        <v>0.13120000000000001</v>
      </c>
      <c r="I170" t="s">
        <v>615</v>
      </c>
    </row>
    <row r="171" spans="1:9" x14ac:dyDescent="0.3">
      <c r="A171">
        <v>1</v>
      </c>
      <c r="B171" t="s">
        <v>844</v>
      </c>
      <c r="C171">
        <v>1</v>
      </c>
      <c r="D171">
        <v>1</v>
      </c>
      <c r="E171">
        <v>18</v>
      </c>
      <c r="F171">
        <v>74.91</v>
      </c>
      <c r="G171">
        <v>74.06</v>
      </c>
      <c r="H171" s="8">
        <v>0.12509999999999999</v>
      </c>
      <c r="I171" t="s">
        <v>615</v>
      </c>
    </row>
    <row r="172" spans="1:9" x14ac:dyDescent="0.3">
      <c r="A172">
        <v>1</v>
      </c>
      <c r="B172" t="s">
        <v>845</v>
      </c>
      <c r="C172">
        <v>1</v>
      </c>
      <c r="D172">
        <v>-0.61</v>
      </c>
      <c r="E172">
        <v>14</v>
      </c>
      <c r="F172">
        <v>71.849999999999994</v>
      </c>
      <c r="G172">
        <v>71.099999999999994</v>
      </c>
      <c r="H172" s="8">
        <v>0.11269999999999999</v>
      </c>
      <c r="I172" t="s">
        <v>615</v>
      </c>
    </row>
    <row r="173" spans="1:9" x14ac:dyDescent="0.3">
      <c r="A173">
        <v>1</v>
      </c>
      <c r="B173" t="s">
        <v>846</v>
      </c>
      <c r="C173">
        <v>1</v>
      </c>
      <c r="D173">
        <v>-2.1</v>
      </c>
      <c r="E173">
        <v>16</v>
      </c>
      <c r="F173">
        <v>52.4</v>
      </c>
      <c r="G173">
        <v>48.47</v>
      </c>
      <c r="H173" s="8">
        <v>0.31259999999999999</v>
      </c>
      <c r="I173" t="s">
        <v>615</v>
      </c>
    </row>
    <row r="174" spans="1:9" x14ac:dyDescent="0.3">
      <c r="A174">
        <v>1</v>
      </c>
      <c r="B174" t="s">
        <v>847</v>
      </c>
      <c r="C174">
        <v>1</v>
      </c>
      <c r="D174">
        <v>1.53</v>
      </c>
      <c r="E174">
        <v>14</v>
      </c>
      <c r="F174">
        <v>41.88</v>
      </c>
      <c r="G174">
        <v>34.130000000000003</v>
      </c>
      <c r="H174" s="8">
        <v>0.18360000000000001</v>
      </c>
      <c r="I174" t="s">
        <v>615</v>
      </c>
    </row>
    <row r="175" spans="1:9" x14ac:dyDescent="0.3">
      <c r="A175">
        <v>1</v>
      </c>
      <c r="B175" t="s">
        <v>848</v>
      </c>
      <c r="C175">
        <v>1</v>
      </c>
      <c r="D175">
        <v>0.23</v>
      </c>
      <c r="E175">
        <v>15</v>
      </c>
      <c r="F175">
        <v>68.010000000000005</v>
      </c>
      <c r="G175">
        <v>67.14</v>
      </c>
      <c r="H175" s="8">
        <v>0.13159999999999999</v>
      </c>
      <c r="I175" t="s">
        <v>615</v>
      </c>
    </row>
    <row r="176" spans="1:9" x14ac:dyDescent="0.3">
      <c r="A176">
        <v>1</v>
      </c>
      <c r="B176" t="s">
        <v>849</v>
      </c>
      <c r="C176">
        <v>1</v>
      </c>
      <c r="D176">
        <v>-0.63</v>
      </c>
      <c r="E176">
        <v>15</v>
      </c>
      <c r="F176">
        <v>72.12</v>
      </c>
      <c r="G176">
        <v>71.7</v>
      </c>
      <c r="H176" s="8">
        <v>0.11219999999999999</v>
      </c>
      <c r="I176" t="s">
        <v>615</v>
      </c>
    </row>
    <row r="177" spans="1:9" x14ac:dyDescent="0.3">
      <c r="A177">
        <v>1</v>
      </c>
      <c r="B177" t="s">
        <v>850</v>
      </c>
      <c r="C177">
        <v>1</v>
      </c>
      <c r="D177">
        <v>-1.34</v>
      </c>
      <c r="E177">
        <v>17</v>
      </c>
      <c r="F177">
        <v>37.299999999999997</v>
      </c>
      <c r="G177">
        <v>30.5</v>
      </c>
      <c r="H177" s="8">
        <v>0.33489999999999998</v>
      </c>
      <c r="I177" t="s">
        <v>615</v>
      </c>
    </row>
    <row r="178" spans="1:9" x14ac:dyDescent="0.3">
      <c r="A178">
        <v>1</v>
      </c>
      <c r="B178" t="s">
        <v>851</v>
      </c>
      <c r="C178">
        <v>1</v>
      </c>
      <c r="D178">
        <v>0.81</v>
      </c>
      <c r="E178">
        <v>14</v>
      </c>
      <c r="F178">
        <v>43.51</v>
      </c>
      <c r="G178">
        <v>40.5</v>
      </c>
      <c r="H178" s="8">
        <v>0.183</v>
      </c>
      <c r="I178" t="s">
        <v>615</v>
      </c>
    </row>
    <row r="179" spans="1:9" x14ac:dyDescent="0.3">
      <c r="A179">
        <v>1</v>
      </c>
      <c r="B179" t="s">
        <v>852</v>
      </c>
      <c r="C179">
        <v>1</v>
      </c>
      <c r="D179">
        <v>-7.0000000000000007E-2</v>
      </c>
      <c r="E179">
        <v>15</v>
      </c>
      <c r="F179">
        <v>63.9</v>
      </c>
      <c r="G179">
        <v>63.15</v>
      </c>
      <c r="H179" s="8">
        <v>0.13</v>
      </c>
      <c r="I179" t="s">
        <v>615</v>
      </c>
    </row>
    <row r="180" spans="1:9" x14ac:dyDescent="0.3">
      <c r="A180">
        <v>1</v>
      </c>
      <c r="B180" t="s">
        <v>853</v>
      </c>
      <c r="C180">
        <v>1</v>
      </c>
      <c r="D180">
        <v>-0.6</v>
      </c>
      <c r="E180">
        <v>16</v>
      </c>
      <c r="F180">
        <v>73.16</v>
      </c>
      <c r="G180">
        <v>72.680000000000007</v>
      </c>
      <c r="H180" s="8">
        <v>0.1226</v>
      </c>
      <c r="I180" t="s">
        <v>615</v>
      </c>
    </row>
    <row r="181" spans="1:9" x14ac:dyDescent="0.3">
      <c r="A181">
        <v>1</v>
      </c>
      <c r="B181" t="s">
        <v>854</v>
      </c>
      <c r="C181">
        <v>1</v>
      </c>
      <c r="D181">
        <v>-1.07</v>
      </c>
      <c r="E181">
        <v>15</v>
      </c>
      <c r="F181">
        <v>33.85</v>
      </c>
      <c r="G181">
        <v>27.99</v>
      </c>
      <c r="H181" s="8">
        <v>0.30080000000000001</v>
      </c>
      <c r="I181" t="s">
        <v>615</v>
      </c>
    </row>
    <row r="182" spans="1:9" x14ac:dyDescent="0.3">
      <c r="A182">
        <v>1</v>
      </c>
      <c r="B182" t="s">
        <v>855</v>
      </c>
      <c r="C182">
        <v>1</v>
      </c>
      <c r="D182">
        <v>-0.11</v>
      </c>
      <c r="E182">
        <v>14</v>
      </c>
      <c r="F182">
        <v>27.3</v>
      </c>
      <c r="G182">
        <v>25.42</v>
      </c>
      <c r="H182" s="8">
        <v>0.41720000000000002</v>
      </c>
      <c r="I182" t="s">
        <v>615</v>
      </c>
    </row>
    <row r="183" spans="1:9" x14ac:dyDescent="0.3">
      <c r="A183">
        <v>1</v>
      </c>
      <c r="B183" t="s">
        <v>856</v>
      </c>
      <c r="C183">
        <v>1</v>
      </c>
      <c r="D183">
        <v>0.28000000000000003</v>
      </c>
      <c r="E183">
        <v>18</v>
      </c>
      <c r="F183">
        <v>52.65</v>
      </c>
      <c r="G183">
        <v>45.27</v>
      </c>
      <c r="H183" s="8">
        <v>0.2107</v>
      </c>
      <c r="I183" t="s">
        <v>615</v>
      </c>
    </row>
    <row r="184" spans="1:9" x14ac:dyDescent="0.3">
      <c r="A184">
        <v>1</v>
      </c>
      <c r="B184" t="s">
        <v>857</v>
      </c>
      <c r="C184">
        <v>1</v>
      </c>
      <c r="D184">
        <v>-0.32</v>
      </c>
      <c r="E184">
        <v>14</v>
      </c>
      <c r="F184">
        <v>39.99</v>
      </c>
      <c r="G184">
        <v>27.35</v>
      </c>
      <c r="H184" s="8">
        <v>0.2515</v>
      </c>
      <c r="I184" t="s">
        <v>615</v>
      </c>
    </row>
    <row r="185" spans="1:9" x14ac:dyDescent="0.3">
      <c r="A185">
        <v>1</v>
      </c>
      <c r="B185" t="s">
        <v>858</v>
      </c>
      <c r="C185">
        <v>1</v>
      </c>
      <c r="D185">
        <v>1.1299999999999999</v>
      </c>
      <c r="E185">
        <v>15</v>
      </c>
      <c r="F185">
        <v>62.18</v>
      </c>
      <c r="G185">
        <v>57.91</v>
      </c>
      <c r="H185" s="8">
        <v>0.1452</v>
      </c>
      <c r="I185" t="s">
        <v>615</v>
      </c>
    </row>
    <row r="186" spans="1:9" x14ac:dyDescent="0.3">
      <c r="A186">
        <v>1</v>
      </c>
      <c r="B186" t="s">
        <v>859</v>
      </c>
      <c r="C186">
        <v>1</v>
      </c>
      <c r="D186">
        <v>0.18</v>
      </c>
      <c r="E186">
        <v>18</v>
      </c>
      <c r="F186">
        <v>84.91</v>
      </c>
      <c r="G186">
        <v>83.83</v>
      </c>
      <c r="H186" s="8">
        <v>0.1133</v>
      </c>
      <c r="I186" t="s">
        <v>615</v>
      </c>
    </row>
    <row r="187" spans="1:9" x14ac:dyDescent="0.3">
      <c r="A187">
        <v>1</v>
      </c>
      <c r="B187" t="s">
        <v>860</v>
      </c>
      <c r="C187">
        <v>1</v>
      </c>
      <c r="D187">
        <v>0.19</v>
      </c>
      <c r="E187">
        <v>21</v>
      </c>
      <c r="F187">
        <v>74.040000000000006</v>
      </c>
      <c r="G187">
        <v>72.489999999999995</v>
      </c>
      <c r="H187" s="8">
        <v>0.14829999999999999</v>
      </c>
      <c r="I187" t="s">
        <v>615</v>
      </c>
    </row>
    <row r="188" spans="1:9" x14ac:dyDescent="0.3">
      <c r="A188">
        <v>1</v>
      </c>
      <c r="B188" t="s">
        <v>861</v>
      </c>
      <c r="C188">
        <v>1</v>
      </c>
      <c r="D188">
        <v>0.52</v>
      </c>
      <c r="E188">
        <v>14</v>
      </c>
      <c r="F188">
        <v>52.3</v>
      </c>
      <c r="G188">
        <v>50.07</v>
      </c>
      <c r="H188" s="8">
        <v>0.15049999999999999</v>
      </c>
      <c r="I188" t="s">
        <v>615</v>
      </c>
    </row>
    <row r="189" spans="1:9" x14ac:dyDescent="0.3">
      <c r="A189">
        <v>1</v>
      </c>
      <c r="B189" t="s">
        <v>862</v>
      </c>
      <c r="C189">
        <v>1</v>
      </c>
      <c r="D189">
        <v>0.45</v>
      </c>
      <c r="E189">
        <v>18</v>
      </c>
      <c r="F189">
        <v>53.31</v>
      </c>
      <c r="G189">
        <v>52.02</v>
      </c>
      <c r="H189" s="8">
        <v>0.18410000000000001</v>
      </c>
      <c r="I189" t="s">
        <v>615</v>
      </c>
    </row>
    <row r="190" spans="1:9" x14ac:dyDescent="0.3">
      <c r="A190">
        <v>1</v>
      </c>
      <c r="B190" t="s">
        <v>863</v>
      </c>
      <c r="C190">
        <v>1</v>
      </c>
      <c r="D190">
        <v>-0.05</v>
      </c>
      <c r="E190">
        <v>15</v>
      </c>
      <c r="F190">
        <v>64.37</v>
      </c>
      <c r="G190">
        <v>62.11</v>
      </c>
      <c r="H190" s="8">
        <v>0.13370000000000001</v>
      </c>
      <c r="I190" t="s">
        <v>615</v>
      </c>
    </row>
    <row r="191" spans="1:9" x14ac:dyDescent="0.3">
      <c r="A191">
        <v>1</v>
      </c>
      <c r="B191" t="s">
        <v>864</v>
      </c>
      <c r="C191">
        <v>1</v>
      </c>
      <c r="D191">
        <v>-0.78</v>
      </c>
      <c r="E191">
        <v>16</v>
      </c>
      <c r="F191">
        <v>68.77</v>
      </c>
      <c r="G191">
        <v>67.63</v>
      </c>
      <c r="H191" s="8">
        <v>0.1298</v>
      </c>
      <c r="I191" t="s">
        <v>615</v>
      </c>
    </row>
    <row r="192" spans="1:9" x14ac:dyDescent="0.3">
      <c r="A192">
        <v>1</v>
      </c>
      <c r="B192" t="s">
        <v>865</v>
      </c>
      <c r="C192">
        <v>1</v>
      </c>
      <c r="D192">
        <v>-1.26</v>
      </c>
      <c r="E192">
        <v>16</v>
      </c>
      <c r="F192">
        <v>33.94</v>
      </c>
      <c r="G192">
        <v>31.3</v>
      </c>
      <c r="H192" s="8">
        <v>0.29609999999999997</v>
      </c>
      <c r="I192" t="s">
        <v>615</v>
      </c>
    </row>
    <row r="193" spans="1:9" x14ac:dyDescent="0.3">
      <c r="A193">
        <v>1</v>
      </c>
      <c r="B193" t="s">
        <v>866</v>
      </c>
      <c r="C193">
        <v>1</v>
      </c>
      <c r="D193">
        <v>-0.56999999999999995</v>
      </c>
      <c r="E193">
        <v>15</v>
      </c>
      <c r="F193">
        <v>34.17</v>
      </c>
      <c r="G193">
        <v>29.04</v>
      </c>
      <c r="H193" s="8">
        <v>0.3115</v>
      </c>
      <c r="I193" t="s">
        <v>615</v>
      </c>
    </row>
    <row r="194" spans="1:9" x14ac:dyDescent="0.3">
      <c r="A194">
        <v>1</v>
      </c>
      <c r="B194" t="s">
        <v>867</v>
      </c>
      <c r="C194">
        <v>1</v>
      </c>
      <c r="D194">
        <v>-0.66</v>
      </c>
      <c r="E194">
        <v>16</v>
      </c>
      <c r="F194">
        <v>48.59</v>
      </c>
      <c r="G194">
        <v>47.91</v>
      </c>
      <c r="H194" s="8">
        <v>0.18049999999999999</v>
      </c>
      <c r="I194" t="s">
        <v>615</v>
      </c>
    </row>
    <row r="195" spans="1:9" x14ac:dyDescent="0.3">
      <c r="A195">
        <v>1</v>
      </c>
      <c r="B195" t="s">
        <v>868</v>
      </c>
      <c r="C195">
        <v>1</v>
      </c>
      <c r="D195">
        <v>0.15</v>
      </c>
      <c r="E195">
        <v>16</v>
      </c>
      <c r="F195">
        <v>66.760000000000005</v>
      </c>
      <c r="G195">
        <v>65.09</v>
      </c>
      <c r="H195" s="8">
        <v>0.12989999999999999</v>
      </c>
      <c r="I195" t="s">
        <v>615</v>
      </c>
    </row>
    <row r="196" spans="1:9" x14ac:dyDescent="0.3">
      <c r="A196">
        <v>1</v>
      </c>
      <c r="B196" t="s">
        <v>869</v>
      </c>
      <c r="C196">
        <v>1</v>
      </c>
      <c r="D196">
        <v>-0.1</v>
      </c>
      <c r="E196">
        <v>17</v>
      </c>
      <c r="F196">
        <v>85.75</v>
      </c>
      <c r="G196">
        <v>84.93</v>
      </c>
      <c r="H196" s="8">
        <v>0.109</v>
      </c>
      <c r="I196" t="s">
        <v>615</v>
      </c>
    </row>
    <row r="197" spans="1:9" x14ac:dyDescent="0.3">
      <c r="A197">
        <v>1</v>
      </c>
      <c r="B197" t="s">
        <v>870</v>
      </c>
      <c r="C197">
        <v>1</v>
      </c>
      <c r="D197">
        <v>0.45</v>
      </c>
      <c r="E197">
        <v>18</v>
      </c>
      <c r="F197">
        <v>75.400000000000006</v>
      </c>
      <c r="G197">
        <v>74.510000000000005</v>
      </c>
      <c r="H197" s="8">
        <v>0.1313</v>
      </c>
      <c r="I197" t="s">
        <v>615</v>
      </c>
    </row>
    <row r="198" spans="1:9" x14ac:dyDescent="0.3">
      <c r="A198">
        <v>1</v>
      </c>
      <c r="B198" t="s">
        <v>871</v>
      </c>
      <c r="C198">
        <v>1</v>
      </c>
      <c r="D198">
        <v>0.35</v>
      </c>
      <c r="E198">
        <v>17</v>
      </c>
      <c r="F198">
        <v>71.28</v>
      </c>
      <c r="G198">
        <v>70.87</v>
      </c>
      <c r="H198" s="8">
        <v>0.129</v>
      </c>
      <c r="I198" t="s">
        <v>615</v>
      </c>
    </row>
    <row r="199" spans="1:9" x14ac:dyDescent="0.3">
      <c r="A199">
        <v>1</v>
      </c>
      <c r="B199" t="s">
        <v>872</v>
      </c>
      <c r="C199">
        <v>1</v>
      </c>
      <c r="D199">
        <v>-0.46</v>
      </c>
      <c r="E199">
        <v>19</v>
      </c>
      <c r="F199">
        <v>80.86</v>
      </c>
      <c r="G199">
        <v>80.34</v>
      </c>
      <c r="H199" s="8">
        <v>0.1293</v>
      </c>
      <c r="I199" t="s">
        <v>615</v>
      </c>
    </row>
    <row r="200" spans="1:9" x14ac:dyDescent="0.3">
      <c r="A200">
        <v>1</v>
      </c>
      <c r="B200" t="s">
        <v>873</v>
      </c>
      <c r="C200">
        <v>1</v>
      </c>
      <c r="D200">
        <v>0.23</v>
      </c>
      <c r="E200">
        <v>18</v>
      </c>
      <c r="F200">
        <v>71.42</v>
      </c>
      <c r="G200">
        <v>69.98</v>
      </c>
      <c r="H200" s="8">
        <v>0.1406</v>
      </c>
      <c r="I200" t="s">
        <v>615</v>
      </c>
    </row>
    <row r="201" spans="1:9" x14ac:dyDescent="0.3">
      <c r="A201">
        <v>1</v>
      </c>
      <c r="B201" t="s">
        <v>874</v>
      </c>
      <c r="C201">
        <v>1</v>
      </c>
      <c r="D201">
        <v>-0.27</v>
      </c>
      <c r="E201">
        <v>17</v>
      </c>
      <c r="F201">
        <v>75.47</v>
      </c>
      <c r="G201">
        <v>74.180000000000007</v>
      </c>
      <c r="H201" s="8">
        <v>0.12620000000000001</v>
      </c>
      <c r="I201" t="s">
        <v>615</v>
      </c>
    </row>
    <row r="202" spans="1:9" x14ac:dyDescent="0.3">
      <c r="A202">
        <v>1</v>
      </c>
      <c r="B202" t="s">
        <v>875</v>
      </c>
      <c r="C202">
        <v>1</v>
      </c>
      <c r="D202">
        <v>-0.12</v>
      </c>
      <c r="E202">
        <v>18</v>
      </c>
      <c r="F202">
        <v>82.78</v>
      </c>
      <c r="G202">
        <v>82.44</v>
      </c>
      <c r="H202" s="8">
        <v>0.1181</v>
      </c>
      <c r="I202" t="s">
        <v>615</v>
      </c>
    </row>
    <row r="203" spans="1:9" x14ac:dyDescent="0.3">
      <c r="A203">
        <v>1</v>
      </c>
      <c r="B203" t="s">
        <v>876</v>
      </c>
      <c r="C203">
        <v>1</v>
      </c>
      <c r="D203">
        <v>0.04</v>
      </c>
      <c r="E203">
        <v>19</v>
      </c>
      <c r="F203">
        <v>64.06</v>
      </c>
      <c r="G203">
        <v>63.85</v>
      </c>
      <c r="H203" s="8">
        <v>0.14979999999999999</v>
      </c>
      <c r="I203" t="s">
        <v>615</v>
      </c>
    </row>
    <row r="204" spans="1:9" x14ac:dyDescent="0.3">
      <c r="A204">
        <v>1</v>
      </c>
      <c r="B204" t="s">
        <v>877</v>
      </c>
      <c r="C204">
        <v>1</v>
      </c>
      <c r="D204">
        <v>-0.12</v>
      </c>
      <c r="E204">
        <v>13</v>
      </c>
      <c r="F204">
        <v>74.36</v>
      </c>
      <c r="G204">
        <v>73.98</v>
      </c>
      <c r="H204" s="8">
        <v>0.1047</v>
      </c>
      <c r="I204" t="s">
        <v>615</v>
      </c>
    </row>
    <row r="205" spans="1:9" x14ac:dyDescent="0.3">
      <c r="A205">
        <v>1</v>
      </c>
      <c r="B205" t="s">
        <v>878</v>
      </c>
      <c r="C205">
        <v>1</v>
      </c>
      <c r="D205">
        <v>-0.28999999999999998</v>
      </c>
      <c r="E205">
        <v>17</v>
      </c>
      <c r="F205">
        <v>80.11</v>
      </c>
      <c r="G205">
        <v>79.31</v>
      </c>
      <c r="H205" s="8">
        <v>0.1159</v>
      </c>
      <c r="I205" t="s">
        <v>615</v>
      </c>
    </row>
    <row r="206" spans="1:9" x14ac:dyDescent="0.3">
      <c r="A206">
        <v>1</v>
      </c>
      <c r="B206" t="s">
        <v>879</v>
      </c>
      <c r="C206">
        <v>1</v>
      </c>
      <c r="D206">
        <v>0.06</v>
      </c>
      <c r="E206">
        <v>17</v>
      </c>
      <c r="F206">
        <v>66.400000000000006</v>
      </c>
      <c r="G206">
        <v>66.11</v>
      </c>
      <c r="H206" s="8">
        <v>0.13350000000000001</v>
      </c>
      <c r="I206" t="s">
        <v>615</v>
      </c>
    </row>
    <row r="207" spans="1:9" x14ac:dyDescent="0.3">
      <c r="A207">
        <v>1</v>
      </c>
      <c r="B207" t="s">
        <v>880</v>
      </c>
      <c r="C207">
        <v>1</v>
      </c>
      <c r="D207">
        <v>0.17</v>
      </c>
      <c r="E207">
        <v>15</v>
      </c>
      <c r="F207">
        <v>41.3</v>
      </c>
      <c r="G207">
        <v>35.24</v>
      </c>
      <c r="H207" s="8">
        <v>0.2293</v>
      </c>
      <c r="I207" t="s">
        <v>615</v>
      </c>
    </row>
    <row r="208" spans="1:9" x14ac:dyDescent="0.3">
      <c r="A208">
        <v>1</v>
      </c>
      <c r="B208" t="s">
        <v>881</v>
      </c>
      <c r="C208">
        <v>1</v>
      </c>
      <c r="D208">
        <v>-1.43</v>
      </c>
      <c r="E208">
        <v>16</v>
      </c>
      <c r="F208">
        <v>38.049999999999997</v>
      </c>
      <c r="G208">
        <v>25.38</v>
      </c>
      <c r="H208" s="8">
        <v>0.35399999999999998</v>
      </c>
      <c r="I208" t="s">
        <v>615</v>
      </c>
    </row>
    <row r="209" spans="1:9" x14ac:dyDescent="0.3">
      <c r="A209">
        <v>1</v>
      </c>
      <c r="B209" t="s">
        <v>882</v>
      </c>
      <c r="C209">
        <v>1</v>
      </c>
      <c r="D209">
        <v>0.69</v>
      </c>
      <c r="E209">
        <v>18</v>
      </c>
      <c r="F209">
        <v>61.66</v>
      </c>
      <c r="G209">
        <v>57.21</v>
      </c>
      <c r="H209" s="8">
        <v>0.1704</v>
      </c>
      <c r="I209" t="s">
        <v>615</v>
      </c>
    </row>
    <row r="210" spans="1:9" x14ac:dyDescent="0.3">
      <c r="A210">
        <v>1</v>
      </c>
      <c r="B210" t="s">
        <v>883</v>
      </c>
      <c r="C210">
        <v>1</v>
      </c>
      <c r="D210">
        <v>-0.81</v>
      </c>
      <c r="E210">
        <v>20</v>
      </c>
      <c r="F210">
        <v>73.400000000000006</v>
      </c>
      <c r="G210">
        <v>71.44</v>
      </c>
      <c r="H210" s="8">
        <v>0.14749999999999999</v>
      </c>
      <c r="I210" t="s">
        <v>615</v>
      </c>
    </row>
    <row r="211" spans="1:9" x14ac:dyDescent="0.3">
      <c r="A211">
        <v>1</v>
      </c>
      <c r="B211" t="s">
        <v>884</v>
      </c>
      <c r="C211">
        <v>1</v>
      </c>
      <c r="D211">
        <v>-0.68</v>
      </c>
      <c r="E211">
        <v>12</v>
      </c>
      <c r="F211">
        <v>31.29</v>
      </c>
      <c r="G211">
        <v>26.61</v>
      </c>
      <c r="H211" s="8">
        <v>0.25169999999999998</v>
      </c>
      <c r="I211" t="s">
        <v>615</v>
      </c>
    </row>
    <row r="212" spans="1:9" x14ac:dyDescent="0.3">
      <c r="A212">
        <v>1</v>
      </c>
      <c r="B212" t="s">
        <v>885</v>
      </c>
      <c r="C212">
        <v>1</v>
      </c>
      <c r="D212">
        <v>-0.43</v>
      </c>
      <c r="E212">
        <v>16</v>
      </c>
      <c r="F212">
        <v>38.4</v>
      </c>
      <c r="G212">
        <v>30.01</v>
      </c>
      <c r="H212" s="8">
        <v>0.28599999999999998</v>
      </c>
      <c r="I212" t="s">
        <v>615</v>
      </c>
    </row>
    <row r="213" spans="1:9" x14ac:dyDescent="0.3">
      <c r="A213">
        <v>1</v>
      </c>
      <c r="B213" t="s">
        <v>886</v>
      </c>
      <c r="C213">
        <v>1</v>
      </c>
      <c r="D213">
        <v>-0.71</v>
      </c>
      <c r="E213">
        <v>16</v>
      </c>
      <c r="F213">
        <v>39.520000000000003</v>
      </c>
      <c r="G213">
        <v>30.83</v>
      </c>
      <c r="H213" s="8">
        <v>0.30530000000000002</v>
      </c>
      <c r="I213" t="s">
        <v>615</v>
      </c>
    </row>
    <row r="214" spans="1:9" x14ac:dyDescent="0.3">
      <c r="A214">
        <v>1</v>
      </c>
      <c r="B214" t="s">
        <v>887</v>
      </c>
      <c r="C214">
        <v>1</v>
      </c>
      <c r="D214">
        <v>1.4</v>
      </c>
      <c r="E214">
        <v>14</v>
      </c>
      <c r="F214">
        <v>33.89</v>
      </c>
      <c r="G214">
        <v>30.07</v>
      </c>
      <c r="H214" s="8">
        <v>0.29549999999999998</v>
      </c>
      <c r="I214" t="s">
        <v>615</v>
      </c>
    </row>
    <row r="215" spans="1:9" x14ac:dyDescent="0.3">
      <c r="A215">
        <v>1</v>
      </c>
      <c r="B215" t="s">
        <v>888</v>
      </c>
      <c r="C215">
        <v>1</v>
      </c>
      <c r="D215">
        <v>-0.13</v>
      </c>
      <c r="E215">
        <v>19</v>
      </c>
      <c r="F215">
        <v>63.87</v>
      </c>
      <c r="G215">
        <v>63.19</v>
      </c>
      <c r="H215" s="8">
        <v>0.16120000000000001</v>
      </c>
      <c r="I215" t="s">
        <v>615</v>
      </c>
    </row>
    <row r="216" spans="1:9" x14ac:dyDescent="0.3">
      <c r="A216">
        <v>1</v>
      </c>
      <c r="B216" t="s">
        <v>889</v>
      </c>
      <c r="C216">
        <v>1</v>
      </c>
      <c r="D216">
        <v>-0.6</v>
      </c>
      <c r="E216">
        <v>17</v>
      </c>
      <c r="F216">
        <v>68.650000000000006</v>
      </c>
      <c r="G216">
        <v>67.709999999999994</v>
      </c>
      <c r="H216" s="8">
        <v>0.1353</v>
      </c>
      <c r="I216" t="s">
        <v>615</v>
      </c>
    </row>
    <row r="217" spans="1:9" x14ac:dyDescent="0.3">
      <c r="A217">
        <v>1</v>
      </c>
      <c r="B217" t="s">
        <v>890</v>
      </c>
      <c r="C217">
        <v>1</v>
      </c>
      <c r="D217">
        <v>-0.7</v>
      </c>
      <c r="E217">
        <v>20</v>
      </c>
      <c r="F217">
        <v>73.599999999999994</v>
      </c>
      <c r="G217">
        <v>73.2</v>
      </c>
      <c r="H217" s="8">
        <v>0.15179999999999999</v>
      </c>
      <c r="I217" t="s">
        <v>615</v>
      </c>
    </row>
    <row r="218" spans="1:9" x14ac:dyDescent="0.3">
      <c r="A218">
        <v>1</v>
      </c>
      <c r="B218" t="s">
        <v>891</v>
      </c>
      <c r="C218">
        <v>1</v>
      </c>
      <c r="D218">
        <v>-0.83</v>
      </c>
      <c r="E218">
        <v>11</v>
      </c>
      <c r="F218">
        <v>31.86</v>
      </c>
      <c r="G218">
        <v>26.69</v>
      </c>
      <c r="H218" s="8">
        <v>0.2843</v>
      </c>
      <c r="I218" t="s">
        <v>615</v>
      </c>
    </row>
    <row r="219" spans="1:9" x14ac:dyDescent="0.3">
      <c r="A219">
        <v>1</v>
      </c>
      <c r="B219" t="s">
        <v>892</v>
      </c>
      <c r="C219">
        <v>1</v>
      </c>
      <c r="D219">
        <v>-0.3</v>
      </c>
      <c r="E219">
        <v>15</v>
      </c>
      <c r="F219">
        <v>34.06</v>
      </c>
      <c r="G219">
        <v>30.82</v>
      </c>
      <c r="H219" s="8">
        <v>0.28589999999999999</v>
      </c>
      <c r="I219" t="s">
        <v>615</v>
      </c>
    </row>
    <row r="220" spans="1:9" x14ac:dyDescent="0.3">
      <c r="A220">
        <v>1</v>
      </c>
      <c r="B220" t="s">
        <v>893</v>
      </c>
      <c r="C220">
        <v>1</v>
      </c>
      <c r="D220">
        <v>-0.36</v>
      </c>
      <c r="E220">
        <v>17</v>
      </c>
      <c r="F220">
        <v>65.09</v>
      </c>
      <c r="G220">
        <v>63.75</v>
      </c>
      <c r="H220" s="8">
        <v>0.14610000000000001</v>
      </c>
      <c r="I220" t="s">
        <v>615</v>
      </c>
    </row>
    <row r="221" spans="1:9" x14ac:dyDescent="0.3">
      <c r="A221">
        <v>1</v>
      </c>
      <c r="B221" t="s">
        <v>894</v>
      </c>
      <c r="C221">
        <v>1</v>
      </c>
      <c r="D221">
        <v>-0.55000000000000004</v>
      </c>
      <c r="E221">
        <v>20</v>
      </c>
      <c r="F221">
        <v>83.59</v>
      </c>
      <c r="G221">
        <v>83.32</v>
      </c>
      <c r="H221" s="8">
        <v>0.12670000000000001</v>
      </c>
      <c r="I221" t="s">
        <v>615</v>
      </c>
    </row>
    <row r="222" spans="1:9" x14ac:dyDescent="0.3">
      <c r="A222">
        <v>1</v>
      </c>
      <c r="B222" t="s">
        <v>895</v>
      </c>
      <c r="C222">
        <v>1</v>
      </c>
      <c r="D222">
        <v>0.02</v>
      </c>
      <c r="E222">
        <v>17</v>
      </c>
      <c r="F222">
        <v>65.849999999999994</v>
      </c>
      <c r="G222">
        <v>65.5</v>
      </c>
      <c r="H222" s="8">
        <v>0.13980000000000001</v>
      </c>
      <c r="I222" t="s">
        <v>615</v>
      </c>
    </row>
    <row r="223" spans="1:9" x14ac:dyDescent="0.3">
      <c r="A223">
        <v>1</v>
      </c>
      <c r="B223" t="s">
        <v>896</v>
      </c>
      <c r="C223">
        <v>1</v>
      </c>
      <c r="D223">
        <v>-1.3</v>
      </c>
      <c r="E223">
        <v>16</v>
      </c>
      <c r="F223">
        <v>57.87</v>
      </c>
      <c r="G223">
        <v>52.05</v>
      </c>
      <c r="H223" s="8">
        <v>0.17799999999999999</v>
      </c>
      <c r="I223" t="s">
        <v>615</v>
      </c>
    </row>
    <row r="224" spans="1:9" x14ac:dyDescent="0.3">
      <c r="A224">
        <v>1</v>
      </c>
      <c r="B224" t="s">
        <v>897</v>
      </c>
      <c r="C224">
        <v>1</v>
      </c>
      <c r="D224">
        <v>1.1299999999999999</v>
      </c>
      <c r="E224">
        <v>14</v>
      </c>
      <c r="F224">
        <v>44.67</v>
      </c>
      <c r="G224">
        <v>30.68</v>
      </c>
      <c r="H224" s="8">
        <v>0.25900000000000001</v>
      </c>
      <c r="I224" t="s">
        <v>615</v>
      </c>
    </row>
    <row r="225" spans="1:9" x14ac:dyDescent="0.3">
      <c r="A225">
        <v>1</v>
      </c>
      <c r="B225" t="s">
        <v>898</v>
      </c>
      <c r="C225">
        <v>1</v>
      </c>
      <c r="D225">
        <v>-0.38</v>
      </c>
      <c r="E225">
        <v>15</v>
      </c>
      <c r="F225">
        <v>53.48</v>
      </c>
      <c r="G225">
        <v>52.43</v>
      </c>
      <c r="H225" s="8">
        <v>0.15490000000000001</v>
      </c>
      <c r="I225" t="s">
        <v>615</v>
      </c>
    </row>
    <row r="226" spans="1:9" x14ac:dyDescent="0.3">
      <c r="A226">
        <v>1</v>
      </c>
      <c r="B226" t="s">
        <v>899</v>
      </c>
      <c r="C226">
        <v>1</v>
      </c>
      <c r="D226">
        <v>0.09</v>
      </c>
      <c r="E226">
        <v>17</v>
      </c>
      <c r="F226">
        <v>72.44</v>
      </c>
      <c r="G226">
        <v>71.12</v>
      </c>
      <c r="H226" s="8">
        <v>0.12609999999999999</v>
      </c>
      <c r="I226" t="s">
        <v>615</v>
      </c>
    </row>
    <row r="227" spans="1:9" x14ac:dyDescent="0.3">
      <c r="A227">
        <v>1</v>
      </c>
      <c r="B227" t="s">
        <v>900</v>
      </c>
      <c r="C227">
        <v>1</v>
      </c>
      <c r="D227">
        <v>-0.1</v>
      </c>
      <c r="E227">
        <v>19</v>
      </c>
      <c r="F227">
        <v>78.56</v>
      </c>
      <c r="G227">
        <v>77.8</v>
      </c>
      <c r="H227" s="8">
        <v>0.12870000000000001</v>
      </c>
      <c r="I227" t="s">
        <v>615</v>
      </c>
    </row>
    <row r="228" spans="1:9" x14ac:dyDescent="0.3">
      <c r="A228">
        <v>1</v>
      </c>
      <c r="B228" t="s">
        <v>901</v>
      </c>
      <c r="C228">
        <v>1</v>
      </c>
      <c r="D228">
        <v>0.53</v>
      </c>
      <c r="E228">
        <v>17</v>
      </c>
      <c r="F228">
        <v>69.599999999999994</v>
      </c>
      <c r="G228">
        <v>69.17</v>
      </c>
      <c r="H228" s="8">
        <v>0.13500000000000001</v>
      </c>
      <c r="I228" t="s">
        <v>615</v>
      </c>
    </row>
    <row r="229" spans="1:9" x14ac:dyDescent="0.3">
      <c r="A229">
        <v>1</v>
      </c>
      <c r="B229" t="s">
        <v>902</v>
      </c>
      <c r="C229">
        <v>1</v>
      </c>
      <c r="D229">
        <v>-0.05</v>
      </c>
      <c r="E229">
        <v>17</v>
      </c>
      <c r="F229">
        <v>57.82</v>
      </c>
      <c r="G229">
        <v>55.31</v>
      </c>
      <c r="H229" s="8">
        <v>0.17</v>
      </c>
      <c r="I229" t="s">
        <v>615</v>
      </c>
    </row>
    <row r="230" spans="1:9" x14ac:dyDescent="0.3">
      <c r="A230">
        <v>1</v>
      </c>
      <c r="B230" t="s">
        <v>903</v>
      </c>
      <c r="C230">
        <v>1</v>
      </c>
      <c r="D230">
        <v>-0.06</v>
      </c>
      <c r="E230">
        <v>16</v>
      </c>
      <c r="F230">
        <v>75.180000000000007</v>
      </c>
      <c r="G230">
        <v>74.680000000000007</v>
      </c>
      <c r="H230" s="8">
        <v>0.11260000000000001</v>
      </c>
      <c r="I230" t="s">
        <v>615</v>
      </c>
    </row>
    <row r="231" spans="1:9" x14ac:dyDescent="0.3">
      <c r="A231">
        <v>1</v>
      </c>
      <c r="B231" t="s">
        <v>904</v>
      </c>
      <c r="C231">
        <v>1</v>
      </c>
      <c r="D231">
        <v>-1.23</v>
      </c>
      <c r="E231">
        <v>16</v>
      </c>
      <c r="F231">
        <v>60.98</v>
      </c>
      <c r="G231">
        <v>55.73</v>
      </c>
      <c r="H231" s="8">
        <v>0.15809999999999999</v>
      </c>
      <c r="I231" t="s">
        <v>615</v>
      </c>
    </row>
    <row r="232" spans="1:9" x14ac:dyDescent="0.3">
      <c r="A232">
        <v>1</v>
      </c>
      <c r="B232" t="s">
        <v>905</v>
      </c>
      <c r="C232">
        <v>1</v>
      </c>
      <c r="D232">
        <v>0.8</v>
      </c>
      <c r="E232">
        <v>13</v>
      </c>
      <c r="F232">
        <v>35.85</v>
      </c>
      <c r="G232">
        <v>24.93</v>
      </c>
      <c r="H232" s="8">
        <v>0.24740000000000001</v>
      </c>
      <c r="I232" t="s">
        <v>615</v>
      </c>
    </row>
    <row r="233" spans="1:9" x14ac:dyDescent="0.3">
      <c r="A233">
        <v>1</v>
      </c>
      <c r="B233" t="s">
        <v>906</v>
      </c>
      <c r="C233">
        <v>1</v>
      </c>
      <c r="D233">
        <v>-0.27</v>
      </c>
      <c r="E233">
        <v>17</v>
      </c>
      <c r="F233">
        <v>48.4</v>
      </c>
      <c r="G233">
        <v>42.39</v>
      </c>
      <c r="H233" s="8">
        <v>0.21790000000000001</v>
      </c>
      <c r="I233" t="s">
        <v>615</v>
      </c>
    </row>
    <row r="234" spans="1:9" x14ac:dyDescent="0.3">
      <c r="A234">
        <v>1</v>
      </c>
      <c r="B234" t="s">
        <v>907</v>
      </c>
      <c r="C234">
        <v>1</v>
      </c>
      <c r="D234">
        <v>-0.09</v>
      </c>
      <c r="E234">
        <v>17</v>
      </c>
      <c r="F234">
        <v>75.52</v>
      </c>
      <c r="G234">
        <v>75.02</v>
      </c>
      <c r="H234" s="8">
        <v>0.121</v>
      </c>
      <c r="I234" t="s">
        <v>615</v>
      </c>
    </row>
    <row r="235" spans="1:9" x14ac:dyDescent="0.3">
      <c r="A235">
        <v>1</v>
      </c>
      <c r="B235" t="s">
        <v>908</v>
      </c>
      <c r="C235">
        <v>1</v>
      </c>
      <c r="D235">
        <v>-0.08</v>
      </c>
      <c r="E235">
        <v>15</v>
      </c>
      <c r="F235">
        <v>52.15</v>
      </c>
      <c r="G235">
        <v>38.71</v>
      </c>
      <c r="H235" s="8">
        <v>0.2697</v>
      </c>
      <c r="I235" t="s">
        <v>615</v>
      </c>
    </row>
    <row r="236" spans="1:9" x14ac:dyDescent="0.3">
      <c r="A236">
        <v>1</v>
      </c>
      <c r="B236" t="s">
        <v>909</v>
      </c>
      <c r="C236">
        <v>1</v>
      </c>
      <c r="D236">
        <v>0.56000000000000005</v>
      </c>
      <c r="E236">
        <v>16</v>
      </c>
      <c r="F236">
        <v>55.41</v>
      </c>
      <c r="G236">
        <v>54.72</v>
      </c>
      <c r="H236" s="8">
        <v>0.15210000000000001</v>
      </c>
      <c r="I236" t="s">
        <v>615</v>
      </c>
    </row>
    <row r="237" spans="1:9" x14ac:dyDescent="0.3">
      <c r="A237">
        <v>1</v>
      </c>
      <c r="B237" t="s">
        <v>910</v>
      </c>
      <c r="C237">
        <v>1</v>
      </c>
      <c r="D237">
        <v>-0.13</v>
      </c>
      <c r="E237">
        <v>15</v>
      </c>
      <c r="F237">
        <v>72.87</v>
      </c>
      <c r="G237">
        <v>72.069999999999993</v>
      </c>
      <c r="H237" s="8">
        <v>0.11609999999999999</v>
      </c>
      <c r="I237" t="s">
        <v>615</v>
      </c>
    </row>
    <row r="238" spans="1:9" x14ac:dyDescent="0.3">
      <c r="A238">
        <v>1</v>
      </c>
      <c r="B238" t="s">
        <v>911</v>
      </c>
      <c r="C238">
        <v>1</v>
      </c>
      <c r="D238">
        <v>-0.3</v>
      </c>
      <c r="E238">
        <v>16</v>
      </c>
      <c r="F238">
        <v>83.29</v>
      </c>
      <c r="G238">
        <v>82.87</v>
      </c>
      <c r="H238" s="8">
        <v>0.1028</v>
      </c>
      <c r="I238" t="s">
        <v>615</v>
      </c>
    </row>
    <row r="239" spans="1:9" x14ac:dyDescent="0.3">
      <c r="A239">
        <v>1</v>
      </c>
      <c r="B239" t="s">
        <v>912</v>
      </c>
      <c r="C239">
        <v>1</v>
      </c>
      <c r="D239">
        <v>-0.03</v>
      </c>
      <c r="E239">
        <v>18</v>
      </c>
      <c r="F239">
        <v>72.69</v>
      </c>
      <c r="G239">
        <v>70.989999999999995</v>
      </c>
      <c r="H239" s="8">
        <v>0.13639999999999999</v>
      </c>
      <c r="I239" t="s">
        <v>615</v>
      </c>
    </row>
    <row r="240" spans="1:9" x14ac:dyDescent="0.3">
      <c r="A240">
        <v>1</v>
      </c>
      <c r="B240" t="s">
        <v>913</v>
      </c>
      <c r="C240">
        <v>1</v>
      </c>
      <c r="D240">
        <v>0.08</v>
      </c>
      <c r="E240">
        <v>17</v>
      </c>
      <c r="F240">
        <v>74.849999999999994</v>
      </c>
      <c r="G240">
        <v>73.45</v>
      </c>
      <c r="H240" s="8">
        <v>0.1268</v>
      </c>
      <c r="I240" t="s">
        <v>615</v>
      </c>
    </row>
    <row r="241" spans="1:9" x14ac:dyDescent="0.3">
      <c r="A241">
        <v>1</v>
      </c>
      <c r="B241" t="s">
        <v>914</v>
      </c>
      <c r="C241">
        <v>1</v>
      </c>
      <c r="D241">
        <v>-0.59</v>
      </c>
      <c r="E241">
        <v>19</v>
      </c>
      <c r="F241">
        <v>84.85</v>
      </c>
      <c r="G241">
        <v>84.49</v>
      </c>
      <c r="H241" s="8">
        <v>0.12039999999999999</v>
      </c>
      <c r="I241" t="s">
        <v>615</v>
      </c>
    </row>
    <row r="242" spans="1:9" x14ac:dyDescent="0.3">
      <c r="A242">
        <v>1</v>
      </c>
      <c r="B242" t="s">
        <v>915</v>
      </c>
      <c r="C242">
        <v>1</v>
      </c>
      <c r="D242">
        <v>0.12</v>
      </c>
      <c r="E242">
        <v>15</v>
      </c>
      <c r="F242">
        <v>69.81</v>
      </c>
      <c r="G242">
        <v>67.180000000000007</v>
      </c>
      <c r="H242" s="8">
        <v>0.12379999999999999</v>
      </c>
      <c r="I242" t="s">
        <v>615</v>
      </c>
    </row>
    <row r="243" spans="1:9" x14ac:dyDescent="0.3">
      <c r="H243" s="8"/>
    </row>
    <row r="244" spans="1:9" x14ac:dyDescent="0.3">
      <c r="H244" s="8"/>
    </row>
    <row r="245" spans="1:9" x14ac:dyDescent="0.3">
      <c r="H245" s="8"/>
    </row>
    <row r="246" spans="1:9" x14ac:dyDescent="0.3">
      <c r="H246" s="8"/>
    </row>
    <row r="247" spans="1:9" x14ac:dyDescent="0.3">
      <c r="H247" s="8"/>
    </row>
    <row r="248" spans="1:9" x14ac:dyDescent="0.3">
      <c r="H248" s="8"/>
    </row>
    <row r="249" spans="1:9" x14ac:dyDescent="0.3">
      <c r="H249" s="8"/>
    </row>
    <row r="250" spans="1:9" x14ac:dyDescent="0.3">
      <c r="H250" s="8"/>
    </row>
    <row r="251" spans="1:9" x14ac:dyDescent="0.3">
      <c r="H251" s="8"/>
    </row>
    <row r="252" spans="1:9" x14ac:dyDescent="0.3">
      <c r="H252" s="8"/>
    </row>
    <row r="253" spans="1:9" x14ac:dyDescent="0.3">
      <c r="H253" s="8"/>
    </row>
    <row r="254" spans="1:9" x14ac:dyDescent="0.3">
      <c r="H254" s="8"/>
    </row>
    <row r="255" spans="1:9" x14ac:dyDescent="0.3">
      <c r="H255" s="8"/>
    </row>
    <row r="256" spans="1:9" x14ac:dyDescent="0.3">
      <c r="H256" s="8"/>
    </row>
    <row r="257" spans="8:8" x14ac:dyDescent="0.3">
      <c r="H257" s="8"/>
    </row>
    <row r="258" spans="8:8" x14ac:dyDescent="0.3">
      <c r="H258" s="8"/>
    </row>
    <row r="259" spans="8:8" x14ac:dyDescent="0.3">
      <c r="H259" s="8"/>
    </row>
    <row r="260" spans="8:8" x14ac:dyDescent="0.3">
      <c r="H260" s="8"/>
    </row>
    <row r="261" spans="8:8" x14ac:dyDescent="0.3">
      <c r="H261" s="8"/>
    </row>
    <row r="262" spans="8:8" x14ac:dyDescent="0.3">
      <c r="H262" s="8"/>
    </row>
    <row r="263" spans="8:8" x14ac:dyDescent="0.3">
      <c r="H263" s="8"/>
    </row>
    <row r="264" spans="8:8" x14ac:dyDescent="0.3">
      <c r="H264" s="8"/>
    </row>
    <row r="265" spans="8:8" x14ac:dyDescent="0.3">
      <c r="H265" s="8"/>
    </row>
    <row r="266" spans="8:8" x14ac:dyDescent="0.3">
      <c r="H266" s="8"/>
    </row>
    <row r="267" spans="8:8" x14ac:dyDescent="0.3">
      <c r="H267" s="8"/>
    </row>
    <row r="268" spans="8:8" x14ac:dyDescent="0.3">
      <c r="H268" s="8"/>
    </row>
    <row r="269" spans="8:8" x14ac:dyDescent="0.3">
      <c r="H269" s="8"/>
    </row>
    <row r="270" spans="8:8" x14ac:dyDescent="0.3">
      <c r="H270" s="8"/>
    </row>
    <row r="271" spans="8:8" x14ac:dyDescent="0.3">
      <c r="H271" s="8"/>
    </row>
    <row r="272" spans="8:8" x14ac:dyDescent="0.3">
      <c r="H272" s="8"/>
    </row>
    <row r="273" spans="8:8" x14ac:dyDescent="0.3">
      <c r="H273" s="8"/>
    </row>
    <row r="274" spans="8:8" x14ac:dyDescent="0.3">
      <c r="H274" s="8"/>
    </row>
    <row r="275" spans="8:8" x14ac:dyDescent="0.3">
      <c r="H275" s="8"/>
    </row>
    <row r="276" spans="8:8" x14ac:dyDescent="0.3">
      <c r="H276" s="8"/>
    </row>
    <row r="277" spans="8:8" x14ac:dyDescent="0.3">
      <c r="H277" s="8"/>
    </row>
    <row r="278" spans="8:8" x14ac:dyDescent="0.3">
      <c r="H278" s="8"/>
    </row>
    <row r="279" spans="8:8" x14ac:dyDescent="0.3">
      <c r="H279" s="8"/>
    </row>
    <row r="280" spans="8:8" x14ac:dyDescent="0.3">
      <c r="H280" s="8"/>
    </row>
    <row r="281" spans="8:8" x14ac:dyDescent="0.3">
      <c r="H281" s="8"/>
    </row>
    <row r="282" spans="8:8" x14ac:dyDescent="0.3">
      <c r="H282" s="8"/>
    </row>
    <row r="283" spans="8:8" x14ac:dyDescent="0.3">
      <c r="H283" s="8"/>
    </row>
    <row r="284" spans="8:8" x14ac:dyDescent="0.3">
      <c r="H284" s="8"/>
    </row>
    <row r="285" spans="8:8" x14ac:dyDescent="0.3">
      <c r="H285" s="8"/>
    </row>
    <row r="286" spans="8:8" x14ac:dyDescent="0.3">
      <c r="H286" s="8"/>
    </row>
    <row r="287" spans="8:8" x14ac:dyDescent="0.3">
      <c r="H287" s="8"/>
    </row>
    <row r="288" spans="8:8" x14ac:dyDescent="0.3">
      <c r="H288" s="8"/>
    </row>
    <row r="289" spans="8:8" x14ac:dyDescent="0.3">
      <c r="H289" s="8"/>
    </row>
    <row r="290" spans="8:8" x14ac:dyDescent="0.3">
      <c r="H290" s="8"/>
    </row>
    <row r="291" spans="8:8" x14ac:dyDescent="0.3">
      <c r="H291" s="8"/>
    </row>
    <row r="292" spans="8:8" x14ac:dyDescent="0.3">
      <c r="H292" s="8"/>
    </row>
    <row r="293" spans="8:8" x14ac:dyDescent="0.3">
      <c r="H293" s="8"/>
    </row>
    <row r="294" spans="8:8" x14ac:dyDescent="0.3">
      <c r="H294" s="8"/>
    </row>
    <row r="295" spans="8:8" x14ac:dyDescent="0.3">
      <c r="H295" s="8"/>
    </row>
    <row r="296" spans="8:8" x14ac:dyDescent="0.3">
      <c r="H296" s="8"/>
    </row>
    <row r="297" spans="8:8" x14ac:dyDescent="0.3">
      <c r="H297" s="8"/>
    </row>
    <row r="298" spans="8:8" x14ac:dyDescent="0.3">
      <c r="H298" s="8"/>
    </row>
    <row r="299" spans="8:8" x14ac:dyDescent="0.3">
      <c r="H299" s="8"/>
    </row>
    <row r="300" spans="8:8" x14ac:dyDescent="0.3">
      <c r="H300" s="8"/>
    </row>
    <row r="301" spans="8:8" x14ac:dyDescent="0.3">
      <c r="H301" s="8"/>
    </row>
    <row r="302" spans="8:8" x14ac:dyDescent="0.3">
      <c r="H302" s="8"/>
    </row>
    <row r="303" spans="8:8" x14ac:dyDescent="0.3">
      <c r="H303" s="8"/>
    </row>
    <row r="304" spans="8:8" x14ac:dyDescent="0.3">
      <c r="H304" s="8"/>
    </row>
    <row r="305" spans="8:8" x14ac:dyDescent="0.3">
      <c r="H305" s="8"/>
    </row>
    <row r="306" spans="8:8" x14ac:dyDescent="0.3">
      <c r="H306" s="8"/>
    </row>
    <row r="307" spans="8:8" x14ac:dyDescent="0.3">
      <c r="H307" s="8"/>
    </row>
    <row r="308" spans="8:8" x14ac:dyDescent="0.3">
      <c r="H308" s="8"/>
    </row>
    <row r="309" spans="8:8" x14ac:dyDescent="0.3">
      <c r="H309" s="8"/>
    </row>
    <row r="310" spans="8:8" x14ac:dyDescent="0.3">
      <c r="H310" s="8"/>
    </row>
    <row r="311" spans="8:8" x14ac:dyDescent="0.3">
      <c r="H311" s="8"/>
    </row>
    <row r="312" spans="8:8" x14ac:dyDescent="0.3">
      <c r="H312" s="8"/>
    </row>
    <row r="313" spans="8:8" x14ac:dyDescent="0.3">
      <c r="H313" s="8"/>
    </row>
    <row r="314" spans="8:8" x14ac:dyDescent="0.3">
      <c r="H314" s="8"/>
    </row>
    <row r="315" spans="8:8" x14ac:dyDescent="0.3">
      <c r="H315" s="8"/>
    </row>
    <row r="316" spans="8:8" x14ac:dyDescent="0.3">
      <c r="H316" s="8"/>
    </row>
    <row r="317" spans="8:8" x14ac:dyDescent="0.3">
      <c r="H317" s="8"/>
    </row>
    <row r="318" spans="8:8" x14ac:dyDescent="0.3">
      <c r="H318" s="8"/>
    </row>
    <row r="319" spans="8:8" x14ac:dyDescent="0.3">
      <c r="H319" s="8"/>
    </row>
    <row r="320" spans="8:8" x14ac:dyDescent="0.3">
      <c r="H320" s="8"/>
    </row>
    <row r="321" spans="8:8" x14ac:dyDescent="0.3">
      <c r="H321" s="8"/>
    </row>
    <row r="322" spans="8:8" x14ac:dyDescent="0.3">
      <c r="H322" s="8"/>
    </row>
    <row r="323" spans="8:8" x14ac:dyDescent="0.3">
      <c r="H323" s="8"/>
    </row>
    <row r="324" spans="8:8" x14ac:dyDescent="0.3">
      <c r="H324" s="8"/>
    </row>
    <row r="325" spans="8:8" x14ac:dyDescent="0.3">
      <c r="H325" s="8"/>
    </row>
    <row r="326" spans="8:8" x14ac:dyDescent="0.3">
      <c r="H326" s="8"/>
    </row>
    <row r="327" spans="8:8" x14ac:dyDescent="0.3">
      <c r="H327" s="8"/>
    </row>
    <row r="328" spans="8:8" x14ac:dyDescent="0.3">
      <c r="H328" s="8"/>
    </row>
    <row r="329" spans="8:8" x14ac:dyDescent="0.3">
      <c r="H329" s="8"/>
    </row>
    <row r="330" spans="8:8" x14ac:dyDescent="0.3">
      <c r="H330" s="8"/>
    </row>
    <row r="331" spans="8:8" x14ac:dyDescent="0.3">
      <c r="H331" s="8"/>
    </row>
    <row r="332" spans="8:8" x14ac:dyDescent="0.3">
      <c r="H332" s="8"/>
    </row>
    <row r="333" spans="8:8" x14ac:dyDescent="0.3">
      <c r="H333" s="8"/>
    </row>
    <row r="334" spans="8:8" x14ac:dyDescent="0.3">
      <c r="H334" s="8"/>
    </row>
    <row r="335" spans="8:8" x14ac:dyDescent="0.3">
      <c r="H335" s="8"/>
    </row>
    <row r="336" spans="8:8" x14ac:dyDescent="0.3">
      <c r="H336" s="8"/>
    </row>
    <row r="337" spans="8:8" x14ac:dyDescent="0.3">
      <c r="H337" s="8"/>
    </row>
    <row r="338" spans="8:8" x14ac:dyDescent="0.3">
      <c r="H338" s="8"/>
    </row>
    <row r="339" spans="8:8" x14ac:dyDescent="0.3">
      <c r="H339" s="8"/>
    </row>
    <row r="340" spans="8:8" x14ac:dyDescent="0.3">
      <c r="H340" s="8"/>
    </row>
    <row r="341" spans="8:8" x14ac:dyDescent="0.3">
      <c r="H341" s="8"/>
    </row>
    <row r="342" spans="8:8" x14ac:dyDescent="0.3">
      <c r="H342" s="8"/>
    </row>
    <row r="343" spans="8:8" x14ac:dyDescent="0.3">
      <c r="H343" s="8"/>
    </row>
    <row r="344" spans="8:8" x14ac:dyDescent="0.3">
      <c r="H344" s="8"/>
    </row>
    <row r="345" spans="8:8" x14ac:dyDescent="0.3">
      <c r="H345" s="8"/>
    </row>
    <row r="346" spans="8:8" x14ac:dyDescent="0.3">
      <c r="H346" s="8"/>
    </row>
    <row r="347" spans="8:8" x14ac:dyDescent="0.3">
      <c r="H347" s="8"/>
    </row>
    <row r="348" spans="8:8" x14ac:dyDescent="0.3">
      <c r="H348" s="8"/>
    </row>
    <row r="349" spans="8:8" x14ac:dyDescent="0.3">
      <c r="H349" s="8"/>
    </row>
    <row r="350" spans="8:8" x14ac:dyDescent="0.3">
      <c r="H350" s="8"/>
    </row>
    <row r="351" spans="8:8" x14ac:dyDescent="0.3">
      <c r="H351" s="8"/>
    </row>
    <row r="352" spans="8:8" x14ac:dyDescent="0.3">
      <c r="H352" s="8"/>
    </row>
    <row r="353" spans="8:8" x14ac:dyDescent="0.3">
      <c r="H353" s="8"/>
    </row>
    <row r="354" spans="8:8" x14ac:dyDescent="0.3">
      <c r="H354" s="8"/>
    </row>
    <row r="355" spans="8:8" x14ac:dyDescent="0.3">
      <c r="H355" s="8"/>
    </row>
    <row r="356" spans="8:8" x14ac:dyDescent="0.3">
      <c r="H356" s="8"/>
    </row>
    <row r="357" spans="8:8" x14ac:dyDescent="0.3">
      <c r="H357" s="8"/>
    </row>
    <row r="358" spans="8:8" x14ac:dyDescent="0.3">
      <c r="H358" s="8"/>
    </row>
    <row r="359" spans="8:8" x14ac:dyDescent="0.3">
      <c r="H359" s="8"/>
    </row>
    <row r="360" spans="8:8" x14ac:dyDescent="0.3">
      <c r="H360" s="8"/>
    </row>
    <row r="361" spans="8:8" x14ac:dyDescent="0.3">
      <c r="H361" s="8"/>
    </row>
    <row r="362" spans="8:8" x14ac:dyDescent="0.3">
      <c r="H362" s="8"/>
    </row>
    <row r="363" spans="8:8" x14ac:dyDescent="0.3">
      <c r="H363" s="8"/>
    </row>
    <row r="364" spans="8:8" x14ac:dyDescent="0.3">
      <c r="H364" s="8"/>
    </row>
    <row r="365" spans="8:8" x14ac:dyDescent="0.3">
      <c r="H365" s="8"/>
    </row>
    <row r="366" spans="8:8" x14ac:dyDescent="0.3">
      <c r="H366" s="8"/>
    </row>
    <row r="367" spans="8:8" x14ac:dyDescent="0.3">
      <c r="H367" s="8"/>
    </row>
    <row r="368" spans="8:8" x14ac:dyDescent="0.3">
      <c r="H368" s="8"/>
    </row>
    <row r="369" spans="8:8" x14ac:dyDescent="0.3">
      <c r="H369" s="8"/>
    </row>
    <row r="370" spans="8:8" x14ac:dyDescent="0.3">
      <c r="H370" s="8"/>
    </row>
    <row r="371" spans="8:8" x14ac:dyDescent="0.3">
      <c r="H371" s="8"/>
    </row>
    <row r="372" spans="8:8" x14ac:dyDescent="0.3">
      <c r="H372" s="8"/>
    </row>
    <row r="373" spans="8:8" x14ac:dyDescent="0.3">
      <c r="H373" s="8"/>
    </row>
    <row r="374" spans="8:8" x14ac:dyDescent="0.3">
      <c r="H374" s="8"/>
    </row>
    <row r="375" spans="8:8" x14ac:dyDescent="0.3">
      <c r="H375" s="8"/>
    </row>
    <row r="376" spans="8:8" x14ac:dyDescent="0.3">
      <c r="H376" s="8"/>
    </row>
    <row r="377" spans="8:8" x14ac:dyDescent="0.3">
      <c r="H377" s="8"/>
    </row>
    <row r="378" spans="8:8" x14ac:dyDescent="0.3">
      <c r="H378" s="8"/>
    </row>
    <row r="379" spans="8:8" x14ac:dyDescent="0.3">
      <c r="H379" s="8"/>
    </row>
    <row r="380" spans="8:8" x14ac:dyDescent="0.3">
      <c r="H380" s="8"/>
    </row>
    <row r="381" spans="8:8" x14ac:dyDescent="0.3">
      <c r="H381" s="8"/>
    </row>
    <row r="382" spans="8:8" x14ac:dyDescent="0.3">
      <c r="H382" s="8"/>
    </row>
    <row r="383" spans="8:8" x14ac:dyDescent="0.3">
      <c r="H383" s="8"/>
    </row>
    <row r="384" spans="8:8" x14ac:dyDescent="0.3">
      <c r="H384" s="8"/>
    </row>
    <row r="385" spans="8:8" x14ac:dyDescent="0.3">
      <c r="H385" s="8"/>
    </row>
    <row r="386" spans="8:8" x14ac:dyDescent="0.3">
      <c r="H386" s="8"/>
    </row>
    <row r="387" spans="8:8" x14ac:dyDescent="0.3">
      <c r="H387" s="8"/>
    </row>
    <row r="388" spans="8:8" x14ac:dyDescent="0.3">
      <c r="H388" s="8"/>
    </row>
    <row r="389" spans="8:8" x14ac:dyDescent="0.3">
      <c r="H389" s="8"/>
    </row>
    <row r="390" spans="8:8" x14ac:dyDescent="0.3">
      <c r="H390" s="8"/>
    </row>
    <row r="391" spans="8:8" x14ac:dyDescent="0.3">
      <c r="H391" s="8"/>
    </row>
    <row r="392" spans="8:8" x14ac:dyDescent="0.3">
      <c r="H392" s="8"/>
    </row>
    <row r="393" spans="8:8" x14ac:dyDescent="0.3">
      <c r="H393" s="8"/>
    </row>
    <row r="394" spans="8:8" x14ac:dyDescent="0.3">
      <c r="H394" s="8"/>
    </row>
    <row r="395" spans="8:8" x14ac:dyDescent="0.3">
      <c r="H395" s="8"/>
    </row>
    <row r="396" spans="8:8" x14ac:dyDescent="0.3">
      <c r="H396" s="8"/>
    </row>
    <row r="397" spans="8:8" x14ac:dyDescent="0.3">
      <c r="H397" s="8"/>
    </row>
    <row r="398" spans="8:8" x14ac:dyDescent="0.3">
      <c r="H398" s="8"/>
    </row>
    <row r="399" spans="8:8" x14ac:dyDescent="0.3">
      <c r="H399" s="8"/>
    </row>
    <row r="400" spans="8:8" x14ac:dyDescent="0.3">
      <c r="H400" s="8"/>
    </row>
    <row r="401" spans="8:8" x14ac:dyDescent="0.3">
      <c r="H401" s="8"/>
    </row>
    <row r="402" spans="8:8" x14ac:dyDescent="0.3">
      <c r="H402" s="8"/>
    </row>
    <row r="403" spans="8:8" x14ac:dyDescent="0.3">
      <c r="H403" s="8"/>
    </row>
    <row r="404" spans="8:8" x14ac:dyDescent="0.3">
      <c r="H404" s="8"/>
    </row>
    <row r="405" spans="8:8" x14ac:dyDescent="0.3">
      <c r="H405" s="8"/>
    </row>
    <row r="406" spans="8:8" x14ac:dyDescent="0.3">
      <c r="H406" s="8"/>
    </row>
    <row r="407" spans="8:8" x14ac:dyDescent="0.3">
      <c r="H407" s="8"/>
    </row>
    <row r="408" spans="8:8" x14ac:dyDescent="0.3">
      <c r="H408" s="8"/>
    </row>
    <row r="409" spans="8:8" x14ac:dyDescent="0.3">
      <c r="H409" s="8"/>
    </row>
    <row r="410" spans="8:8" x14ac:dyDescent="0.3">
      <c r="H410" s="8"/>
    </row>
    <row r="411" spans="8:8" x14ac:dyDescent="0.3">
      <c r="H411" s="8"/>
    </row>
    <row r="412" spans="8:8" x14ac:dyDescent="0.3">
      <c r="H412" s="8"/>
    </row>
    <row r="413" spans="8:8" x14ac:dyDescent="0.3">
      <c r="H413" s="8"/>
    </row>
    <row r="414" spans="8:8" x14ac:dyDescent="0.3">
      <c r="H414" s="8"/>
    </row>
    <row r="415" spans="8:8" x14ac:dyDescent="0.3">
      <c r="H415" s="8"/>
    </row>
    <row r="416" spans="8:8" x14ac:dyDescent="0.3">
      <c r="H416" s="8"/>
    </row>
    <row r="417" spans="8:8" x14ac:dyDescent="0.3">
      <c r="H417" s="8"/>
    </row>
    <row r="418" spans="8:8" x14ac:dyDescent="0.3">
      <c r="H418" s="8"/>
    </row>
    <row r="419" spans="8:8" x14ac:dyDescent="0.3">
      <c r="H419" s="8"/>
    </row>
    <row r="420" spans="8:8" x14ac:dyDescent="0.3">
      <c r="H420" s="8"/>
    </row>
    <row r="421" spans="8:8" x14ac:dyDescent="0.3">
      <c r="H421" s="8"/>
    </row>
    <row r="422" spans="8:8" x14ac:dyDescent="0.3">
      <c r="H422" s="8"/>
    </row>
    <row r="423" spans="8:8" x14ac:dyDescent="0.3">
      <c r="H423" s="8"/>
    </row>
    <row r="424" spans="8:8" x14ac:dyDescent="0.3">
      <c r="H424" s="8"/>
    </row>
    <row r="425" spans="8:8" x14ac:dyDescent="0.3">
      <c r="H425" s="8"/>
    </row>
    <row r="426" spans="8:8" x14ac:dyDescent="0.3">
      <c r="H426" s="8"/>
    </row>
    <row r="427" spans="8:8" x14ac:dyDescent="0.3">
      <c r="H427" s="8"/>
    </row>
    <row r="428" spans="8:8" x14ac:dyDescent="0.3">
      <c r="H428" s="8"/>
    </row>
    <row r="429" spans="8:8" x14ac:dyDescent="0.3">
      <c r="H429" s="8"/>
    </row>
    <row r="430" spans="8:8" x14ac:dyDescent="0.3">
      <c r="H430" s="8"/>
    </row>
    <row r="431" spans="8:8" x14ac:dyDescent="0.3">
      <c r="H431" s="8"/>
    </row>
    <row r="432" spans="8:8" x14ac:dyDescent="0.3">
      <c r="H432" s="8"/>
    </row>
    <row r="433" spans="8:8" x14ac:dyDescent="0.3">
      <c r="H433" s="8"/>
    </row>
    <row r="434" spans="8:8" x14ac:dyDescent="0.3">
      <c r="H434" s="8"/>
    </row>
    <row r="435" spans="8:8" x14ac:dyDescent="0.3">
      <c r="H435" s="8"/>
    </row>
    <row r="436" spans="8:8" x14ac:dyDescent="0.3">
      <c r="H436" s="8"/>
    </row>
    <row r="437" spans="8:8" x14ac:dyDescent="0.3">
      <c r="H437" s="8"/>
    </row>
    <row r="438" spans="8:8" x14ac:dyDescent="0.3">
      <c r="H438" s="8"/>
    </row>
    <row r="439" spans="8:8" x14ac:dyDescent="0.3">
      <c r="H439" s="8"/>
    </row>
    <row r="440" spans="8:8" x14ac:dyDescent="0.3">
      <c r="H440" s="8"/>
    </row>
    <row r="441" spans="8:8" x14ac:dyDescent="0.3">
      <c r="H441" s="8"/>
    </row>
    <row r="442" spans="8:8" x14ac:dyDescent="0.3">
      <c r="H442" s="8"/>
    </row>
    <row r="443" spans="8:8" x14ac:dyDescent="0.3">
      <c r="H443" s="8"/>
    </row>
    <row r="444" spans="8:8" x14ac:dyDescent="0.3">
      <c r="H444" s="8"/>
    </row>
    <row r="445" spans="8:8" x14ac:dyDescent="0.3">
      <c r="H445" s="8"/>
    </row>
    <row r="446" spans="8:8" x14ac:dyDescent="0.3">
      <c r="H446" s="8"/>
    </row>
    <row r="447" spans="8:8" x14ac:dyDescent="0.3">
      <c r="H447" s="8"/>
    </row>
    <row r="448" spans="8:8" x14ac:dyDescent="0.3">
      <c r="H448" s="8"/>
    </row>
    <row r="449" spans="8:8" x14ac:dyDescent="0.3">
      <c r="H449" s="8"/>
    </row>
    <row r="450" spans="8:8" x14ac:dyDescent="0.3">
      <c r="H450" s="8"/>
    </row>
    <row r="451" spans="8:8" x14ac:dyDescent="0.3">
      <c r="H451" s="8"/>
    </row>
    <row r="452" spans="8:8" x14ac:dyDescent="0.3">
      <c r="H452" s="8"/>
    </row>
    <row r="453" spans="8:8" x14ac:dyDescent="0.3">
      <c r="H453" s="8"/>
    </row>
    <row r="454" spans="8:8" x14ac:dyDescent="0.3">
      <c r="H454" s="8"/>
    </row>
    <row r="455" spans="8:8" x14ac:dyDescent="0.3">
      <c r="H455" s="8"/>
    </row>
    <row r="456" spans="8:8" x14ac:dyDescent="0.3">
      <c r="H456" s="8"/>
    </row>
    <row r="457" spans="8:8" x14ac:dyDescent="0.3">
      <c r="H457" s="8"/>
    </row>
    <row r="458" spans="8:8" x14ac:dyDescent="0.3">
      <c r="H458" s="8"/>
    </row>
    <row r="459" spans="8:8" x14ac:dyDescent="0.3">
      <c r="H459" s="8"/>
    </row>
    <row r="460" spans="8:8" x14ac:dyDescent="0.3">
      <c r="H460" s="8"/>
    </row>
    <row r="461" spans="8:8" x14ac:dyDescent="0.3">
      <c r="H461" s="8"/>
    </row>
    <row r="462" spans="8:8" x14ac:dyDescent="0.3">
      <c r="H462" s="8"/>
    </row>
    <row r="463" spans="8:8" x14ac:dyDescent="0.3">
      <c r="H463" s="8"/>
    </row>
    <row r="464" spans="8:8" x14ac:dyDescent="0.3">
      <c r="H464" s="8"/>
    </row>
    <row r="465" spans="8:8" x14ac:dyDescent="0.3">
      <c r="H465" s="8"/>
    </row>
    <row r="466" spans="8:8" x14ac:dyDescent="0.3">
      <c r="H466" s="8"/>
    </row>
    <row r="467" spans="8:8" x14ac:dyDescent="0.3">
      <c r="H467" s="8"/>
    </row>
    <row r="468" spans="8:8" x14ac:dyDescent="0.3">
      <c r="H468" s="8"/>
    </row>
    <row r="469" spans="8:8" x14ac:dyDescent="0.3">
      <c r="H469" s="8"/>
    </row>
    <row r="470" spans="8:8" x14ac:dyDescent="0.3">
      <c r="H470" s="8"/>
    </row>
    <row r="471" spans="8:8" x14ac:dyDescent="0.3">
      <c r="H471" s="8"/>
    </row>
    <row r="472" spans="8:8" x14ac:dyDescent="0.3">
      <c r="H472" s="8"/>
    </row>
    <row r="473" spans="8:8" x14ac:dyDescent="0.3">
      <c r="H473" s="8"/>
    </row>
    <row r="474" spans="8:8" x14ac:dyDescent="0.3">
      <c r="H474" s="8"/>
    </row>
    <row r="475" spans="8:8" x14ac:dyDescent="0.3">
      <c r="H475" s="8"/>
    </row>
    <row r="476" spans="8:8" x14ac:dyDescent="0.3">
      <c r="H476" s="8"/>
    </row>
    <row r="477" spans="8:8" x14ac:dyDescent="0.3">
      <c r="H477" s="8"/>
    </row>
    <row r="478" spans="8:8" x14ac:dyDescent="0.3">
      <c r="H478" s="8"/>
    </row>
    <row r="479" spans="8:8" x14ac:dyDescent="0.3">
      <c r="H479" s="8"/>
    </row>
    <row r="480" spans="8:8" x14ac:dyDescent="0.3">
      <c r="H480" s="8"/>
    </row>
    <row r="481" spans="8:8" x14ac:dyDescent="0.3">
      <c r="H481" s="8"/>
    </row>
    <row r="482" spans="8:8" x14ac:dyDescent="0.3">
      <c r="H482" s="8"/>
    </row>
    <row r="483" spans="8:8" x14ac:dyDescent="0.3">
      <c r="H483" s="8"/>
    </row>
    <row r="484" spans="8:8" x14ac:dyDescent="0.3">
      <c r="H484" s="8"/>
    </row>
    <row r="485" spans="8:8" x14ac:dyDescent="0.3">
      <c r="H485" s="8"/>
    </row>
    <row r="486" spans="8:8" x14ac:dyDescent="0.3">
      <c r="H486" s="8"/>
    </row>
    <row r="487" spans="8:8" x14ac:dyDescent="0.3">
      <c r="H487" s="8"/>
    </row>
    <row r="488" spans="8:8" x14ac:dyDescent="0.3">
      <c r="H488" s="8"/>
    </row>
    <row r="489" spans="8:8" x14ac:dyDescent="0.3">
      <c r="H489" s="8"/>
    </row>
    <row r="490" spans="8:8" x14ac:dyDescent="0.3">
      <c r="H490" s="8"/>
    </row>
    <row r="491" spans="8:8" x14ac:dyDescent="0.3">
      <c r="H491" s="8"/>
    </row>
    <row r="492" spans="8:8" x14ac:dyDescent="0.3">
      <c r="H492" s="8"/>
    </row>
    <row r="493" spans="8:8" x14ac:dyDescent="0.3">
      <c r="H493" s="8"/>
    </row>
    <row r="494" spans="8:8" x14ac:dyDescent="0.3">
      <c r="H494" s="8"/>
    </row>
    <row r="495" spans="8:8" x14ac:dyDescent="0.3">
      <c r="H495" s="8"/>
    </row>
    <row r="496" spans="8:8" x14ac:dyDescent="0.3">
      <c r="H496" s="8"/>
    </row>
    <row r="497" spans="8:8" x14ac:dyDescent="0.3">
      <c r="H497" s="8"/>
    </row>
    <row r="498" spans="8:8" x14ac:dyDescent="0.3">
      <c r="H498" s="8"/>
    </row>
    <row r="499" spans="8:8" x14ac:dyDescent="0.3">
      <c r="H499" s="8"/>
    </row>
    <row r="500" spans="8:8" x14ac:dyDescent="0.3">
      <c r="H500" s="8"/>
    </row>
    <row r="501" spans="8:8" x14ac:dyDescent="0.3">
      <c r="H501" s="8"/>
    </row>
    <row r="502" spans="8:8" x14ac:dyDescent="0.3">
      <c r="H502" s="8"/>
    </row>
    <row r="503" spans="8:8" x14ac:dyDescent="0.3">
      <c r="H503" s="8"/>
    </row>
    <row r="504" spans="8:8" x14ac:dyDescent="0.3">
      <c r="H504" s="8"/>
    </row>
    <row r="505" spans="8:8" x14ac:dyDescent="0.3">
      <c r="H505" s="8"/>
    </row>
    <row r="506" spans="8:8" x14ac:dyDescent="0.3">
      <c r="H506" s="8"/>
    </row>
    <row r="507" spans="8:8" x14ac:dyDescent="0.3">
      <c r="H507" s="8"/>
    </row>
    <row r="508" spans="8:8" x14ac:dyDescent="0.3">
      <c r="H508" s="8"/>
    </row>
    <row r="509" spans="8:8" x14ac:dyDescent="0.3">
      <c r="H509" s="8"/>
    </row>
    <row r="510" spans="8:8" x14ac:dyDescent="0.3">
      <c r="H510" s="8"/>
    </row>
    <row r="511" spans="8:8" x14ac:dyDescent="0.3">
      <c r="H511" s="8"/>
    </row>
    <row r="512" spans="8:8" x14ac:dyDescent="0.3">
      <c r="H512" s="8"/>
    </row>
    <row r="513" spans="8:8" x14ac:dyDescent="0.3">
      <c r="H513" s="8"/>
    </row>
    <row r="514" spans="8:8" x14ac:dyDescent="0.3">
      <c r="H514" s="8"/>
    </row>
    <row r="515" spans="8:8" x14ac:dyDescent="0.3">
      <c r="H515" s="8"/>
    </row>
    <row r="516" spans="8:8" x14ac:dyDescent="0.3">
      <c r="H516" s="8"/>
    </row>
    <row r="517" spans="8:8" x14ac:dyDescent="0.3">
      <c r="H517" s="8"/>
    </row>
    <row r="518" spans="8:8" x14ac:dyDescent="0.3">
      <c r="H518" s="8"/>
    </row>
    <row r="519" spans="8:8" x14ac:dyDescent="0.3">
      <c r="H519" s="8"/>
    </row>
    <row r="520" spans="8:8" x14ac:dyDescent="0.3">
      <c r="H520" s="8"/>
    </row>
    <row r="521" spans="8:8" x14ac:dyDescent="0.3">
      <c r="H521" s="8"/>
    </row>
    <row r="522" spans="8:8" x14ac:dyDescent="0.3">
      <c r="H522" s="8"/>
    </row>
    <row r="523" spans="8:8" x14ac:dyDescent="0.3">
      <c r="H523" s="8"/>
    </row>
    <row r="524" spans="8:8" x14ac:dyDescent="0.3">
      <c r="H524" s="8"/>
    </row>
    <row r="525" spans="8:8" x14ac:dyDescent="0.3">
      <c r="H525" s="8"/>
    </row>
    <row r="526" spans="8:8" x14ac:dyDescent="0.3">
      <c r="H526" s="8"/>
    </row>
    <row r="527" spans="8:8" x14ac:dyDescent="0.3">
      <c r="H527" s="8"/>
    </row>
    <row r="528" spans="8:8" x14ac:dyDescent="0.3">
      <c r="H528" s="8"/>
    </row>
    <row r="529" spans="8:8" x14ac:dyDescent="0.3">
      <c r="H529" s="8"/>
    </row>
    <row r="530" spans="8:8" x14ac:dyDescent="0.3">
      <c r="H530" s="8"/>
    </row>
    <row r="531" spans="8:8" x14ac:dyDescent="0.3">
      <c r="H531" s="8"/>
    </row>
    <row r="532" spans="8:8" x14ac:dyDescent="0.3">
      <c r="H532" s="8"/>
    </row>
    <row r="533" spans="8:8" x14ac:dyDescent="0.3">
      <c r="H533" s="8"/>
    </row>
    <row r="534" spans="8:8" x14ac:dyDescent="0.3">
      <c r="H534" s="8"/>
    </row>
    <row r="535" spans="8:8" x14ac:dyDescent="0.3">
      <c r="H535" s="8"/>
    </row>
    <row r="536" spans="8:8" x14ac:dyDescent="0.3">
      <c r="H536" s="8"/>
    </row>
    <row r="537" spans="8:8" x14ac:dyDescent="0.3">
      <c r="H537" s="8"/>
    </row>
    <row r="538" spans="8:8" x14ac:dyDescent="0.3">
      <c r="H538" s="8"/>
    </row>
    <row r="539" spans="8:8" x14ac:dyDescent="0.3">
      <c r="H539" s="8"/>
    </row>
    <row r="540" spans="8:8" x14ac:dyDescent="0.3">
      <c r="H540" s="8"/>
    </row>
    <row r="541" spans="8:8" x14ac:dyDescent="0.3">
      <c r="H541" s="8"/>
    </row>
    <row r="542" spans="8:8" x14ac:dyDescent="0.3">
      <c r="H542" s="8"/>
    </row>
    <row r="543" spans="8:8" x14ac:dyDescent="0.3">
      <c r="H543" s="8"/>
    </row>
    <row r="544" spans="8:8" x14ac:dyDescent="0.3">
      <c r="H544" s="8"/>
    </row>
    <row r="545" spans="8:8" x14ac:dyDescent="0.3">
      <c r="H545" s="8"/>
    </row>
    <row r="546" spans="8:8" x14ac:dyDescent="0.3">
      <c r="H546" s="8"/>
    </row>
    <row r="547" spans="8:8" x14ac:dyDescent="0.3">
      <c r="H547" s="8"/>
    </row>
    <row r="548" spans="8:8" x14ac:dyDescent="0.3">
      <c r="H548" s="8"/>
    </row>
    <row r="549" spans="8:8" x14ac:dyDescent="0.3">
      <c r="H549" s="8"/>
    </row>
    <row r="550" spans="8:8" x14ac:dyDescent="0.3">
      <c r="H550" s="8"/>
    </row>
    <row r="551" spans="8:8" x14ac:dyDescent="0.3">
      <c r="H551" s="8"/>
    </row>
    <row r="552" spans="8:8" x14ac:dyDescent="0.3">
      <c r="H552" s="8"/>
    </row>
    <row r="553" spans="8:8" x14ac:dyDescent="0.3">
      <c r="H553" s="8"/>
    </row>
    <row r="554" spans="8:8" x14ac:dyDescent="0.3">
      <c r="H554" s="8"/>
    </row>
    <row r="555" spans="8:8" x14ac:dyDescent="0.3">
      <c r="H555" s="8"/>
    </row>
    <row r="556" spans="8:8" x14ac:dyDescent="0.3">
      <c r="H556" s="8"/>
    </row>
    <row r="557" spans="8:8" x14ac:dyDescent="0.3">
      <c r="H557" s="8"/>
    </row>
    <row r="558" spans="8:8" x14ac:dyDescent="0.3">
      <c r="H558" s="8"/>
    </row>
    <row r="559" spans="8:8" x14ac:dyDescent="0.3">
      <c r="H559" s="8"/>
    </row>
    <row r="560" spans="8:8" x14ac:dyDescent="0.3">
      <c r="H560" s="8"/>
    </row>
    <row r="561" spans="8:8" x14ac:dyDescent="0.3">
      <c r="H561" s="8"/>
    </row>
    <row r="562" spans="8:8" x14ac:dyDescent="0.3">
      <c r="H562" s="8"/>
    </row>
    <row r="563" spans="8:8" x14ac:dyDescent="0.3">
      <c r="H563" s="8"/>
    </row>
    <row r="564" spans="8:8" x14ac:dyDescent="0.3">
      <c r="H564" s="8"/>
    </row>
    <row r="565" spans="8:8" x14ac:dyDescent="0.3">
      <c r="H565" s="8"/>
    </row>
    <row r="566" spans="8:8" x14ac:dyDescent="0.3">
      <c r="H566" s="8"/>
    </row>
    <row r="567" spans="8:8" x14ac:dyDescent="0.3">
      <c r="H567" s="8"/>
    </row>
    <row r="568" spans="8:8" x14ac:dyDescent="0.3">
      <c r="H568" s="8"/>
    </row>
    <row r="569" spans="8:8" x14ac:dyDescent="0.3">
      <c r="H569" s="8"/>
    </row>
    <row r="570" spans="8:8" x14ac:dyDescent="0.3">
      <c r="H570" s="8"/>
    </row>
    <row r="571" spans="8:8" x14ac:dyDescent="0.3">
      <c r="H571" s="8"/>
    </row>
    <row r="572" spans="8:8" x14ac:dyDescent="0.3">
      <c r="H572" s="8"/>
    </row>
    <row r="573" spans="8:8" x14ac:dyDescent="0.3">
      <c r="H573" s="8"/>
    </row>
    <row r="574" spans="8:8" x14ac:dyDescent="0.3">
      <c r="H574" s="8"/>
    </row>
    <row r="575" spans="8:8" x14ac:dyDescent="0.3">
      <c r="H575" s="8"/>
    </row>
    <row r="576" spans="8:8" x14ac:dyDescent="0.3">
      <c r="H576" s="8"/>
    </row>
    <row r="577" spans="8:8" x14ac:dyDescent="0.3">
      <c r="H577" s="8"/>
    </row>
    <row r="578" spans="8:8" x14ac:dyDescent="0.3">
      <c r="H578" s="8"/>
    </row>
    <row r="579" spans="8:8" x14ac:dyDescent="0.3">
      <c r="H579" s="8"/>
    </row>
    <row r="580" spans="8:8" x14ac:dyDescent="0.3">
      <c r="H580" s="8"/>
    </row>
    <row r="581" spans="8:8" x14ac:dyDescent="0.3">
      <c r="H581" s="8"/>
    </row>
    <row r="582" spans="8:8" x14ac:dyDescent="0.3">
      <c r="H582" s="8"/>
    </row>
    <row r="583" spans="8:8" x14ac:dyDescent="0.3">
      <c r="H583" s="8"/>
    </row>
    <row r="584" spans="8:8" x14ac:dyDescent="0.3">
      <c r="H584" s="8"/>
    </row>
    <row r="585" spans="8:8" x14ac:dyDescent="0.3">
      <c r="H585" s="8"/>
    </row>
    <row r="586" spans="8:8" x14ac:dyDescent="0.3">
      <c r="H586" s="8"/>
    </row>
    <row r="587" spans="8:8" x14ac:dyDescent="0.3">
      <c r="H587" s="8"/>
    </row>
    <row r="588" spans="8:8" x14ac:dyDescent="0.3">
      <c r="H588" s="8"/>
    </row>
    <row r="589" spans="8:8" x14ac:dyDescent="0.3">
      <c r="H589" s="8"/>
    </row>
    <row r="590" spans="8:8" x14ac:dyDescent="0.3">
      <c r="H590" s="8"/>
    </row>
    <row r="591" spans="8:8" x14ac:dyDescent="0.3">
      <c r="H591" s="8"/>
    </row>
    <row r="592" spans="8:8" x14ac:dyDescent="0.3">
      <c r="H592" s="8"/>
    </row>
    <row r="593" spans="8:8" x14ac:dyDescent="0.3">
      <c r="H593" s="8"/>
    </row>
    <row r="594" spans="8:8" x14ac:dyDescent="0.3">
      <c r="H594" s="8"/>
    </row>
    <row r="595" spans="8:8" x14ac:dyDescent="0.3">
      <c r="H595" s="8"/>
    </row>
    <row r="596" spans="8:8" x14ac:dyDescent="0.3">
      <c r="H596" s="8"/>
    </row>
    <row r="597" spans="8:8" x14ac:dyDescent="0.3">
      <c r="H597" s="8"/>
    </row>
    <row r="598" spans="8:8" x14ac:dyDescent="0.3">
      <c r="H598" s="8"/>
    </row>
    <row r="599" spans="8:8" x14ac:dyDescent="0.3">
      <c r="H599" s="8"/>
    </row>
    <row r="600" spans="8:8" x14ac:dyDescent="0.3">
      <c r="H600" s="8"/>
    </row>
    <row r="601" spans="8:8" x14ac:dyDescent="0.3">
      <c r="H601" s="8"/>
    </row>
    <row r="602" spans="8:8" x14ac:dyDescent="0.3">
      <c r="H602" s="8"/>
    </row>
    <row r="603" spans="8:8" x14ac:dyDescent="0.3">
      <c r="H603" s="8"/>
    </row>
    <row r="604" spans="8:8" x14ac:dyDescent="0.3">
      <c r="H604" s="8"/>
    </row>
    <row r="605" spans="8:8" x14ac:dyDescent="0.3">
      <c r="H605" s="8"/>
    </row>
    <row r="606" spans="8:8" x14ac:dyDescent="0.3">
      <c r="H606" s="8"/>
    </row>
    <row r="607" spans="8:8" x14ac:dyDescent="0.3">
      <c r="H607" s="8"/>
    </row>
    <row r="608" spans="8:8" x14ac:dyDescent="0.3">
      <c r="H608" s="8"/>
    </row>
    <row r="609" spans="8:8" x14ac:dyDescent="0.3">
      <c r="H609" s="8"/>
    </row>
    <row r="610" spans="8:8" x14ac:dyDescent="0.3">
      <c r="H610" s="8"/>
    </row>
    <row r="611" spans="8:8" x14ac:dyDescent="0.3">
      <c r="H611" s="8"/>
    </row>
    <row r="612" spans="8:8" x14ac:dyDescent="0.3">
      <c r="H612" s="8"/>
    </row>
    <row r="613" spans="8:8" x14ac:dyDescent="0.3">
      <c r="H613" s="8"/>
    </row>
    <row r="614" spans="8:8" x14ac:dyDescent="0.3">
      <c r="H614" s="8"/>
    </row>
    <row r="615" spans="8:8" x14ac:dyDescent="0.3">
      <c r="H615" s="8"/>
    </row>
    <row r="616" spans="8:8" x14ac:dyDescent="0.3">
      <c r="H616" s="8"/>
    </row>
    <row r="617" spans="8:8" x14ac:dyDescent="0.3">
      <c r="H617" s="8"/>
    </row>
    <row r="618" spans="8:8" x14ac:dyDescent="0.3">
      <c r="H618" s="8"/>
    </row>
    <row r="619" spans="8:8" x14ac:dyDescent="0.3">
      <c r="H619" s="8"/>
    </row>
    <row r="620" spans="8:8" x14ac:dyDescent="0.3">
      <c r="H620" s="8"/>
    </row>
    <row r="621" spans="8:8" x14ac:dyDescent="0.3">
      <c r="H621" s="8"/>
    </row>
    <row r="622" spans="8:8" x14ac:dyDescent="0.3">
      <c r="H622" s="8"/>
    </row>
    <row r="623" spans="8:8" x14ac:dyDescent="0.3">
      <c r="H623" s="8"/>
    </row>
    <row r="624" spans="8:8" x14ac:dyDescent="0.3">
      <c r="H624" s="8"/>
    </row>
    <row r="625" spans="8:8" x14ac:dyDescent="0.3">
      <c r="H625" s="8"/>
    </row>
    <row r="626" spans="8:8" x14ac:dyDescent="0.3">
      <c r="H626" s="8"/>
    </row>
    <row r="627" spans="8:8" x14ac:dyDescent="0.3">
      <c r="H627" s="8"/>
    </row>
    <row r="628" spans="8:8" x14ac:dyDescent="0.3">
      <c r="H628" s="8"/>
    </row>
    <row r="629" spans="8:8" x14ac:dyDescent="0.3">
      <c r="H629" s="8"/>
    </row>
    <row r="630" spans="8:8" x14ac:dyDescent="0.3">
      <c r="H630" s="8"/>
    </row>
    <row r="631" spans="8:8" x14ac:dyDescent="0.3">
      <c r="H631" s="8"/>
    </row>
    <row r="632" spans="8:8" x14ac:dyDescent="0.3">
      <c r="H632" s="8"/>
    </row>
    <row r="633" spans="8:8" x14ac:dyDescent="0.3">
      <c r="H633" s="8"/>
    </row>
    <row r="634" spans="8:8" x14ac:dyDescent="0.3">
      <c r="H634" s="8"/>
    </row>
    <row r="635" spans="8:8" x14ac:dyDescent="0.3">
      <c r="H635" s="8"/>
    </row>
    <row r="636" spans="8:8" x14ac:dyDescent="0.3">
      <c r="H636" s="8"/>
    </row>
    <row r="637" spans="8:8" x14ac:dyDescent="0.3">
      <c r="H637" s="8"/>
    </row>
    <row r="638" spans="8:8" x14ac:dyDescent="0.3">
      <c r="H638" s="8"/>
    </row>
    <row r="639" spans="8:8" x14ac:dyDescent="0.3">
      <c r="H639" s="8"/>
    </row>
    <row r="640" spans="8:8" x14ac:dyDescent="0.3">
      <c r="H640" s="8"/>
    </row>
    <row r="641" spans="8:8" x14ac:dyDescent="0.3">
      <c r="H641" s="8"/>
    </row>
    <row r="642" spans="8:8" x14ac:dyDescent="0.3">
      <c r="H642" s="8"/>
    </row>
    <row r="643" spans="8:8" x14ac:dyDescent="0.3">
      <c r="H643" s="8"/>
    </row>
    <row r="644" spans="8:8" x14ac:dyDescent="0.3">
      <c r="H644" s="8"/>
    </row>
    <row r="645" spans="8:8" x14ac:dyDescent="0.3">
      <c r="H645" s="8"/>
    </row>
    <row r="646" spans="8:8" x14ac:dyDescent="0.3">
      <c r="H646" s="8"/>
    </row>
    <row r="647" spans="8:8" x14ac:dyDescent="0.3">
      <c r="H647" s="8"/>
    </row>
    <row r="648" spans="8:8" x14ac:dyDescent="0.3">
      <c r="H648" s="8"/>
    </row>
    <row r="649" spans="8:8" x14ac:dyDescent="0.3">
      <c r="H649" s="8"/>
    </row>
    <row r="650" spans="8:8" x14ac:dyDescent="0.3">
      <c r="H650" s="8"/>
    </row>
    <row r="651" spans="8:8" x14ac:dyDescent="0.3">
      <c r="H651" s="8"/>
    </row>
    <row r="652" spans="8:8" x14ac:dyDescent="0.3">
      <c r="H652" s="8"/>
    </row>
    <row r="653" spans="8:8" x14ac:dyDescent="0.3">
      <c r="H653" s="8"/>
    </row>
    <row r="654" spans="8:8" x14ac:dyDescent="0.3">
      <c r="H654" s="8"/>
    </row>
    <row r="655" spans="8:8" x14ac:dyDescent="0.3">
      <c r="H655" s="8"/>
    </row>
    <row r="656" spans="8:8" x14ac:dyDescent="0.3">
      <c r="H656" s="8"/>
    </row>
    <row r="657" spans="8:8" x14ac:dyDescent="0.3">
      <c r="H657" s="8"/>
    </row>
    <row r="658" spans="8:8" x14ac:dyDescent="0.3">
      <c r="H658" s="8"/>
    </row>
    <row r="659" spans="8:8" x14ac:dyDescent="0.3">
      <c r="H659" s="8"/>
    </row>
    <row r="660" spans="8:8" x14ac:dyDescent="0.3">
      <c r="H660" s="8"/>
    </row>
    <row r="661" spans="8:8" x14ac:dyDescent="0.3">
      <c r="H661" s="8"/>
    </row>
    <row r="662" spans="8:8" x14ac:dyDescent="0.3">
      <c r="H662" s="8"/>
    </row>
    <row r="663" spans="8:8" x14ac:dyDescent="0.3">
      <c r="H663" s="8"/>
    </row>
    <row r="664" spans="8:8" x14ac:dyDescent="0.3">
      <c r="H664" s="8"/>
    </row>
    <row r="665" spans="8:8" x14ac:dyDescent="0.3">
      <c r="H665" s="8"/>
    </row>
    <row r="666" spans="8:8" x14ac:dyDescent="0.3">
      <c r="H666" s="8"/>
    </row>
    <row r="667" spans="8:8" x14ac:dyDescent="0.3">
      <c r="H667" s="8"/>
    </row>
    <row r="668" spans="8:8" x14ac:dyDescent="0.3">
      <c r="H668" s="8"/>
    </row>
    <row r="669" spans="8:8" x14ac:dyDescent="0.3">
      <c r="H669" s="8"/>
    </row>
    <row r="670" spans="8:8" x14ac:dyDescent="0.3">
      <c r="H670" s="8"/>
    </row>
    <row r="671" spans="8:8" x14ac:dyDescent="0.3">
      <c r="H671" s="8"/>
    </row>
    <row r="672" spans="8:8" x14ac:dyDescent="0.3">
      <c r="H672" s="8"/>
    </row>
    <row r="673" spans="8:8" x14ac:dyDescent="0.3">
      <c r="H673" s="8"/>
    </row>
    <row r="674" spans="8:8" x14ac:dyDescent="0.3">
      <c r="H674" s="8"/>
    </row>
    <row r="675" spans="8:8" x14ac:dyDescent="0.3">
      <c r="H675" s="8"/>
    </row>
    <row r="676" spans="8:8" x14ac:dyDescent="0.3">
      <c r="H676" s="8"/>
    </row>
    <row r="677" spans="8:8" x14ac:dyDescent="0.3">
      <c r="H677" s="8"/>
    </row>
    <row r="678" spans="8:8" x14ac:dyDescent="0.3">
      <c r="H678" s="8"/>
    </row>
    <row r="679" spans="8:8" x14ac:dyDescent="0.3">
      <c r="H679" s="8"/>
    </row>
    <row r="680" spans="8:8" x14ac:dyDescent="0.3">
      <c r="H680" s="8"/>
    </row>
    <row r="681" spans="8:8" x14ac:dyDescent="0.3">
      <c r="H681" s="8"/>
    </row>
    <row r="682" spans="8:8" x14ac:dyDescent="0.3">
      <c r="H682" s="8"/>
    </row>
    <row r="683" spans="8:8" x14ac:dyDescent="0.3">
      <c r="H683" s="8"/>
    </row>
    <row r="684" spans="8:8" x14ac:dyDescent="0.3">
      <c r="H684" s="8"/>
    </row>
    <row r="685" spans="8:8" x14ac:dyDescent="0.3">
      <c r="H685" s="8"/>
    </row>
    <row r="686" spans="8:8" x14ac:dyDescent="0.3">
      <c r="H686" s="8"/>
    </row>
    <row r="687" spans="8:8" x14ac:dyDescent="0.3">
      <c r="H687" s="8"/>
    </row>
    <row r="688" spans="8:8" x14ac:dyDescent="0.3">
      <c r="H688" s="8"/>
    </row>
    <row r="689" spans="8:8" x14ac:dyDescent="0.3">
      <c r="H689" s="8"/>
    </row>
    <row r="690" spans="8:8" x14ac:dyDescent="0.3">
      <c r="H690" s="8"/>
    </row>
    <row r="691" spans="8:8" x14ac:dyDescent="0.3">
      <c r="H691" s="8"/>
    </row>
    <row r="692" spans="8:8" x14ac:dyDescent="0.3">
      <c r="H692" s="8"/>
    </row>
    <row r="693" spans="8:8" x14ac:dyDescent="0.3">
      <c r="H693" s="8"/>
    </row>
    <row r="694" spans="8:8" x14ac:dyDescent="0.3">
      <c r="H694" s="8"/>
    </row>
    <row r="695" spans="8:8" x14ac:dyDescent="0.3">
      <c r="H695" s="8"/>
    </row>
    <row r="696" spans="8:8" x14ac:dyDescent="0.3">
      <c r="H696" s="8"/>
    </row>
    <row r="697" spans="8:8" x14ac:dyDescent="0.3">
      <c r="H697" s="8"/>
    </row>
    <row r="698" spans="8:8" x14ac:dyDescent="0.3">
      <c r="H698" s="8"/>
    </row>
    <row r="699" spans="8:8" x14ac:dyDescent="0.3">
      <c r="H699" s="8"/>
    </row>
    <row r="700" spans="8:8" x14ac:dyDescent="0.3">
      <c r="H700" s="8"/>
    </row>
    <row r="701" spans="8:8" x14ac:dyDescent="0.3">
      <c r="H701" s="8"/>
    </row>
    <row r="702" spans="8:8" x14ac:dyDescent="0.3">
      <c r="H702" s="8"/>
    </row>
    <row r="703" spans="8:8" x14ac:dyDescent="0.3">
      <c r="H703" s="8"/>
    </row>
    <row r="704" spans="8:8" x14ac:dyDescent="0.3">
      <c r="H704" s="8"/>
    </row>
    <row r="705" spans="8:8" x14ac:dyDescent="0.3">
      <c r="H705" s="8"/>
    </row>
    <row r="706" spans="8:8" x14ac:dyDescent="0.3">
      <c r="H706" s="8"/>
    </row>
    <row r="707" spans="8:8" x14ac:dyDescent="0.3">
      <c r="H707" s="8"/>
    </row>
    <row r="708" spans="8:8" x14ac:dyDescent="0.3">
      <c r="H708" s="8"/>
    </row>
    <row r="709" spans="8:8" x14ac:dyDescent="0.3">
      <c r="H709" s="8"/>
    </row>
    <row r="710" spans="8:8" x14ac:dyDescent="0.3">
      <c r="H710" s="8"/>
    </row>
    <row r="711" spans="8:8" x14ac:dyDescent="0.3">
      <c r="H711" s="8"/>
    </row>
    <row r="712" spans="8:8" x14ac:dyDescent="0.3">
      <c r="H712" s="8"/>
    </row>
    <row r="713" spans="8:8" x14ac:dyDescent="0.3">
      <c r="H713" s="8"/>
    </row>
    <row r="714" spans="8:8" x14ac:dyDescent="0.3">
      <c r="H714" s="8"/>
    </row>
    <row r="715" spans="8:8" x14ac:dyDescent="0.3">
      <c r="H715" s="8"/>
    </row>
    <row r="716" spans="8:8" x14ac:dyDescent="0.3">
      <c r="H716" s="8"/>
    </row>
    <row r="717" spans="8:8" x14ac:dyDescent="0.3">
      <c r="H717" s="8"/>
    </row>
    <row r="718" spans="8:8" x14ac:dyDescent="0.3">
      <c r="H718" s="8"/>
    </row>
    <row r="719" spans="8:8" x14ac:dyDescent="0.3">
      <c r="H719" s="8"/>
    </row>
    <row r="720" spans="8:8" x14ac:dyDescent="0.3">
      <c r="H720" s="8"/>
    </row>
    <row r="721" spans="8:8" x14ac:dyDescent="0.3">
      <c r="H721" s="8"/>
    </row>
    <row r="722" spans="8:8" x14ac:dyDescent="0.3">
      <c r="H722" s="8"/>
    </row>
    <row r="723" spans="8:8" x14ac:dyDescent="0.3">
      <c r="H723" s="8"/>
    </row>
    <row r="724" spans="8:8" x14ac:dyDescent="0.3">
      <c r="H724" s="8"/>
    </row>
    <row r="725" spans="8:8" x14ac:dyDescent="0.3">
      <c r="H725" s="8"/>
    </row>
    <row r="726" spans="8:8" x14ac:dyDescent="0.3">
      <c r="H726" s="8"/>
    </row>
    <row r="727" spans="8:8" x14ac:dyDescent="0.3">
      <c r="H727" s="8"/>
    </row>
    <row r="728" spans="8:8" x14ac:dyDescent="0.3">
      <c r="H728" s="8"/>
    </row>
    <row r="729" spans="8:8" x14ac:dyDescent="0.3">
      <c r="H729" s="8"/>
    </row>
    <row r="730" spans="8:8" x14ac:dyDescent="0.3">
      <c r="H730" s="8"/>
    </row>
    <row r="731" spans="8:8" x14ac:dyDescent="0.3">
      <c r="H731" s="8"/>
    </row>
    <row r="732" spans="8:8" x14ac:dyDescent="0.3">
      <c r="H732" s="8"/>
    </row>
    <row r="733" spans="8:8" x14ac:dyDescent="0.3">
      <c r="H733" s="8"/>
    </row>
    <row r="734" spans="8:8" x14ac:dyDescent="0.3">
      <c r="H734" s="8"/>
    </row>
    <row r="735" spans="8:8" x14ac:dyDescent="0.3">
      <c r="H735" s="8"/>
    </row>
    <row r="736" spans="8:8" x14ac:dyDescent="0.3">
      <c r="H736" s="8"/>
    </row>
    <row r="737" spans="8:8" x14ac:dyDescent="0.3">
      <c r="H737" s="8"/>
    </row>
    <row r="738" spans="8:8" x14ac:dyDescent="0.3">
      <c r="H738" s="8"/>
    </row>
    <row r="739" spans="8:8" x14ac:dyDescent="0.3">
      <c r="H739" s="8"/>
    </row>
    <row r="740" spans="8:8" x14ac:dyDescent="0.3">
      <c r="H740" s="8"/>
    </row>
    <row r="741" spans="8:8" x14ac:dyDescent="0.3">
      <c r="H741" s="8"/>
    </row>
    <row r="742" spans="8:8" x14ac:dyDescent="0.3">
      <c r="H742" s="8"/>
    </row>
    <row r="743" spans="8:8" x14ac:dyDescent="0.3">
      <c r="H743" s="8"/>
    </row>
    <row r="744" spans="8:8" x14ac:dyDescent="0.3">
      <c r="H744" s="8"/>
    </row>
    <row r="745" spans="8:8" x14ac:dyDescent="0.3">
      <c r="H745" s="8"/>
    </row>
    <row r="746" spans="8:8" x14ac:dyDescent="0.3">
      <c r="H746" s="8"/>
    </row>
    <row r="747" spans="8:8" x14ac:dyDescent="0.3">
      <c r="H747" s="8"/>
    </row>
    <row r="748" spans="8:8" x14ac:dyDescent="0.3">
      <c r="H748" s="8"/>
    </row>
    <row r="749" spans="8:8" x14ac:dyDescent="0.3">
      <c r="H749" s="8"/>
    </row>
    <row r="750" spans="8:8" x14ac:dyDescent="0.3">
      <c r="H750" s="8"/>
    </row>
    <row r="751" spans="8:8" x14ac:dyDescent="0.3">
      <c r="H751" s="8"/>
    </row>
    <row r="752" spans="8:8" x14ac:dyDescent="0.3">
      <c r="H752" s="8"/>
    </row>
    <row r="753" spans="8:8" x14ac:dyDescent="0.3">
      <c r="H753" s="8"/>
    </row>
    <row r="754" spans="8:8" x14ac:dyDescent="0.3">
      <c r="H754" s="8"/>
    </row>
    <row r="755" spans="8:8" x14ac:dyDescent="0.3">
      <c r="H755" s="8"/>
    </row>
    <row r="756" spans="8:8" x14ac:dyDescent="0.3">
      <c r="H756" s="8"/>
    </row>
    <row r="757" spans="8:8" x14ac:dyDescent="0.3">
      <c r="H757" s="8"/>
    </row>
    <row r="758" spans="8:8" x14ac:dyDescent="0.3">
      <c r="H758" s="8"/>
    </row>
    <row r="759" spans="8:8" x14ac:dyDescent="0.3">
      <c r="H759" s="8"/>
    </row>
    <row r="760" spans="8:8" x14ac:dyDescent="0.3">
      <c r="H760" s="8"/>
    </row>
    <row r="761" spans="8:8" x14ac:dyDescent="0.3">
      <c r="H761" s="8"/>
    </row>
    <row r="762" spans="8:8" x14ac:dyDescent="0.3">
      <c r="H762" s="8"/>
    </row>
    <row r="763" spans="8:8" x14ac:dyDescent="0.3">
      <c r="H763" s="8"/>
    </row>
    <row r="764" spans="8:8" x14ac:dyDescent="0.3">
      <c r="H764" s="8"/>
    </row>
    <row r="765" spans="8:8" x14ac:dyDescent="0.3">
      <c r="H765" s="8"/>
    </row>
    <row r="766" spans="8:8" x14ac:dyDescent="0.3">
      <c r="H766" s="8"/>
    </row>
    <row r="767" spans="8:8" x14ac:dyDescent="0.3">
      <c r="H767" s="8"/>
    </row>
    <row r="768" spans="8:8" x14ac:dyDescent="0.3">
      <c r="H768" s="8"/>
    </row>
    <row r="769" spans="8:8" x14ac:dyDescent="0.3">
      <c r="H769" s="8"/>
    </row>
    <row r="770" spans="8:8" x14ac:dyDescent="0.3">
      <c r="H770" s="8"/>
    </row>
    <row r="771" spans="8:8" x14ac:dyDescent="0.3">
      <c r="H771" s="8"/>
    </row>
    <row r="772" spans="8:8" x14ac:dyDescent="0.3">
      <c r="H772" s="8"/>
    </row>
    <row r="773" spans="8:8" x14ac:dyDescent="0.3">
      <c r="H773" s="8"/>
    </row>
    <row r="774" spans="8:8" x14ac:dyDescent="0.3">
      <c r="H774" s="8"/>
    </row>
    <row r="775" spans="8:8" x14ac:dyDescent="0.3">
      <c r="H775" s="8"/>
    </row>
    <row r="776" spans="8:8" x14ac:dyDescent="0.3">
      <c r="H776" s="8"/>
    </row>
    <row r="777" spans="8:8" x14ac:dyDescent="0.3">
      <c r="H777" s="8"/>
    </row>
    <row r="778" spans="8:8" x14ac:dyDescent="0.3">
      <c r="H778" s="8"/>
    </row>
    <row r="779" spans="8:8" x14ac:dyDescent="0.3">
      <c r="H779" s="8"/>
    </row>
    <row r="780" spans="8:8" x14ac:dyDescent="0.3">
      <c r="H780" s="8"/>
    </row>
    <row r="781" spans="8:8" x14ac:dyDescent="0.3">
      <c r="H781" s="8"/>
    </row>
    <row r="782" spans="8:8" x14ac:dyDescent="0.3">
      <c r="H782" s="8"/>
    </row>
    <row r="783" spans="8:8" x14ac:dyDescent="0.3">
      <c r="H783" s="8"/>
    </row>
    <row r="784" spans="8:8" x14ac:dyDescent="0.3">
      <c r="H784" s="8"/>
    </row>
    <row r="785" spans="8:8" x14ac:dyDescent="0.3">
      <c r="H785" s="8"/>
    </row>
    <row r="786" spans="8:8" x14ac:dyDescent="0.3">
      <c r="H786" s="8"/>
    </row>
    <row r="787" spans="8:8" x14ac:dyDescent="0.3">
      <c r="H787" s="8"/>
    </row>
    <row r="788" spans="8:8" x14ac:dyDescent="0.3">
      <c r="H788" s="8"/>
    </row>
    <row r="789" spans="8:8" x14ac:dyDescent="0.3">
      <c r="H789" s="8"/>
    </row>
    <row r="790" spans="8:8" x14ac:dyDescent="0.3">
      <c r="H790" s="8"/>
    </row>
    <row r="791" spans="8:8" x14ac:dyDescent="0.3">
      <c r="H791" s="8"/>
    </row>
    <row r="792" spans="8:8" x14ac:dyDescent="0.3">
      <c r="H792" s="8"/>
    </row>
    <row r="793" spans="8:8" x14ac:dyDescent="0.3">
      <c r="H793" s="8"/>
    </row>
    <row r="794" spans="8:8" x14ac:dyDescent="0.3">
      <c r="H794" s="8"/>
    </row>
    <row r="795" spans="8:8" x14ac:dyDescent="0.3">
      <c r="H795" s="8"/>
    </row>
    <row r="796" spans="8:8" x14ac:dyDescent="0.3">
      <c r="H796" s="8"/>
    </row>
    <row r="797" spans="8:8" x14ac:dyDescent="0.3">
      <c r="H797" s="8"/>
    </row>
    <row r="798" spans="8:8" x14ac:dyDescent="0.3">
      <c r="H798" s="8"/>
    </row>
    <row r="799" spans="8:8" x14ac:dyDescent="0.3">
      <c r="H799" s="8"/>
    </row>
    <row r="800" spans="8:8" x14ac:dyDescent="0.3">
      <c r="H800" s="8"/>
    </row>
    <row r="801" spans="8:8" x14ac:dyDescent="0.3">
      <c r="H801" s="8"/>
    </row>
    <row r="802" spans="8:8" x14ac:dyDescent="0.3">
      <c r="H802" s="8"/>
    </row>
    <row r="803" spans="8:8" x14ac:dyDescent="0.3">
      <c r="H803" s="8"/>
    </row>
    <row r="804" spans="8:8" x14ac:dyDescent="0.3">
      <c r="H804" s="8"/>
    </row>
    <row r="805" spans="8:8" x14ac:dyDescent="0.3">
      <c r="H805" s="8"/>
    </row>
    <row r="806" spans="8:8" x14ac:dyDescent="0.3">
      <c r="H806" s="8"/>
    </row>
    <row r="807" spans="8:8" x14ac:dyDescent="0.3">
      <c r="H807" s="8"/>
    </row>
    <row r="808" spans="8:8" x14ac:dyDescent="0.3">
      <c r="H808" s="8"/>
    </row>
    <row r="809" spans="8:8" x14ac:dyDescent="0.3">
      <c r="H809" s="8"/>
    </row>
    <row r="810" spans="8:8" x14ac:dyDescent="0.3">
      <c r="H810" s="8"/>
    </row>
    <row r="811" spans="8:8" x14ac:dyDescent="0.3">
      <c r="H811" s="8"/>
    </row>
    <row r="812" spans="8:8" x14ac:dyDescent="0.3">
      <c r="H812" s="8"/>
    </row>
    <row r="813" spans="8:8" x14ac:dyDescent="0.3">
      <c r="H813" s="8"/>
    </row>
    <row r="814" spans="8:8" x14ac:dyDescent="0.3">
      <c r="H814" s="8"/>
    </row>
    <row r="815" spans="8:8" x14ac:dyDescent="0.3">
      <c r="H815" s="8"/>
    </row>
    <row r="816" spans="8:8" x14ac:dyDescent="0.3">
      <c r="H816" s="8"/>
    </row>
    <row r="817" spans="8:8" x14ac:dyDescent="0.3">
      <c r="H817" s="8"/>
    </row>
    <row r="818" spans="8:8" x14ac:dyDescent="0.3">
      <c r="H818" s="8"/>
    </row>
    <row r="819" spans="8:8" x14ac:dyDescent="0.3">
      <c r="H819" s="8"/>
    </row>
    <row r="820" spans="8:8" x14ac:dyDescent="0.3">
      <c r="H820" s="8"/>
    </row>
    <row r="821" spans="8:8" x14ac:dyDescent="0.3">
      <c r="H821" s="8"/>
    </row>
    <row r="822" spans="8:8" x14ac:dyDescent="0.3">
      <c r="H822" s="8"/>
    </row>
    <row r="823" spans="8:8" x14ac:dyDescent="0.3">
      <c r="H823" s="8"/>
    </row>
    <row r="824" spans="8:8" x14ac:dyDescent="0.3">
      <c r="H824" s="8"/>
    </row>
    <row r="825" spans="8:8" x14ac:dyDescent="0.3">
      <c r="H825" s="8"/>
    </row>
    <row r="826" spans="8:8" x14ac:dyDescent="0.3">
      <c r="H826" s="8"/>
    </row>
    <row r="827" spans="8:8" x14ac:dyDescent="0.3">
      <c r="H827" s="8"/>
    </row>
    <row r="828" spans="8:8" x14ac:dyDescent="0.3">
      <c r="H828" s="8"/>
    </row>
    <row r="829" spans="8:8" x14ac:dyDescent="0.3">
      <c r="H829" s="8"/>
    </row>
    <row r="830" spans="8:8" x14ac:dyDescent="0.3">
      <c r="H830" s="8"/>
    </row>
    <row r="831" spans="8:8" x14ac:dyDescent="0.3">
      <c r="H831" s="8"/>
    </row>
    <row r="832" spans="8:8" x14ac:dyDescent="0.3">
      <c r="H832" s="8"/>
    </row>
    <row r="833" spans="8:8" x14ac:dyDescent="0.3">
      <c r="H833" s="8"/>
    </row>
    <row r="834" spans="8:8" x14ac:dyDescent="0.3">
      <c r="H834" s="8"/>
    </row>
    <row r="835" spans="8:8" x14ac:dyDescent="0.3">
      <c r="H835" s="8"/>
    </row>
    <row r="836" spans="8:8" x14ac:dyDescent="0.3">
      <c r="H836" s="8"/>
    </row>
    <row r="837" spans="8:8" x14ac:dyDescent="0.3">
      <c r="H837" s="8"/>
    </row>
    <row r="838" spans="8:8" x14ac:dyDescent="0.3">
      <c r="H838" s="8"/>
    </row>
    <row r="839" spans="8:8" x14ac:dyDescent="0.3">
      <c r="H839" s="8"/>
    </row>
    <row r="840" spans="8:8" x14ac:dyDescent="0.3">
      <c r="H840" s="8"/>
    </row>
    <row r="841" spans="8:8" x14ac:dyDescent="0.3">
      <c r="H841" s="8"/>
    </row>
    <row r="842" spans="8:8" x14ac:dyDescent="0.3">
      <c r="H842" s="8"/>
    </row>
    <row r="843" spans="8:8" x14ac:dyDescent="0.3">
      <c r="H843" s="8"/>
    </row>
    <row r="844" spans="8:8" x14ac:dyDescent="0.3">
      <c r="H844" s="8"/>
    </row>
    <row r="845" spans="8:8" x14ac:dyDescent="0.3">
      <c r="H845" s="8"/>
    </row>
    <row r="846" spans="8:8" x14ac:dyDescent="0.3">
      <c r="H846" s="8"/>
    </row>
    <row r="847" spans="8:8" x14ac:dyDescent="0.3">
      <c r="H847" s="8"/>
    </row>
    <row r="848" spans="8:8" x14ac:dyDescent="0.3">
      <c r="H848" s="8"/>
    </row>
    <row r="849" spans="8:8" x14ac:dyDescent="0.3">
      <c r="H849" s="8"/>
    </row>
    <row r="850" spans="8:8" x14ac:dyDescent="0.3">
      <c r="H850" s="8"/>
    </row>
    <row r="851" spans="8:8" x14ac:dyDescent="0.3">
      <c r="H851" s="8"/>
    </row>
    <row r="852" spans="8:8" x14ac:dyDescent="0.3">
      <c r="H852" s="8"/>
    </row>
    <row r="853" spans="8:8" x14ac:dyDescent="0.3">
      <c r="H853" s="8"/>
    </row>
    <row r="854" spans="8:8" x14ac:dyDescent="0.3">
      <c r="H854" s="8"/>
    </row>
    <row r="855" spans="8:8" x14ac:dyDescent="0.3">
      <c r="H855" s="8"/>
    </row>
    <row r="856" spans="8:8" x14ac:dyDescent="0.3">
      <c r="H856" s="8"/>
    </row>
    <row r="857" spans="8:8" x14ac:dyDescent="0.3">
      <c r="H857" s="8"/>
    </row>
    <row r="858" spans="8:8" x14ac:dyDescent="0.3">
      <c r="H858" s="8"/>
    </row>
    <row r="859" spans="8:8" x14ac:dyDescent="0.3">
      <c r="H859" s="8"/>
    </row>
    <row r="860" spans="8:8" x14ac:dyDescent="0.3">
      <c r="H860" s="8"/>
    </row>
    <row r="861" spans="8:8" x14ac:dyDescent="0.3">
      <c r="H861" s="8"/>
    </row>
    <row r="862" spans="8:8" x14ac:dyDescent="0.3">
      <c r="H862" s="8"/>
    </row>
    <row r="863" spans="8:8" x14ac:dyDescent="0.3">
      <c r="H863" s="8"/>
    </row>
    <row r="864" spans="8:8" x14ac:dyDescent="0.3">
      <c r="H864" s="8"/>
    </row>
    <row r="865" spans="8:8" x14ac:dyDescent="0.3">
      <c r="H865" s="8"/>
    </row>
    <row r="866" spans="8:8" x14ac:dyDescent="0.3">
      <c r="H866" s="8"/>
    </row>
    <row r="867" spans="8:8" x14ac:dyDescent="0.3">
      <c r="H867" s="8"/>
    </row>
    <row r="868" spans="8:8" x14ac:dyDescent="0.3">
      <c r="H868" s="8"/>
    </row>
    <row r="869" spans="8:8" x14ac:dyDescent="0.3">
      <c r="H869" s="8"/>
    </row>
    <row r="870" spans="8:8" x14ac:dyDescent="0.3">
      <c r="H870" s="8"/>
    </row>
    <row r="871" spans="8:8" x14ac:dyDescent="0.3">
      <c r="H871" s="8"/>
    </row>
    <row r="872" spans="8:8" x14ac:dyDescent="0.3">
      <c r="H872" s="8"/>
    </row>
    <row r="873" spans="8:8" x14ac:dyDescent="0.3">
      <c r="H873" s="8"/>
    </row>
    <row r="874" spans="8:8" x14ac:dyDescent="0.3">
      <c r="H874" s="8"/>
    </row>
    <row r="875" spans="8:8" x14ac:dyDescent="0.3">
      <c r="H875" s="8"/>
    </row>
    <row r="876" spans="8:8" x14ac:dyDescent="0.3">
      <c r="H876" s="8"/>
    </row>
    <row r="877" spans="8:8" x14ac:dyDescent="0.3">
      <c r="H877" s="8"/>
    </row>
    <row r="878" spans="8:8" x14ac:dyDescent="0.3">
      <c r="H878" s="8"/>
    </row>
    <row r="879" spans="8:8" x14ac:dyDescent="0.3">
      <c r="H879" s="8"/>
    </row>
    <row r="880" spans="8:8" x14ac:dyDescent="0.3">
      <c r="H880" s="8"/>
    </row>
    <row r="881" spans="8:8" x14ac:dyDescent="0.3">
      <c r="H881" s="8"/>
    </row>
    <row r="882" spans="8:8" x14ac:dyDescent="0.3">
      <c r="H882" s="8"/>
    </row>
    <row r="883" spans="8:8" x14ac:dyDescent="0.3">
      <c r="H883" s="8"/>
    </row>
    <row r="884" spans="8:8" x14ac:dyDescent="0.3">
      <c r="H884" s="8"/>
    </row>
    <row r="885" spans="8:8" x14ac:dyDescent="0.3">
      <c r="H885" s="8"/>
    </row>
    <row r="886" spans="8:8" x14ac:dyDescent="0.3">
      <c r="H886" s="8"/>
    </row>
    <row r="887" spans="8:8" x14ac:dyDescent="0.3">
      <c r="H887" s="8"/>
    </row>
    <row r="888" spans="8:8" x14ac:dyDescent="0.3">
      <c r="H888" s="8"/>
    </row>
    <row r="889" spans="8:8" x14ac:dyDescent="0.3">
      <c r="H889" s="8"/>
    </row>
    <row r="890" spans="8:8" x14ac:dyDescent="0.3">
      <c r="H890" s="8"/>
    </row>
    <row r="891" spans="8:8" x14ac:dyDescent="0.3">
      <c r="H891" s="8"/>
    </row>
    <row r="892" spans="8:8" x14ac:dyDescent="0.3">
      <c r="H892" s="8"/>
    </row>
    <row r="893" spans="8:8" x14ac:dyDescent="0.3">
      <c r="H893" s="8"/>
    </row>
    <row r="894" spans="8:8" x14ac:dyDescent="0.3">
      <c r="H894" s="8"/>
    </row>
    <row r="895" spans="8:8" x14ac:dyDescent="0.3">
      <c r="H895" s="8"/>
    </row>
    <row r="896" spans="8:8" x14ac:dyDescent="0.3">
      <c r="H896" s="8"/>
    </row>
    <row r="897" spans="8:8" x14ac:dyDescent="0.3">
      <c r="H897" s="8"/>
    </row>
    <row r="898" spans="8:8" x14ac:dyDescent="0.3">
      <c r="H898" s="8"/>
    </row>
    <row r="899" spans="8:8" x14ac:dyDescent="0.3">
      <c r="H899" s="8"/>
    </row>
    <row r="900" spans="8:8" x14ac:dyDescent="0.3">
      <c r="H900" s="8"/>
    </row>
    <row r="901" spans="8:8" x14ac:dyDescent="0.3">
      <c r="H901" s="8"/>
    </row>
    <row r="902" spans="8:8" x14ac:dyDescent="0.3">
      <c r="H902" s="8"/>
    </row>
    <row r="903" spans="8:8" x14ac:dyDescent="0.3">
      <c r="H903" s="8"/>
    </row>
    <row r="904" spans="8:8" x14ac:dyDescent="0.3">
      <c r="H904" s="8"/>
    </row>
    <row r="905" spans="8:8" x14ac:dyDescent="0.3">
      <c r="H905" s="8"/>
    </row>
    <row r="906" spans="8:8" x14ac:dyDescent="0.3">
      <c r="H906" s="8"/>
    </row>
    <row r="907" spans="8:8" x14ac:dyDescent="0.3">
      <c r="H907" s="8"/>
    </row>
    <row r="908" spans="8:8" x14ac:dyDescent="0.3">
      <c r="H908" s="8"/>
    </row>
    <row r="909" spans="8:8" x14ac:dyDescent="0.3">
      <c r="H909" s="8"/>
    </row>
    <row r="910" spans="8:8" x14ac:dyDescent="0.3">
      <c r="H910" s="8"/>
    </row>
    <row r="911" spans="8:8" x14ac:dyDescent="0.3">
      <c r="H911" s="8"/>
    </row>
    <row r="912" spans="8:8" x14ac:dyDescent="0.3">
      <c r="H912" s="8"/>
    </row>
    <row r="913" spans="8:8" x14ac:dyDescent="0.3">
      <c r="H913" s="8"/>
    </row>
    <row r="914" spans="8:8" x14ac:dyDescent="0.3">
      <c r="H914" s="8"/>
    </row>
    <row r="915" spans="8:8" x14ac:dyDescent="0.3">
      <c r="H915" s="8"/>
    </row>
    <row r="916" spans="8:8" x14ac:dyDescent="0.3">
      <c r="H916" s="8"/>
    </row>
    <row r="917" spans="8:8" x14ac:dyDescent="0.3">
      <c r="H917" s="8"/>
    </row>
    <row r="918" spans="8:8" x14ac:dyDescent="0.3">
      <c r="H918" s="8"/>
    </row>
    <row r="919" spans="8:8" x14ac:dyDescent="0.3">
      <c r="H919" s="8"/>
    </row>
    <row r="920" spans="8:8" x14ac:dyDescent="0.3">
      <c r="H920" s="8"/>
    </row>
    <row r="921" spans="8:8" x14ac:dyDescent="0.3">
      <c r="H921" s="8"/>
    </row>
    <row r="922" spans="8:8" x14ac:dyDescent="0.3">
      <c r="H922" s="8"/>
    </row>
    <row r="923" spans="8:8" x14ac:dyDescent="0.3">
      <c r="H923" s="8"/>
    </row>
    <row r="924" spans="8:8" x14ac:dyDescent="0.3">
      <c r="H924" s="8"/>
    </row>
    <row r="925" spans="8:8" x14ac:dyDescent="0.3">
      <c r="H925" s="8"/>
    </row>
    <row r="926" spans="8:8" x14ac:dyDescent="0.3">
      <c r="H926" s="8"/>
    </row>
    <row r="927" spans="8:8" x14ac:dyDescent="0.3">
      <c r="H927" s="8"/>
    </row>
    <row r="928" spans="8:8" x14ac:dyDescent="0.3">
      <c r="H928" s="8"/>
    </row>
    <row r="929" spans="8:8" x14ac:dyDescent="0.3">
      <c r="H929" s="8"/>
    </row>
    <row r="930" spans="8:8" x14ac:dyDescent="0.3">
      <c r="H930" s="8"/>
    </row>
    <row r="931" spans="8:8" x14ac:dyDescent="0.3">
      <c r="H931" s="8"/>
    </row>
    <row r="932" spans="8:8" x14ac:dyDescent="0.3">
      <c r="H932" s="8"/>
    </row>
    <row r="933" spans="8:8" x14ac:dyDescent="0.3">
      <c r="H933" s="8"/>
    </row>
    <row r="934" spans="8:8" x14ac:dyDescent="0.3">
      <c r="H934" s="8"/>
    </row>
    <row r="935" spans="8:8" x14ac:dyDescent="0.3">
      <c r="H935" s="8"/>
    </row>
    <row r="936" spans="8:8" x14ac:dyDescent="0.3">
      <c r="H936" s="8"/>
    </row>
    <row r="937" spans="8:8" x14ac:dyDescent="0.3">
      <c r="H937" s="8"/>
    </row>
    <row r="938" spans="8:8" x14ac:dyDescent="0.3">
      <c r="H938" s="8"/>
    </row>
    <row r="939" spans="8:8" x14ac:dyDescent="0.3">
      <c r="H939" s="8"/>
    </row>
    <row r="940" spans="8:8" x14ac:dyDescent="0.3">
      <c r="H940" s="8"/>
    </row>
    <row r="941" spans="8:8" x14ac:dyDescent="0.3">
      <c r="H941" s="8"/>
    </row>
    <row r="942" spans="8:8" x14ac:dyDescent="0.3">
      <c r="H942" s="8"/>
    </row>
    <row r="943" spans="8:8" x14ac:dyDescent="0.3">
      <c r="H943" s="8"/>
    </row>
    <row r="944" spans="8:8" x14ac:dyDescent="0.3">
      <c r="H944" s="8"/>
    </row>
    <row r="945" spans="8:8" x14ac:dyDescent="0.3">
      <c r="H945" s="8"/>
    </row>
    <row r="946" spans="8:8" x14ac:dyDescent="0.3">
      <c r="H946" s="8"/>
    </row>
    <row r="947" spans="8:8" x14ac:dyDescent="0.3">
      <c r="H947" s="8"/>
    </row>
    <row r="948" spans="8:8" x14ac:dyDescent="0.3">
      <c r="H948" s="8"/>
    </row>
    <row r="949" spans="8:8" x14ac:dyDescent="0.3">
      <c r="H949" s="8"/>
    </row>
    <row r="950" spans="8:8" x14ac:dyDescent="0.3">
      <c r="H950" s="8"/>
    </row>
    <row r="951" spans="8:8" x14ac:dyDescent="0.3">
      <c r="H951" s="8"/>
    </row>
    <row r="952" spans="8:8" x14ac:dyDescent="0.3">
      <c r="H952" s="8"/>
    </row>
    <row r="953" spans="8:8" x14ac:dyDescent="0.3">
      <c r="H953" s="8"/>
    </row>
    <row r="954" spans="8:8" x14ac:dyDescent="0.3">
      <c r="H954" s="8"/>
    </row>
    <row r="955" spans="8:8" x14ac:dyDescent="0.3">
      <c r="H955" s="8"/>
    </row>
    <row r="956" spans="8:8" x14ac:dyDescent="0.3">
      <c r="H956" s="8"/>
    </row>
    <row r="957" spans="8:8" x14ac:dyDescent="0.3">
      <c r="H957" s="8"/>
    </row>
    <row r="958" spans="8:8" x14ac:dyDescent="0.3">
      <c r="H958" s="8"/>
    </row>
    <row r="959" spans="8:8" x14ac:dyDescent="0.3">
      <c r="H959" s="8"/>
    </row>
    <row r="960" spans="8:8" x14ac:dyDescent="0.3">
      <c r="H960" s="8"/>
    </row>
    <row r="961" spans="8:8" x14ac:dyDescent="0.3">
      <c r="H961" s="8"/>
    </row>
    <row r="962" spans="8:8" x14ac:dyDescent="0.3">
      <c r="H962" s="8"/>
    </row>
    <row r="963" spans="8:8" x14ac:dyDescent="0.3">
      <c r="H963" s="8"/>
    </row>
    <row r="964" spans="8:8" x14ac:dyDescent="0.3">
      <c r="H964" s="8"/>
    </row>
    <row r="965" spans="8:8" x14ac:dyDescent="0.3">
      <c r="H965" s="8"/>
    </row>
    <row r="966" spans="8:8" x14ac:dyDescent="0.3">
      <c r="H966" s="8"/>
    </row>
    <row r="967" spans="8:8" x14ac:dyDescent="0.3">
      <c r="H967" s="8"/>
    </row>
    <row r="968" spans="8:8" x14ac:dyDescent="0.3">
      <c r="H968" s="8"/>
    </row>
    <row r="969" spans="8:8" x14ac:dyDescent="0.3">
      <c r="H969" s="8"/>
    </row>
    <row r="970" spans="8:8" x14ac:dyDescent="0.3">
      <c r="H970" s="8"/>
    </row>
    <row r="971" spans="8:8" x14ac:dyDescent="0.3">
      <c r="H971" s="8"/>
    </row>
    <row r="972" spans="8:8" x14ac:dyDescent="0.3">
      <c r="H972" s="8"/>
    </row>
    <row r="973" spans="8:8" x14ac:dyDescent="0.3">
      <c r="H973" s="8"/>
    </row>
    <row r="974" spans="8:8" x14ac:dyDescent="0.3">
      <c r="H974" s="8"/>
    </row>
    <row r="975" spans="8:8" x14ac:dyDescent="0.3">
      <c r="H975" s="8"/>
    </row>
    <row r="976" spans="8:8" x14ac:dyDescent="0.3">
      <c r="H976" s="8"/>
    </row>
    <row r="977" spans="8:8" x14ac:dyDescent="0.3">
      <c r="H977" s="8"/>
    </row>
    <row r="978" spans="8:8" x14ac:dyDescent="0.3">
      <c r="H978" s="8"/>
    </row>
    <row r="979" spans="8:8" x14ac:dyDescent="0.3">
      <c r="H979" s="8"/>
    </row>
    <row r="980" spans="8:8" x14ac:dyDescent="0.3">
      <c r="H980" s="8"/>
    </row>
    <row r="981" spans="8:8" x14ac:dyDescent="0.3">
      <c r="H981" s="8"/>
    </row>
    <row r="982" spans="8:8" x14ac:dyDescent="0.3">
      <c r="H982" s="8"/>
    </row>
    <row r="983" spans="8:8" x14ac:dyDescent="0.3">
      <c r="H983" s="8"/>
    </row>
    <row r="984" spans="8:8" x14ac:dyDescent="0.3">
      <c r="H984" s="8"/>
    </row>
    <row r="985" spans="8:8" x14ac:dyDescent="0.3">
      <c r="H985" s="8"/>
    </row>
    <row r="986" spans="8:8" x14ac:dyDescent="0.3">
      <c r="H986" s="8"/>
    </row>
    <row r="987" spans="8:8" x14ac:dyDescent="0.3">
      <c r="H987" s="8"/>
    </row>
    <row r="988" spans="8:8" x14ac:dyDescent="0.3">
      <c r="H988" s="8"/>
    </row>
    <row r="989" spans="8:8" x14ac:dyDescent="0.3">
      <c r="H989" s="8"/>
    </row>
    <row r="990" spans="8:8" x14ac:dyDescent="0.3">
      <c r="H990" s="8"/>
    </row>
    <row r="991" spans="8:8" x14ac:dyDescent="0.3">
      <c r="H991" s="8"/>
    </row>
    <row r="992" spans="8:8" x14ac:dyDescent="0.3">
      <c r="H992" s="8"/>
    </row>
    <row r="993" spans="8:8" x14ac:dyDescent="0.3">
      <c r="H993" s="8"/>
    </row>
    <row r="994" spans="8:8" x14ac:dyDescent="0.3">
      <c r="H994" s="8"/>
    </row>
    <row r="995" spans="8:8" x14ac:dyDescent="0.3">
      <c r="H995" s="8"/>
    </row>
    <row r="996" spans="8:8" x14ac:dyDescent="0.3">
      <c r="H996" s="8"/>
    </row>
    <row r="997" spans="8:8" x14ac:dyDescent="0.3">
      <c r="H997" s="8"/>
    </row>
    <row r="998" spans="8:8" x14ac:dyDescent="0.3">
      <c r="H998" s="8"/>
    </row>
    <row r="999" spans="8:8" x14ac:dyDescent="0.3">
      <c r="H999" s="8"/>
    </row>
    <row r="1000" spans="8:8" x14ac:dyDescent="0.3">
      <c r="H1000" s="8"/>
    </row>
    <row r="1001" spans="8:8" x14ac:dyDescent="0.3">
      <c r="H1001" s="8"/>
    </row>
    <row r="1002" spans="8:8" x14ac:dyDescent="0.3">
      <c r="H1002" s="8"/>
    </row>
    <row r="1003" spans="8:8" x14ac:dyDescent="0.3">
      <c r="H1003" s="8"/>
    </row>
    <row r="1004" spans="8:8" x14ac:dyDescent="0.3">
      <c r="H1004" s="8"/>
    </row>
    <row r="1005" spans="8:8" x14ac:dyDescent="0.3">
      <c r="H1005" s="8"/>
    </row>
    <row r="1006" spans="8:8" x14ac:dyDescent="0.3">
      <c r="H1006" s="8"/>
    </row>
    <row r="1007" spans="8:8" x14ac:dyDescent="0.3">
      <c r="H1007" s="8"/>
    </row>
    <row r="1008" spans="8:8" x14ac:dyDescent="0.3">
      <c r="H1008" s="8"/>
    </row>
    <row r="1009" spans="8:8" x14ac:dyDescent="0.3">
      <c r="H1009" s="8"/>
    </row>
    <row r="1010" spans="8:8" x14ac:dyDescent="0.3">
      <c r="H1010" s="8"/>
    </row>
    <row r="1011" spans="8:8" x14ac:dyDescent="0.3">
      <c r="H1011" s="8"/>
    </row>
    <row r="1012" spans="8:8" x14ac:dyDescent="0.3">
      <c r="H1012" s="8"/>
    </row>
    <row r="1013" spans="8:8" x14ac:dyDescent="0.3">
      <c r="H1013" s="8"/>
    </row>
    <row r="1014" spans="8:8" x14ac:dyDescent="0.3">
      <c r="H1014" s="8"/>
    </row>
    <row r="1015" spans="8:8" x14ac:dyDescent="0.3">
      <c r="H1015" s="8"/>
    </row>
    <row r="1016" spans="8:8" x14ac:dyDescent="0.3">
      <c r="H1016" s="8"/>
    </row>
    <row r="1017" spans="8:8" x14ac:dyDescent="0.3">
      <c r="H1017" s="8"/>
    </row>
    <row r="1018" spans="8:8" x14ac:dyDescent="0.3">
      <c r="H1018" s="8"/>
    </row>
    <row r="1019" spans="8:8" x14ac:dyDescent="0.3">
      <c r="H1019" s="8"/>
    </row>
    <row r="1020" spans="8:8" x14ac:dyDescent="0.3">
      <c r="H1020" s="8"/>
    </row>
    <row r="1021" spans="8:8" x14ac:dyDescent="0.3">
      <c r="H1021" s="8"/>
    </row>
    <row r="1022" spans="8:8" x14ac:dyDescent="0.3">
      <c r="H1022" s="8"/>
    </row>
    <row r="1023" spans="8:8" x14ac:dyDescent="0.3">
      <c r="H1023" s="8"/>
    </row>
    <row r="1024" spans="8:8" x14ac:dyDescent="0.3">
      <c r="H1024" s="8"/>
    </row>
    <row r="1025" spans="8:8" x14ac:dyDescent="0.3">
      <c r="H1025" s="8"/>
    </row>
    <row r="1026" spans="8:8" x14ac:dyDescent="0.3">
      <c r="H1026" s="8"/>
    </row>
    <row r="1027" spans="8:8" x14ac:dyDescent="0.3">
      <c r="H1027" s="8"/>
    </row>
    <row r="1028" spans="8:8" x14ac:dyDescent="0.3">
      <c r="H1028" s="8"/>
    </row>
    <row r="1029" spans="8:8" x14ac:dyDescent="0.3">
      <c r="H1029" s="8"/>
    </row>
    <row r="1030" spans="8:8" x14ac:dyDescent="0.3">
      <c r="H1030" s="8"/>
    </row>
    <row r="1031" spans="8:8" x14ac:dyDescent="0.3">
      <c r="H1031" s="8"/>
    </row>
    <row r="1032" spans="8:8" x14ac:dyDescent="0.3">
      <c r="H1032" s="8"/>
    </row>
    <row r="1033" spans="8:8" x14ac:dyDescent="0.3">
      <c r="H1033" s="8"/>
    </row>
    <row r="1034" spans="8:8" x14ac:dyDescent="0.3">
      <c r="H1034" s="8"/>
    </row>
    <row r="1035" spans="8:8" x14ac:dyDescent="0.3">
      <c r="H1035" s="8"/>
    </row>
    <row r="1036" spans="8:8" x14ac:dyDescent="0.3">
      <c r="H1036" s="8"/>
    </row>
    <row r="1037" spans="8:8" x14ac:dyDescent="0.3">
      <c r="H1037" s="8"/>
    </row>
    <row r="1038" spans="8:8" x14ac:dyDescent="0.3">
      <c r="H1038" s="8"/>
    </row>
    <row r="1039" spans="8:8" x14ac:dyDescent="0.3">
      <c r="H1039" s="8"/>
    </row>
    <row r="1040" spans="8:8" x14ac:dyDescent="0.3">
      <c r="H1040" s="8"/>
    </row>
    <row r="1041" spans="8:8" x14ac:dyDescent="0.3">
      <c r="H1041" s="8"/>
    </row>
    <row r="1042" spans="8:8" x14ac:dyDescent="0.3">
      <c r="H1042" s="8"/>
    </row>
    <row r="1043" spans="8:8" x14ac:dyDescent="0.3">
      <c r="H1043" s="8"/>
    </row>
    <row r="1044" spans="8:8" x14ac:dyDescent="0.3">
      <c r="H1044" s="8"/>
    </row>
    <row r="1045" spans="8:8" x14ac:dyDescent="0.3">
      <c r="H1045" s="8"/>
    </row>
    <row r="1046" spans="8:8" x14ac:dyDescent="0.3">
      <c r="H1046" s="8"/>
    </row>
    <row r="1047" spans="8:8" x14ac:dyDescent="0.3">
      <c r="H1047" s="8"/>
    </row>
    <row r="1048" spans="8:8" x14ac:dyDescent="0.3">
      <c r="H1048" s="8"/>
    </row>
    <row r="1049" spans="8:8" x14ac:dyDescent="0.3">
      <c r="H1049" s="8"/>
    </row>
    <row r="1050" spans="8:8" x14ac:dyDescent="0.3">
      <c r="H1050" s="8"/>
    </row>
    <row r="1051" spans="8:8" x14ac:dyDescent="0.3">
      <c r="H1051" s="8"/>
    </row>
    <row r="1052" spans="8:8" x14ac:dyDescent="0.3">
      <c r="H1052" s="8"/>
    </row>
    <row r="1053" spans="8:8" x14ac:dyDescent="0.3">
      <c r="H1053" s="8"/>
    </row>
    <row r="1054" spans="8:8" x14ac:dyDescent="0.3">
      <c r="H1054" s="8"/>
    </row>
    <row r="1055" spans="8:8" x14ac:dyDescent="0.3">
      <c r="H1055" s="8"/>
    </row>
    <row r="1056" spans="8:8" x14ac:dyDescent="0.3">
      <c r="H1056" s="8"/>
    </row>
    <row r="1057" spans="8:8" x14ac:dyDescent="0.3">
      <c r="H1057" s="8"/>
    </row>
    <row r="1058" spans="8:8" x14ac:dyDescent="0.3">
      <c r="H1058" s="8"/>
    </row>
    <row r="1059" spans="8:8" x14ac:dyDescent="0.3">
      <c r="H1059" s="8"/>
    </row>
    <row r="1060" spans="8:8" x14ac:dyDescent="0.3">
      <c r="H1060" s="8"/>
    </row>
    <row r="1061" spans="8:8" x14ac:dyDescent="0.3">
      <c r="H1061" s="8"/>
    </row>
    <row r="1062" spans="8:8" x14ac:dyDescent="0.3">
      <c r="H1062" s="8"/>
    </row>
    <row r="1063" spans="8:8" x14ac:dyDescent="0.3">
      <c r="H1063" s="8"/>
    </row>
    <row r="1064" spans="8:8" x14ac:dyDescent="0.3">
      <c r="H1064" s="8"/>
    </row>
    <row r="1065" spans="8:8" x14ac:dyDescent="0.3">
      <c r="H1065" s="8"/>
    </row>
    <row r="1066" spans="8:8" x14ac:dyDescent="0.3">
      <c r="H1066" s="8"/>
    </row>
    <row r="1067" spans="8:8" x14ac:dyDescent="0.3">
      <c r="H1067" s="8"/>
    </row>
    <row r="1068" spans="8:8" x14ac:dyDescent="0.3">
      <c r="H1068" s="8"/>
    </row>
    <row r="1069" spans="8:8" x14ac:dyDescent="0.3">
      <c r="H1069" s="8"/>
    </row>
    <row r="1070" spans="8:8" x14ac:dyDescent="0.3">
      <c r="H1070" s="8"/>
    </row>
    <row r="1071" spans="8:8" x14ac:dyDescent="0.3">
      <c r="H1071" s="8"/>
    </row>
    <row r="1072" spans="8:8" x14ac:dyDescent="0.3">
      <c r="H1072" s="8"/>
    </row>
    <row r="1073" spans="8:8" x14ac:dyDescent="0.3">
      <c r="H1073" s="8"/>
    </row>
    <row r="1074" spans="8:8" x14ac:dyDescent="0.3">
      <c r="H1074" s="8"/>
    </row>
    <row r="1075" spans="8:8" x14ac:dyDescent="0.3">
      <c r="H1075" s="8"/>
    </row>
    <row r="1076" spans="8:8" x14ac:dyDescent="0.3">
      <c r="H1076" s="8"/>
    </row>
    <row r="1077" spans="8:8" x14ac:dyDescent="0.3">
      <c r="H1077" s="8"/>
    </row>
    <row r="1078" spans="8:8" x14ac:dyDescent="0.3">
      <c r="H1078" s="8"/>
    </row>
    <row r="1079" spans="8:8" x14ac:dyDescent="0.3">
      <c r="H1079" s="8"/>
    </row>
    <row r="1080" spans="8:8" x14ac:dyDescent="0.3">
      <c r="H1080" s="8"/>
    </row>
    <row r="1081" spans="8:8" x14ac:dyDescent="0.3">
      <c r="H1081" s="8"/>
    </row>
    <row r="1082" spans="8:8" x14ac:dyDescent="0.3">
      <c r="H1082" s="8"/>
    </row>
    <row r="1083" spans="8:8" x14ac:dyDescent="0.3">
      <c r="H1083" s="8"/>
    </row>
    <row r="1084" spans="8:8" x14ac:dyDescent="0.3">
      <c r="H1084" s="8"/>
    </row>
    <row r="1085" spans="8:8" x14ac:dyDescent="0.3">
      <c r="H1085" s="8"/>
    </row>
    <row r="1086" spans="8:8" x14ac:dyDescent="0.3">
      <c r="H1086" s="8"/>
    </row>
    <row r="1087" spans="8:8" x14ac:dyDescent="0.3">
      <c r="H1087" s="8"/>
    </row>
    <row r="1088" spans="8:8" x14ac:dyDescent="0.3">
      <c r="H1088" s="8"/>
    </row>
    <row r="1089" spans="8:8" x14ac:dyDescent="0.3">
      <c r="H1089" s="8"/>
    </row>
    <row r="1090" spans="8:8" x14ac:dyDescent="0.3">
      <c r="H1090" s="8"/>
    </row>
    <row r="1091" spans="8:8" x14ac:dyDescent="0.3">
      <c r="H1091" s="8"/>
    </row>
    <row r="1092" spans="8:8" x14ac:dyDescent="0.3">
      <c r="H1092" s="8"/>
    </row>
    <row r="1093" spans="8:8" x14ac:dyDescent="0.3">
      <c r="H1093" s="8"/>
    </row>
    <row r="1094" spans="8:8" x14ac:dyDescent="0.3">
      <c r="H1094" s="8"/>
    </row>
    <row r="1095" spans="8:8" x14ac:dyDescent="0.3">
      <c r="H1095" s="8"/>
    </row>
    <row r="1096" spans="8:8" x14ac:dyDescent="0.3">
      <c r="H1096" s="8"/>
    </row>
    <row r="1097" spans="8:8" x14ac:dyDescent="0.3">
      <c r="H1097" s="8"/>
    </row>
    <row r="1098" spans="8:8" x14ac:dyDescent="0.3">
      <c r="H1098" s="8"/>
    </row>
    <row r="1099" spans="8:8" x14ac:dyDescent="0.3">
      <c r="H1099" s="8"/>
    </row>
    <row r="1100" spans="8:8" x14ac:dyDescent="0.3">
      <c r="H1100" s="8"/>
    </row>
    <row r="1101" spans="8:8" x14ac:dyDescent="0.3">
      <c r="H1101" s="8"/>
    </row>
    <row r="1102" spans="8:8" x14ac:dyDescent="0.3">
      <c r="H1102" s="8"/>
    </row>
    <row r="1103" spans="8:8" x14ac:dyDescent="0.3">
      <c r="H1103" s="8"/>
    </row>
    <row r="1104" spans="8:8" x14ac:dyDescent="0.3">
      <c r="H1104" s="8"/>
    </row>
    <row r="1105" spans="8:8" x14ac:dyDescent="0.3">
      <c r="H1105" s="8"/>
    </row>
    <row r="1106" spans="8:8" x14ac:dyDescent="0.3">
      <c r="H1106" s="8"/>
    </row>
    <row r="1107" spans="8:8" x14ac:dyDescent="0.3">
      <c r="H1107" s="8"/>
    </row>
    <row r="1108" spans="8:8" x14ac:dyDescent="0.3">
      <c r="H1108" s="8"/>
    </row>
    <row r="1109" spans="8:8" x14ac:dyDescent="0.3">
      <c r="H1109" s="8"/>
    </row>
    <row r="1110" spans="8:8" x14ac:dyDescent="0.3">
      <c r="H1110" s="8"/>
    </row>
    <row r="1111" spans="8:8" x14ac:dyDescent="0.3">
      <c r="H1111" s="8"/>
    </row>
    <row r="1112" spans="8:8" x14ac:dyDescent="0.3">
      <c r="H1112" s="8"/>
    </row>
    <row r="1113" spans="8:8" x14ac:dyDescent="0.3">
      <c r="H1113" s="8"/>
    </row>
    <row r="1114" spans="8:8" x14ac:dyDescent="0.3">
      <c r="H1114" s="8"/>
    </row>
    <row r="1115" spans="8:8" x14ac:dyDescent="0.3">
      <c r="H1115" s="8"/>
    </row>
    <row r="1116" spans="8:8" x14ac:dyDescent="0.3">
      <c r="H1116" s="8"/>
    </row>
    <row r="1117" spans="8:8" x14ac:dyDescent="0.3">
      <c r="H1117" s="8"/>
    </row>
    <row r="1118" spans="8:8" x14ac:dyDescent="0.3">
      <c r="H1118" s="8"/>
    </row>
    <row r="1119" spans="8:8" x14ac:dyDescent="0.3">
      <c r="H1119" s="8"/>
    </row>
    <row r="1120" spans="8:8" x14ac:dyDescent="0.3">
      <c r="H1120" s="8"/>
    </row>
    <row r="1121" spans="8:8" x14ac:dyDescent="0.3">
      <c r="H1121" s="8"/>
    </row>
    <row r="1122" spans="8:8" x14ac:dyDescent="0.3">
      <c r="H1122" s="8"/>
    </row>
    <row r="1123" spans="8:8" x14ac:dyDescent="0.3">
      <c r="H1123" s="8"/>
    </row>
    <row r="1124" spans="8:8" x14ac:dyDescent="0.3">
      <c r="H1124" s="8"/>
    </row>
    <row r="1125" spans="8:8" x14ac:dyDescent="0.3">
      <c r="H1125" s="8"/>
    </row>
    <row r="1126" spans="8:8" x14ac:dyDescent="0.3">
      <c r="H1126" s="8"/>
    </row>
    <row r="1127" spans="8:8" x14ac:dyDescent="0.3">
      <c r="H1127" s="8"/>
    </row>
    <row r="1128" spans="8:8" x14ac:dyDescent="0.3">
      <c r="H1128" s="8"/>
    </row>
    <row r="1129" spans="8:8" x14ac:dyDescent="0.3">
      <c r="H1129" s="8"/>
    </row>
    <row r="1130" spans="8:8" x14ac:dyDescent="0.3">
      <c r="H1130" s="8"/>
    </row>
    <row r="1131" spans="8:8" x14ac:dyDescent="0.3">
      <c r="H1131" s="8"/>
    </row>
    <row r="1132" spans="8:8" x14ac:dyDescent="0.3">
      <c r="H1132" s="8"/>
    </row>
    <row r="1133" spans="8:8" x14ac:dyDescent="0.3">
      <c r="H1133" s="8"/>
    </row>
    <row r="1134" spans="8:8" x14ac:dyDescent="0.3">
      <c r="H1134" s="8"/>
    </row>
    <row r="1135" spans="8:8" x14ac:dyDescent="0.3">
      <c r="H1135" s="8"/>
    </row>
    <row r="1136" spans="8:8" x14ac:dyDescent="0.3">
      <c r="H1136" s="8"/>
    </row>
    <row r="1137" spans="8:8" x14ac:dyDescent="0.3">
      <c r="H1137" s="8"/>
    </row>
    <row r="1138" spans="8:8" x14ac:dyDescent="0.3">
      <c r="H1138" s="8"/>
    </row>
    <row r="1139" spans="8:8" x14ac:dyDescent="0.3">
      <c r="H1139" s="8"/>
    </row>
    <row r="1140" spans="8:8" x14ac:dyDescent="0.3">
      <c r="H1140" s="8"/>
    </row>
    <row r="1141" spans="8:8" x14ac:dyDescent="0.3">
      <c r="H1141" s="8"/>
    </row>
    <row r="1142" spans="8:8" x14ac:dyDescent="0.3">
      <c r="H1142" s="8"/>
    </row>
    <row r="1143" spans="8:8" x14ac:dyDescent="0.3">
      <c r="H1143" s="8"/>
    </row>
    <row r="1144" spans="8:8" x14ac:dyDescent="0.3">
      <c r="H1144" s="8"/>
    </row>
    <row r="1145" spans="8:8" x14ac:dyDescent="0.3">
      <c r="H1145" s="8"/>
    </row>
    <row r="1146" spans="8:8" x14ac:dyDescent="0.3">
      <c r="H1146" s="8"/>
    </row>
    <row r="1147" spans="8:8" x14ac:dyDescent="0.3">
      <c r="H1147" s="8"/>
    </row>
    <row r="1148" spans="8:8" x14ac:dyDescent="0.3">
      <c r="H1148" s="8"/>
    </row>
    <row r="1149" spans="8:8" x14ac:dyDescent="0.3">
      <c r="H1149" s="8"/>
    </row>
    <row r="1150" spans="8:8" x14ac:dyDescent="0.3">
      <c r="H1150" s="8"/>
    </row>
    <row r="1151" spans="8:8" x14ac:dyDescent="0.3">
      <c r="H1151" s="8"/>
    </row>
    <row r="1152" spans="8:8" x14ac:dyDescent="0.3">
      <c r="H1152" s="8"/>
    </row>
    <row r="1153" spans="8:8" x14ac:dyDescent="0.3">
      <c r="H1153" s="8"/>
    </row>
    <row r="1154" spans="8:8" x14ac:dyDescent="0.3">
      <c r="H1154" s="8"/>
    </row>
    <row r="1155" spans="8:8" x14ac:dyDescent="0.3">
      <c r="H1155" s="8"/>
    </row>
    <row r="1156" spans="8:8" x14ac:dyDescent="0.3">
      <c r="H1156" s="8"/>
    </row>
    <row r="1157" spans="8:8" x14ac:dyDescent="0.3">
      <c r="H1157" s="8"/>
    </row>
    <row r="1158" spans="8:8" x14ac:dyDescent="0.3">
      <c r="H1158" s="8"/>
    </row>
    <row r="1159" spans="8:8" x14ac:dyDescent="0.3">
      <c r="H1159" s="8"/>
    </row>
    <row r="1160" spans="8:8" x14ac:dyDescent="0.3">
      <c r="H1160" s="8"/>
    </row>
    <row r="1161" spans="8:8" x14ac:dyDescent="0.3">
      <c r="H1161" s="8"/>
    </row>
    <row r="1162" spans="8:8" x14ac:dyDescent="0.3">
      <c r="H1162" s="8"/>
    </row>
    <row r="1163" spans="8:8" x14ac:dyDescent="0.3">
      <c r="H1163" s="8"/>
    </row>
    <row r="1164" spans="8:8" x14ac:dyDescent="0.3">
      <c r="H1164" s="8"/>
    </row>
    <row r="1165" spans="8:8" x14ac:dyDescent="0.3">
      <c r="H1165" s="8"/>
    </row>
    <row r="1166" spans="8:8" x14ac:dyDescent="0.3">
      <c r="H1166" s="8"/>
    </row>
    <row r="1167" spans="8:8" x14ac:dyDescent="0.3">
      <c r="H1167" s="8"/>
    </row>
    <row r="1168" spans="8:8" x14ac:dyDescent="0.3">
      <c r="H1168" s="8"/>
    </row>
    <row r="1169" spans="8:8" x14ac:dyDescent="0.3">
      <c r="H1169" s="8"/>
    </row>
    <row r="1170" spans="8:8" x14ac:dyDescent="0.3">
      <c r="H1170" s="8"/>
    </row>
    <row r="1171" spans="8:8" x14ac:dyDescent="0.3">
      <c r="H1171" s="8"/>
    </row>
    <row r="1172" spans="8:8" x14ac:dyDescent="0.3">
      <c r="H1172" s="8"/>
    </row>
    <row r="1173" spans="8:8" x14ac:dyDescent="0.3">
      <c r="H1173" s="8"/>
    </row>
    <row r="1174" spans="8:8" x14ac:dyDescent="0.3">
      <c r="H1174" s="8"/>
    </row>
    <row r="1175" spans="8:8" x14ac:dyDescent="0.3">
      <c r="H1175" s="8"/>
    </row>
    <row r="1176" spans="8:8" x14ac:dyDescent="0.3">
      <c r="H1176" s="8"/>
    </row>
    <row r="1177" spans="8:8" x14ac:dyDescent="0.3">
      <c r="H1177" s="8"/>
    </row>
    <row r="1178" spans="8:8" x14ac:dyDescent="0.3">
      <c r="H1178" s="8"/>
    </row>
    <row r="1179" spans="8:8" x14ac:dyDescent="0.3">
      <c r="H1179" s="8"/>
    </row>
    <row r="1180" spans="8:8" x14ac:dyDescent="0.3">
      <c r="H1180" s="8"/>
    </row>
    <row r="1181" spans="8:8" x14ac:dyDescent="0.3">
      <c r="H1181" s="8"/>
    </row>
    <row r="1182" spans="8:8" x14ac:dyDescent="0.3">
      <c r="H1182" s="8"/>
    </row>
    <row r="1183" spans="8:8" x14ac:dyDescent="0.3">
      <c r="H1183" s="8"/>
    </row>
    <row r="1184" spans="8:8" x14ac:dyDescent="0.3">
      <c r="H1184" s="8"/>
    </row>
    <row r="1185" spans="8:8" x14ac:dyDescent="0.3">
      <c r="H1185" s="8"/>
    </row>
    <row r="1186" spans="8:8" x14ac:dyDescent="0.3">
      <c r="H1186" s="8"/>
    </row>
    <row r="1187" spans="8:8" x14ac:dyDescent="0.3">
      <c r="H1187" s="8"/>
    </row>
    <row r="1188" spans="8:8" x14ac:dyDescent="0.3">
      <c r="H1188" s="8"/>
    </row>
    <row r="1189" spans="8:8" x14ac:dyDescent="0.3">
      <c r="H1189" s="8"/>
    </row>
    <row r="1190" spans="8:8" x14ac:dyDescent="0.3">
      <c r="H1190" s="8"/>
    </row>
    <row r="1191" spans="8:8" x14ac:dyDescent="0.3">
      <c r="H1191" s="8"/>
    </row>
    <row r="1192" spans="8:8" x14ac:dyDescent="0.3">
      <c r="H1192" s="8"/>
    </row>
    <row r="1193" spans="8:8" x14ac:dyDescent="0.3">
      <c r="H1193" s="8"/>
    </row>
    <row r="1194" spans="8:8" x14ac:dyDescent="0.3">
      <c r="H1194" s="8"/>
    </row>
    <row r="1195" spans="8:8" x14ac:dyDescent="0.3">
      <c r="H1195" s="8"/>
    </row>
    <row r="1196" spans="8:8" x14ac:dyDescent="0.3">
      <c r="H1196" s="8"/>
    </row>
    <row r="1197" spans="8:8" x14ac:dyDescent="0.3">
      <c r="H1197" s="8"/>
    </row>
    <row r="1198" spans="8:8" x14ac:dyDescent="0.3">
      <c r="H1198" s="8"/>
    </row>
    <row r="1199" spans="8:8" x14ac:dyDescent="0.3">
      <c r="H1199" s="8"/>
    </row>
    <row r="1200" spans="8:8" x14ac:dyDescent="0.3">
      <c r="H1200" s="8"/>
    </row>
    <row r="1201" spans="8:8" x14ac:dyDescent="0.3">
      <c r="H1201" s="8"/>
    </row>
    <row r="1202" spans="8:8" x14ac:dyDescent="0.3">
      <c r="H1202" s="8"/>
    </row>
  </sheetData>
  <conditionalFormatting sqref="F1:F1048576">
    <cfRule type="cellIs" dxfId="5" priority="1" operator="greaterThan">
      <formula>20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56116-9FF0-43E7-A5FC-0FC99D3EEFCA}">
  <dimension ref="A1:AB1202"/>
  <sheetViews>
    <sheetView topLeftCell="A109" workbookViewId="0">
      <selection activeCell="U126" sqref="U126"/>
    </sheetView>
  </sheetViews>
  <sheetFormatPr defaultRowHeight="14" x14ac:dyDescent="0.3"/>
  <cols>
    <col min="21" max="21" width="13.6640625" bestFit="1" customWidth="1"/>
  </cols>
  <sheetData>
    <row r="1" spans="1:9" x14ac:dyDescent="0.3">
      <c r="A1" t="s">
        <v>4</v>
      </c>
      <c r="H1" s="8"/>
    </row>
    <row r="2" spans="1:9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s="8" t="s">
        <v>12</v>
      </c>
      <c r="I2" t="s">
        <v>614</v>
      </c>
    </row>
    <row r="3" spans="1:9" x14ac:dyDescent="0.3">
      <c r="A3">
        <v>1</v>
      </c>
      <c r="B3" t="s">
        <v>676</v>
      </c>
      <c r="C3">
        <v>1</v>
      </c>
      <c r="D3">
        <v>-0.18</v>
      </c>
      <c r="E3">
        <v>25</v>
      </c>
      <c r="F3">
        <v>108.24</v>
      </c>
      <c r="G3">
        <v>108.23</v>
      </c>
      <c r="H3" s="8">
        <v>0.1198</v>
      </c>
      <c r="I3" t="s">
        <v>615</v>
      </c>
    </row>
    <row r="4" spans="1:9" x14ac:dyDescent="0.3">
      <c r="A4">
        <v>1</v>
      </c>
      <c r="B4" t="s">
        <v>677</v>
      </c>
      <c r="C4">
        <v>1</v>
      </c>
      <c r="D4">
        <v>-0.75</v>
      </c>
      <c r="E4">
        <v>20</v>
      </c>
      <c r="F4">
        <v>91.59</v>
      </c>
      <c r="G4">
        <v>63.23</v>
      </c>
      <c r="H4" s="8">
        <v>0.46870000000000001</v>
      </c>
      <c r="I4" t="s">
        <v>615</v>
      </c>
    </row>
    <row r="5" spans="1:9" x14ac:dyDescent="0.3">
      <c r="A5">
        <v>1</v>
      </c>
      <c r="B5" t="s">
        <v>678</v>
      </c>
      <c r="C5">
        <v>1</v>
      </c>
      <c r="E5">
        <v>0</v>
      </c>
      <c r="H5" s="8">
        <v>1</v>
      </c>
      <c r="I5" t="s">
        <v>615</v>
      </c>
    </row>
    <row r="6" spans="1:9" x14ac:dyDescent="0.3">
      <c r="A6">
        <v>1</v>
      </c>
      <c r="B6" t="s">
        <v>679</v>
      </c>
      <c r="C6">
        <v>1</v>
      </c>
      <c r="E6">
        <v>0</v>
      </c>
      <c r="H6" s="8">
        <v>1</v>
      </c>
      <c r="I6" t="s">
        <v>615</v>
      </c>
    </row>
    <row r="7" spans="1:9" x14ac:dyDescent="0.3">
      <c r="A7">
        <v>1</v>
      </c>
      <c r="B7" t="s">
        <v>680</v>
      </c>
      <c r="C7">
        <v>1</v>
      </c>
      <c r="D7">
        <v>0.94</v>
      </c>
      <c r="E7">
        <v>9</v>
      </c>
      <c r="F7">
        <v>27.44</v>
      </c>
      <c r="G7">
        <v>24.19</v>
      </c>
      <c r="H7" s="8">
        <v>0.3175</v>
      </c>
      <c r="I7" t="s">
        <v>615</v>
      </c>
    </row>
    <row r="8" spans="1:9" x14ac:dyDescent="0.3">
      <c r="A8">
        <v>1</v>
      </c>
      <c r="B8" t="s">
        <v>681</v>
      </c>
      <c r="C8">
        <v>1</v>
      </c>
      <c r="D8">
        <v>0.21</v>
      </c>
      <c r="E8">
        <v>11</v>
      </c>
      <c r="F8">
        <v>35.130000000000003</v>
      </c>
      <c r="G8">
        <v>20.58</v>
      </c>
      <c r="H8" s="8">
        <v>0.27700000000000002</v>
      </c>
      <c r="I8" t="s">
        <v>615</v>
      </c>
    </row>
    <row r="9" spans="1:9" x14ac:dyDescent="0.3">
      <c r="A9">
        <v>1</v>
      </c>
      <c r="B9" t="s">
        <v>682</v>
      </c>
      <c r="C9">
        <v>1</v>
      </c>
      <c r="D9">
        <v>-0.6</v>
      </c>
      <c r="E9">
        <v>13</v>
      </c>
      <c r="F9">
        <v>42.52</v>
      </c>
      <c r="G9">
        <v>35.799999999999997</v>
      </c>
      <c r="H9" s="8">
        <v>0.2276</v>
      </c>
      <c r="I9" t="s">
        <v>615</v>
      </c>
    </row>
    <row r="10" spans="1:9" x14ac:dyDescent="0.3">
      <c r="A10">
        <v>1</v>
      </c>
      <c r="B10" t="s">
        <v>683</v>
      </c>
      <c r="C10">
        <v>1</v>
      </c>
      <c r="D10">
        <v>1.28</v>
      </c>
      <c r="E10">
        <v>13</v>
      </c>
      <c r="F10">
        <v>22.43</v>
      </c>
      <c r="G10">
        <v>19.55</v>
      </c>
      <c r="H10" s="8">
        <v>0.316</v>
      </c>
      <c r="I10" t="s">
        <v>615</v>
      </c>
    </row>
    <row r="11" spans="1:9" x14ac:dyDescent="0.3">
      <c r="A11">
        <v>1</v>
      </c>
      <c r="B11" t="s">
        <v>684</v>
      </c>
      <c r="C11">
        <v>1</v>
      </c>
      <c r="D11">
        <v>1.06</v>
      </c>
      <c r="E11">
        <v>10</v>
      </c>
      <c r="F11">
        <v>26.73</v>
      </c>
      <c r="G11">
        <v>19.329999999999998</v>
      </c>
      <c r="H11" s="8">
        <v>0.31440000000000001</v>
      </c>
      <c r="I11" t="s">
        <v>615</v>
      </c>
    </row>
    <row r="12" spans="1:9" x14ac:dyDescent="0.3">
      <c r="A12">
        <v>1</v>
      </c>
      <c r="B12" t="s">
        <v>685</v>
      </c>
      <c r="C12">
        <v>1</v>
      </c>
      <c r="D12">
        <v>-0.12</v>
      </c>
      <c r="E12">
        <v>13</v>
      </c>
      <c r="F12">
        <v>36.69</v>
      </c>
      <c r="G12">
        <v>28.48</v>
      </c>
      <c r="H12" s="8">
        <v>0.20730000000000001</v>
      </c>
      <c r="I12" t="s">
        <v>615</v>
      </c>
    </row>
    <row r="13" spans="1:9" x14ac:dyDescent="0.3">
      <c r="A13">
        <v>1</v>
      </c>
      <c r="B13" t="s">
        <v>686</v>
      </c>
      <c r="C13">
        <v>1</v>
      </c>
      <c r="D13">
        <v>0.81</v>
      </c>
      <c r="E13">
        <v>10</v>
      </c>
      <c r="F13">
        <v>37.51</v>
      </c>
      <c r="G13">
        <v>30.94</v>
      </c>
      <c r="H13" s="8">
        <v>0.2109</v>
      </c>
      <c r="I13" t="s">
        <v>615</v>
      </c>
    </row>
    <row r="14" spans="1:9" x14ac:dyDescent="0.3">
      <c r="A14">
        <v>1</v>
      </c>
      <c r="B14" t="s">
        <v>687</v>
      </c>
      <c r="C14">
        <v>1</v>
      </c>
      <c r="D14">
        <v>1.07</v>
      </c>
      <c r="E14">
        <v>11</v>
      </c>
      <c r="F14">
        <v>29.37</v>
      </c>
      <c r="G14">
        <v>20.440000000000001</v>
      </c>
      <c r="H14" s="8">
        <v>0.26069999999999999</v>
      </c>
      <c r="I14" t="s">
        <v>615</v>
      </c>
    </row>
    <row r="15" spans="1:9" x14ac:dyDescent="0.3">
      <c r="A15">
        <v>1</v>
      </c>
      <c r="B15" t="s">
        <v>688</v>
      </c>
      <c r="C15">
        <v>1</v>
      </c>
      <c r="D15">
        <v>0.51</v>
      </c>
      <c r="E15">
        <v>9</v>
      </c>
      <c r="F15">
        <v>22.98</v>
      </c>
      <c r="G15">
        <v>15.52</v>
      </c>
      <c r="H15" s="8">
        <v>0.2472</v>
      </c>
      <c r="I15" t="s">
        <v>615</v>
      </c>
    </row>
    <row r="16" spans="1:9" x14ac:dyDescent="0.3">
      <c r="A16">
        <v>1</v>
      </c>
      <c r="B16" t="s">
        <v>689</v>
      </c>
      <c r="C16">
        <v>1</v>
      </c>
      <c r="D16">
        <v>1.67</v>
      </c>
      <c r="E16">
        <v>12</v>
      </c>
      <c r="F16">
        <v>46.48</v>
      </c>
      <c r="G16">
        <v>31.43</v>
      </c>
      <c r="H16" s="8">
        <v>0.20119999999999999</v>
      </c>
      <c r="I16" t="s">
        <v>615</v>
      </c>
    </row>
    <row r="17" spans="1:9" x14ac:dyDescent="0.3">
      <c r="A17">
        <v>1</v>
      </c>
      <c r="B17" t="s">
        <v>690</v>
      </c>
      <c r="C17">
        <v>1</v>
      </c>
      <c r="D17">
        <v>0.83</v>
      </c>
      <c r="E17">
        <v>11</v>
      </c>
      <c r="F17">
        <v>27.77</v>
      </c>
      <c r="G17">
        <v>20.85</v>
      </c>
      <c r="H17" s="8">
        <v>0.24740000000000001</v>
      </c>
      <c r="I17" t="s">
        <v>615</v>
      </c>
    </row>
    <row r="18" spans="1:9" x14ac:dyDescent="0.3">
      <c r="A18">
        <v>1</v>
      </c>
      <c r="B18" t="s">
        <v>691</v>
      </c>
      <c r="C18">
        <v>1</v>
      </c>
      <c r="D18">
        <v>-1.03</v>
      </c>
      <c r="E18">
        <v>10</v>
      </c>
      <c r="F18">
        <v>41.92</v>
      </c>
      <c r="G18">
        <v>21.52</v>
      </c>
      <c r="H18" s="8">
        <v>0.35649999999999998</v>
      </c>
      <c r="I18" t="s">
        <v>615</v>
      </c>
    </row>
    <row r="19" spans="1:9" x14ac:dyDescent="0.3">
      <c r="A19">
        <v>1</v>
      </c>
      <c r="B19" t="s">
        <v>692</v>
      </c>
      <c r="C19">
        <v>1</v>
      </c>
      <c r="D19">
        <v>0.49</v>
      </c>
      <c r="E19">
        <v>11</v>
      </c>
      <c r="F19">
        <v>25.36</v>
      </c>
      <c r="G19">
        <v>23.53</v>
      </c>
      <c r="H19" s="8">
        <v>0.2417</v>
      </c>
      <c r="I19" t="s">
        <v>615</v>
      </c>
    </row>
    <row r="20" spans="1:9" x14ac:dyDescent="0.3">
      <c r="A20">
        <v>1</v>
      </c>
      <c r="B20" t="s">
        <v>693</v>
      </c>
      <c r="C20">
        <v>1</v>
      </c>
      <c r="D20">
        <v>0.53</v>
      </c>
      <c r="E20">
        <v>12</v>
      </c>
      <c r="F20">
        <v>42.97</v>
      </c>
      <c r="G20">
        <v>31.38</v>
      </c>
      <c r="H20" s="8">
        <v>0.25140000000000001</v>
      </c>
      <c r="I20" t="s">
        <v>615</v>
      </c>
    </row>
    <row r="21" spans="1:9" x14ac:dyDescent="0.3">
      <c r="A21">
        <v>1</v>
      </c>
      <c r="B21" t="s">
        <v>694</v>
      </c>
      <c r="C21">
        <v>1</v>
      </c>
      <c r="D21">
        <v>1.25</v>
      </c>
      <c r="E21">
        <v>10</v>
      </c>
      <c r="F21">
        <v>25.93</v>
      </c>
      <c r="G21">
        <v>21.73</v>
      </c>
      <c r="H21" s="8">
        <v>0.2374</v>
      </c>
      <c r="I21" t="s">
        <v>615</v>
      </c>
    </row>
    <row r="22" spans="1:9" x14ac:dyDescent="0.3">
      <c r="A22">
        <v>1</v>
      </c>
      <c r="B22" t="s">
        <v>695</v>
      </c>
      <c r="C22">
        <v>1</v>
      </c>
      <c r="D22">
        <v>-0.05</v>
      </c>
      <c r="E22">
        <v>14</v>
      </c>
      <c r="F22">
        <v>38.32</v>
      </c>
      <c r="G22">
        <v>31.02</v>
      </c>
      <c r="H22" s="8">
        <v>0.25540000000000002</v>
      </c>
      <c r="I22" t="s">
        <v>615</v>
      </c>
    </row>
    <row r="23" spans="1:9" x14ac:dyDescent="0.3">
      <c r="A23">
        <v>1</v>
      </c>
      <c r="B23" t="s">
        <v>696</v>
      </c>
      <c r="C23">
        <v>1</v>
      </c>
      <c r="D23">
        <v>0.86</v>
      </c>
      <c r="E23">
        <v>12</v>
      </c>
      <c r="F23">
        <v>30.42</v>
      </c>
      <c r="G23">
        <v>28.48</v>
      </c>
      <c r="H23" s="8">
        <v>0.22120000000000001</v>
      </c>
      <c r="I23" t="s">
        <v>615</v>
      </c>
    </row>
    <row r="24" spans="1:9" x14ac:dyDescent="0.3">
      <c r="A24">
        <v>1</v>
      </c>
      <c r="B24" t="s">
        <v>697</v>
      </c>
      <c r="C24">
        <v>1</v>
      </c>
      <c r="D24">
        <v>-0.22</v>
      </c>
      <c r="E24">
        <v>14</v>
      </c>
      <c r="F24">
        <v>35.4</v>
      </c>
      <c r="G24">
        <v>34.28</v>
      </c>
      <c r="H24" s="8">
        <v>0.2248</v>
      </c>
      <c r="I24" t="s">
        <v>615</v>
      </c>
    </row>
    <row r="25" spans="1:9" x14ac:dyDescent="0.3">
      <c r="A25">
        <v>1</v>
      </c>
      <c r="B25" t="s">
        <v>698</v>
      </c>
      <c r="C25">
        <v>1</v>
      </c>
      <c r="D25">
        <v>0.73</v>
      </c>
      <c r="E25">
        <v>11</v>
      </c>
      <c r="F25">
        <v>31.11</v>
      </c>
      <c r="G25">
        <v>19.39</v>
      </c>
      <c r="H25" s="8">
        <v>0.2853</v>
      </c>
      <c r="I25" t="s">
        <v>615</v>
      </c>
    </row>
    <row r="26" spans="1:9" x14ac:dyDescent="0.3">
      <c r="A26">
        <v>1</v>
      </c>
      <c r="B26" t="s">
        <v>699</v>
      </c>
      <c r="C26">
        <v>1</v>
      </c>
      <c r="D26">
        <v>0.44</v>
      </c>
      <c r="E26">
        <v>13</v>
      </c>
      <c r="F26">
        <v>41.05</v>
      </c>
      <c r="G26">
        <v>36.99</v>
      </c>
      <c r="H26" s="8">
        <v>0.1792</v>
      </c>
      <c r="I26" t="s">
        <v>615</v>
      </c>
    </row>
    <row r="27" spans="1:9" x14ac:dyDescent="0.3">
      <c r="A27">
        <v>1</v>
      </c>
      <c r="B27" t="s">
        <v>700</v>
      </c>
      <c r="C27">
        <v>1</v>
      </c>
      <c r="D27">
        <v>1.4</v>
      </c>
      <c r="E27">
        <v>13</v>
      </c>
      <c r="F27">
        <v>48.79</v>
      </c>
      <c r="G27">
        <v>41.54</v>
      </c>
      <c r="H27" s="8">
        <v>0.16550000000000001</v>
      </c>
      <c r="I27" t="s">
        <v>615</v>
      </c>
    </row>
    <row r="28" spans="1:9" x14ac:dyDescent="0.3">
      <c r="A28">
        <v>1</v>
      </c>
      <c r="B28" t="s">
        <v>701</v>
      </c>
      <c r="C28">
        <v>1</v>
      </c>
      <c r="D28">
        <v>1.3</v>
      </c>
      <c r="E28">
        <v>13</v>
      </c>
      <c r="F28">
        <v>39.07</v>
      </c>
      <c r="G28">
        <v>27.89</v>
      </c>
      <c r="H28" s="8">
        <v>0.23180000000000001</v>
      </c>
      <c r="I28" t="s">
        <v>615</v>
      </c>
    </row>
    <row r="29" spans="1:9" x14ac:dyDescent="0.3">
      <c r="A29">
        <v>1</v>
      </c>
      <c r="B29" t="s">
        <v>702</v>
      </c>
      <c r="C29">
        <v>1</v>
      </c>
      <c r="D29">
        <v>0.13</v>
      </c>
      <c r="E29">
        <v>7</v>
      </c>
      <c r="F29">
        <v>21.75</v>
      </c>
      <c r="G29">
        <v>12.37</v>
      </c>
      <c r="H29" s="8">
        <v>0.23769999999999999</v>
      </c>
      <c r="I29" t="s">
        <v>615</v>
      </c>
    </row>
    <row r="30" spans="1:9" x14ac:dyDescent="0.3">
      <c r="A30">
        <v>1</v>
      </c>
      <c r="B30" t="s">
        <v>703</v>
      </c>
      <c r="C30">
        <v>1</v>
      </c>
      <c r="D30">
        <v>0.83</v>
      </c>
      <c r="E30">
        <v>11</v>
      </c>
      <c r="F30">
        <v>24.62</v>
      </c>
      <c r="G30">
        <v>20.07</v>
      </c>
      <c r="H30" s="8">
        <v>0.32619999999999999</v>
      </c>
      <c r="I30" t="s">
        <v>615</v>
      </c>
    </row>
    <row r="31" spans="1:9" x14ac:dyDescent="0.3">
      <c r="A31">
        <v>1</v>
      </c>
      <c r="B31" t="s">
        <v>704</v>
      </c>
      <c r="C31">
        <v>1</v>
      </c>
      <c r="D31">
        <v>0.88</v>
      </c>
      <c r="E31">
        <v>14</v>
      </c>
      <c r="F31">
        <v>42.76</v>
      </c>
      <c r="G31">
        <v>34.94</v>
      </c>
      <c r="H31" s="8">
        <v>0.2324</v>
      </c>
      <c r="I31" t="s">
        <v>615</v>
      </c>
    </row>
    <row r="32" spans="1:9" x14ac:dyDescent="0.3">
      <c r="A32">
        <v>1</v>
      </c>
      <c r="B32" t="s">
        <v>705</v>
      </c>
      <c r="C32">
        <v>1</v>
      </c>
      <c r="D32">
        <v>-0.4</v>
      </c>
      <c r="E32">
        <v>15</v>
      </c>
      <c r="F32">
        <v>49.01</v>
      </c>
      <c r="G32">
        <v>32.799999999999997</v>
      </c>
      <c r="H32" s="8">
        <v>0.24349999999999999</v>
      </c>
      <c r="I32" t="s">
        <v>615</v>
      </c>
    </row>
    <row r="33" spans="1:9" x14ac:dyDescent="0.3">
      <c r="A33">
        <v>1</v>
      </c>
      <c r="B33" t="s">
        <v>706</v>
      </c>
      <c r="C33">
        <v>1</v>
      </c>
      <c r="D33">
        <v>0.81</v>
      </c>
      <c r="E33">
        <v>10</v>
      </c>
      <c r="F33">
        <v>26.21</v>
      </c>
      <c r="G33">
        <v>18.239999999999998</v>
      </c>
      <c r="H33" s="8">
        <v>0.24249999999999999</v>
      </c>
      <c r="I33" t="s">
        <v>615</v>
      </c>
    </row>
    <row r="34" spans="1:9" x14ac:dyDescent="0.3">
      <c r="A34">
        <v>1</v>
      </c>
      <c r="B34" t="s">
        <v>707</v>
      </c>
      <c r="C34">
        <v>1</v>
      </c>
      <c r="D34">
        <v>-0.37</v>
      </c>
      <c r="E34">
        <v>10</v>
      </c>
      <c r="F34">
        <v>28.17</v>
      </c>
      <c r="G34">
        <v>24.23</v>
      </c>
      <c r="H34" s="8">
        <v>0.22739999999999999</v>
      </c>
      <c r="I34" t="s">
        <v>615</v>
      </c>
    </row>
    <row r="35" spans="1:9" x14ac:dyDescent="0.3">
      <c r="A35">
        <v>1</v>
      </c>
      <c r="B35" t="s">
        <v>708</v>
      </c>
      <c r="C35">
        <v>1</v>
      </c>
      <c r="D35">
        <v>0.5</v>
      </c>
      <c r="E35">
        <v>14</v>
      </c>
      <c r="F35">
        <v>46.01</v>
      </c>
      <c r="G35">
        <v>32.76</v>
      </c>
      <c r="H35" s="8">
        <v>0.23130000000000001</v>
      </c>
      <c r="I35" t="s">
        <v>615</v>
      </c>
    </row>
    <row r="36" spans="1:9" x14ac:dyDescent="0.3">
      <c r="A36">
        <v>1</v>
      </c>
      <c r="B36" t="s">
        <v>709</v>
      </c>
      <c r="C36">
        <v>1</v>
      </c>
      <c r="D36">
        <v>-0.57999999999999996</v>
      </c>
      <c r="E36">
        <v>11</v>
      </c>
      <c r="F36">
        <v>29.2</v>
      </c>
      <c r="G36">
        <v>19.14</v>
      </c>
      <c r="H36" s="8">
        <v>0.30740000000000001</v>
      </c>
      <c r="I36" t="s">
        <v>615</v>
      </c>
    </row>
    <row r="37" spans="1:9" x14ac:dyDescent="0.3">
      <c r="A37">
        <v>1</v>
      </c>
      <c r="B37" t="s">
        <v>710</v>
      </c>
      <c r="C37">
        <v>1</v>
      </c>
      <c r="D37">
        <v>0.51</v>
      </c>
      <c r="E37">
        <v>10</v>
      </c>
      <c r="F37">
        <v>25.59</v>
      </c>
      <c r="G37">
        <v>15.33</v>
      </c>
      <c r="H37" s="8">
        <v>0.30909999999999999</v>
      </c>
      <c r="I37" t="s">
        <v>615</v>
      </c>
    </row>
    <row r="38" spans="1:9" x14ac:dyDescent="0.3">
      <c r="A38">
        <v>1</v>
      </c>
      <c r="B38" t="s">
        <v>711</v>
      </c>
      <c r="C38">
        <v>1</v>
      </c>
      <c r="D38">
        <v>0.85</v>
      </c>
      <c r="E38">
        <v>14</v>
      </c>
      <c r="F38">
        <v>39.75</v>
      </c>
      <c r="G38">
        <v>36.14</v>
      </c>
      <c r="H38" s="8">
        <v>0.2316</v>
      </c>
      <c r="I38" t="s">
        <v>615</v>
      </c>
    </row>
    <row r="39" spans="1:9" x14ac:dyDescent="0.3">
      <c r="A39">
        <v>1</v>
      </c>
      <c r="B39" t="s">
        <v>712</v>
      </c>
      <c r="C39">
        <v>1</v>
      </c>
      <c r="D39">
        <v>0.01</v>
      </c>
      <c r="E39">
        <v>11</v>
      </c>
      <c r="F39">
        <v>34.21</v>
      </c>
      <c r="G39">
        <v>22.15</v>
      </c>
      <c r="H39" s="8">
        <v>0.3322</v>
      </c>
      <c r="I39" t="s">
        <v>615</v>
      </c>
    </row>
    <row r="40" spans="1:9" x14ac:dyDescent="0.3">
      <c r="A40">
        <v>1</v>
      </c>
      <c r="B40" t="s">
        <v>713</v>
      </c>
      <c r="C40">
        <v>1</v>
      </c>
      <c r="D40">
        <v>1.03</v>
      </c>
      <c r="E40">
        <v>8</v>
      </c>
      <c r="F40">
        <v>24.12</v>
      </c>
      <c r="G40">
        <v>13.51</v>
      </c>
      <c r="H40" s="8">
        <v>0.40300000000000002</v>
      </c>
      <c r="I40" t="s">
        <v>615</v>
      </c>
    </row>
    <row r="41" spans="1:9" x14ac:dyDescent="0.3">
      <c r="A41">
        <v>1</v>
      </c>
      <c r="B41" t="s">
        <v>714</v>
      </c>
      <c r="C41">
        <v>1</v>
      </c>
      <c r="D41">
        <v>0.87</v>
      </c>
      <c r="E41">
        <v>14</v>
      </c>
      <c r="F41">
        <v>42.56</v>
      </c>
      <c r="G41">
        <v>40.67</v>
      </c>
      <c r="H41" s="8">
        <v>0.18190000000000001</v>
      </c>
      <c r="I41" t="s">
        <v>615</v>
      </c>
    </row>
    <row r="42" spans="1:9" x14ac:dyDescent="0.3">
      <c r="A42">
        <v>1</v>
      </c>
      <c r="B42" t="s">
        <v>715</v>
      </c>
      <c r="C42">
        <v>1</v>
      </c>
      <c r="D42">
        <v>1.06</v>
      </c>
      <c r="E42">
        <v>12</v>
      </c>
      <c r="F42">
        <v>34.18</v>
      </c>
      <c r="G42">
        <v>25.39</v>
      </c>
      <c r="H42" s="8">
        <v>0.25290000000000001</v>
      </c>
      <c r="I42" t="s">
        <v>615</v>
      </c>
    </row>
    <row r="43" spans="1:9" x14ac:dyDescent="0.3">
      <c r="A43">
        <v>1</v>
      </c>
      <c r="B43" t="s">
        <v>716</v>
      </c>
      <c r="C43">
        <v>1</v>
      </c>
      <c r="D43">
        <v>0.17</v>
      </c>
      <c r="E43">
        <v>15</v>
      </c>
      <c r="F43">
        <v>44.39</v>
      </c>
      <c r="G43">
        <v>42.04</v>
      </c>
      <c r="H43" s="8">
        <v>0.19040000000000001</v>
      </c>
      <c r="I43" t="s">
        <v>615</v>
      </c>
    </row>
    <row r="44" spans="1:9" x14ac:dyDescent="0.3">
      <c r="A44">
        <v>1</v>
      </c>
      <c r="B44" t="s">
        <v>717</v>
      </c>
      <c r="C44">
        <v>1</v>
      </c>
      <c r="D44">
        <v>1.55</v>
      </c>
      <c r="E44">
        <v>10</v>
      </c>
      <c r="F44">
        <v>40.83</v>
      </c>
      <c r="G44">
        <v>22.1</v>
      </c>
      <c r="H44" s="8">
        <v>0.28420000000000001</v>
      </c>
      <c r="I44" t="s">
        <v>615</v>
      </c>
    </row>
    <row r="45" spans="1:9" x14ac:dyDescent="0.3">
      <c r="A45">
        <v>1</v>
      </c>
      <c r="B45" t="s">
        <v>718</v>
      </c>
      <c r="C45">
        <v>1</v>
      </c>
      <c r="D45">
        <v>0.65</v>
      </c>
      <c r="E45">
        <v>10</v>
      </c>
      <c r="F45">
        <v>27.12</v>
      </c>
      <c r="G45">
        <v>21.04</v>
      </c>
      <c r="H45" s="8">
        <v>0.24959999999999999</v>
      </c>
      <c r="I45" t="s">
        <v>615</v>
      </c>
    </row>
    <row r="46" spans="1:9" x14ac:dyDescent="0.3">
      <c r="A46">
        <v>1</v>
      </c>
      <c r="B46" t="s">
        <v>719</v>
      </c>
      <c r="C46">
        <v>1</v>
      </c>
      <c r="D46">
        <v>0.33</v>
      </c>
      <c r="E46">
        <v>15</v>
      </c>
      <c r="F46">
        <v>41.42</v>
      </c>
      <c r="G46">
        <v>37.200000000000003</v>
      </c>
      <c r="H46" s="8">
        <v>0.2258</v>
      </c>
      <c r="I46" t="s">
        <v>615</v>
      </c>
    </row>
    <row r="47" spans="1:9" x14ac:dyDescent="0.3">
      <c r="A47">
        <v>1</v>
      </c>
      <c r="B47" t="s">
        <v>720</v>
      </c>
      <c r="C47">
        <v>1</v>
      </c>
      <c r="D47">
        <v>0.56000000000000005</v>
      </c>
      <c r="E47">
        <v>11</v>
      </c>
      <c r="F47">
        <v>22.43</v>
      </c>
      <c r="G47">
        <v>20.75</v>
      </c>
      <c r="H47" s="8">
        <v>0.2676</v>
      </c>
      <c r="I47" t="s">
        <v>615</v>
      </c>
    </row>
    <row r="48" spans="1:9" x14ac:dyDescent="0.3">
      <c r="A48">
        <v>1</v>
      </c>
      <c r="B48" t="s">
        <v>721</v>
      </c>
      <c r="C48">
        <v>1</v>
      </c>
      <c r="D48">
        <v>0.51</v>
      </c>
      <c r="E48">
        <v>17</v>
      </c>
      <c r="F48">
        <v>56.6</v>
      </c>
      <c r="G48">
        <v>52.15</v>
      </c>
      <c r="H48" s="8">
        <v>0.18379999999999999</v>
      </c>
      <c r="I48" t="s">
        <v>615</v>
      </c>
    </row>
    <row r="49" spans="1:9" x14ac:dyDescent="0.3">
      <c r="A49">
        <v>1</v>
      </c>
      <c r="B49" t="s">
        <v>722</v>
      </c>
      <c r="C49">
        <v>1</v>
      </c>
      <c r="D49">
        <v>0.59</v>
      </c>
      <c r="E49">
        <v>9</v>
      </c>
      <c r="F49">
        <v>22.04</v>
      </c>
      <c r="G49">
        <v>15.6</v>
      </c>
      <c r="H49" s="8">
        <v>0.41610000000000003</v>
      </c>
      <c r="I49" t="s">
        <v>615</v>
      </c>
    </row>
    <row r="50" spans="1:9" x14ac:dyDescent="0.3">
      <c r="A50">
        <v>1</v>
      </c>
      <c r="B50" t="s">
        <v>723</v>
      </c>
      <c r="C50">
        <v>1</v>
      </c>
      <c r="D50">
        <v>-0.53</v>
      </c>
      <c r="E50">
        <v>17</v>
      </c>
      <c r="F50">
        <v>48.59</v>
      </c>
      <c r="G50">
        <v>41.44</v>
      </c>
      <c r="H50" s="8">
        <v>0.2019</v>
      </c>
      <c r="I50" t="s">
        <v>615</v>
      </c>
    </row>
    <row r="51" spans="1:9" x14ac:dyDescent="0.3">
      <c r="A51">
        <v>1</v>
      </c>
      <c r="B51" t="s">
        <v>724</v>
      </c>
      <c r="C51">
        <v>1</v>
      </c>
      <c r="D51">
        <v>0.92</v>
      </c>
      <c r="E51">
        <v>13</v>
      </c>
      <c r="F51">
        <v>38.53</v>
      </c>
      <c r="G51">
        <v>33.56</v>
      </c>
      <c r="H51" s="8">
        <v>0.2145</v>
      </c>
      <c r="I51" t="s">
        <v>615</v>
      </c>
    </row>
    <row r="52" spans="1:9" x14ac:dyDescent="0.3">
      <c r="A52">
        <v>1</v>
      </c>
      <c r="B52" t="s">
        <v>725</v>
      </c>
      <c r="C52">
        <v>1</v>
      </c>
      <c r="D52">
        <v>0.96</v>
      </c>
      <c r="E52">
        <v>9</v>
      </c>
      <c r="F52">
        <v>26.47</v>
      </c>
      <c r="G52">
        <v>19.84</v>
      </c>
      <c r="H52" s="8">
        <v>0.24610000000000001</v>
      </c>
      <c r="I52" t="s">
        <v>615</v>
      </c>
    </row>
    <row r="53" spans="1:9" x14ac:dyDescent="0.3">
      <c r="A53">
        <v>1</v>
      </c>
      <c r="B53" t="s">
        <v>726</v>
      </c>
      <c r="C53">
        <v>1</v>
      </c>
      <c r="D53">
        <v>1.1499999999999999</v>
      </c>
      <c r="E53">
        <v>14</v>
      </c>
      <c r="F53">
        <v>48.39</v>
      </c>
      <c r="G53">
        <v>29.37</v>
      </c>
      <c r="H53" s="8">
        <v>0.20269999999999999</v>
      </c>
      <c r="I53" t="s">
        <v>615</v>
      </c>
    </row>
    <row r="54" spans="1:9" x14ac:dyDescent="0.3">
      <c r="A54">
        <v>1</v>
      </c>
      <c r="B54" t="s">
        <v>727</v>
      </c>
      <c r="C54">
        <v>1</v>
      </c>
      <c r="D54">
        <v>1.74</v>
      </c>
      <c r="E54">
        <v>9</v>
      </c>
      <c r="F54">
        <v>31.07</v>
      </c>
      <c r="G54">
        <v>22.33</v>
      </c>
      <c r="H54" s="8">
        <v>0.39069999999999999</v>
      </c>
      <c r="I54" t="s">
        <v>615</v>
      </c>
    </row>
    <row r="55" spans="1:9" x14ac:dyDescent="0.3">
      <c r="A55">
        <v>1</v>
      </c>
      <c r="B55" t="s">
        <v>728</v>
      </c>
      <c r="C55">
        <v>1</v>
      </c>
      <c r="D55">
        <v>0.66</v>
      </c>
      <c r="E55">
        <v>13</v>
      </c>
      <c r="F55">
        <v>36.24</v>
      </c>
      <c r="G55">
        <v>32.9</v>
      </c>
      <c r="H55" s="8">
        <v>0.1918</v>
      </c>
      <c r="I55" t="s">
        <v>615</v>
      </c>
    </row>
    <row r="56" spans="1:9" x14ac:dyDescent="0.3">
      <c r="A56">
        <v>1</v>
      </c>
      <c r="B56" t="s">
        <v>729</v>
      </c>
      <c r="C56">
        <v>1</v>
      </c>
      <c r="D56">
        <v>1.1299999999999999</v>
      </c>
      <c r="E56">
        <v>10</v>
      </c>
      <c r="F56">
        <v>28.09</v>
      </c>
      <c r="G56">
        <v>18.309999999999999</v>
      </c>
      <c r="H56" s="8">
        <v>0.30249999999999999</v>
      </c>
      <c r="I56" t="s">
        <v>615</v>
      </c>
    </row>
    <row r="57" spans="1:9" x14ac:dyDescent="0.3">
      <c r="A57">
        <v>1</v>
      </c>
      <c r="B57" t="s">
        <v>730</v>
      </c>
      <c r="C57">
        <v>1</v>
      </c>
      <c r="D57">
        <v>0.7</v>
      </c>
      <c r="E57">
        <v>12</v>
      </c>
      <c r="F57">
        <v>29.99</v>
      </c>
      <c r="G57">
        <v>19.48</v>
      </c>
      <c r="H57" s="8">
        <v>0.32379999999999998</v>
      </c>
      <c r="I57" t="s">
        <v>615</v>
      </c>
    </row>
    <row r="58" spans="1:9" x14ac:dyDescent="0.3">
      <c r="A58">
        <v>1</v>
      </c>
      <c r="B58" t="s">
        <v>731</v>
      </c>
      <c r="C58">
        <v>1</v>
      </c>
      <c r="D58">
        <v>1.23</v>
      </c>
      <c r="E58">
        <v>13</v>
      </c>
      <c r="F58">
        <v>35.69</v>
      </c>
      <c r="G58">
        <v>29.71</v>
      </c>
      <c r="H58" s="8">
        <v>0.23549999999999999</v>
      </c>
      <c r="I58" t="s">
        <v>615</v>
      </c>
    </row>
    <row r="59" spans="1:9" x14ac:dyDescent="0.3">
      <c r="A59">
        <v>1</v>
      </c>
      <c r="B59" t="s">
        <v>732</v>
      </c>
      <c r="C59">
        <v>1</v>
      </c>
      <c r="D59">
        <v>0.59</v>
      </c>
      <c r="E59">
        <v>13</v>
      </c>
      <c r="F59">
        <v>39.65</v>
      </c>
      <c r="G59">
        <v>36.32</v>
      </c>
      <c r="H59" s="8">
        <v>0.1867</v>
      </c>
      <c r="I59" t="s">
        <v>615</v>
      </c>
    </row>
    <row r="60" spans="1:9" x14ac:dyDescent="0.3">
      <c r="A60">
        <v>1</v>
      </c>
      <c r="B60" t="s">
        <v>733</v>
      </c>
      <c r="C60">
        <v>1</v>
      </c>
      <c r="D60">
        <v>-0.1</v>
      </c>
      <c r="E60">
        <v>10</v>
      </c>
      <c r="F60">
        <v>19.45</v>
      </c>
      <c r="G60">
        <v>17.23</v>
      </c>
      <c r="H60" s="8">
        <v>0.36070000000000002</v>
      </c>
      <c r="I60" t="s">
        <v>615</v>
      </c>
    </row>
    <row r="61" spans="1:9" x14ac:dyDescent="0.3">
      <c r="A61">
        <v>1</v>
      </c>
      <c r="B61" t="s">
        <v>734</v>
      </c>
      <c r="C61">
        <v>1</v>
      </c>
      <c r="D61">
        <v>0.18</v>
      </c>
      <c r="E61">
        <v>13</v>
      </c>
      <c r="F61">
        <v>36.49</v>
      </c>
      <c r="G61">
        <v>31.88</v>
      </c>
      <c r="H61" s="8">
        <v>0.20630000000000001</v>
      </c>
      <c r="I61" t="s">
        <v>615</v>
      </c>
    </row>
    <row r="62" spans="1:9" x14ac:dyDescent="0.3">
      <c r="A62">
        <v>1</v>
      </c>
      <c r="B62" t="s">
        <v>735</v>
      </c>
      <c r="C62">
        <v>1</v>
      </c>
      <c r="D62">
        <v>0.91</v>
      </c>
      <c r="E62">
        <v>11</v>
      </c>
      <c r="F62">
        <v>30.59</v>
      </c>
      <c r="G62">
        <v>26.33</v>
      </c>
      <c r="H62" s="8">
        <v>0.21759999999999999</v>
      </c>
      <c r="I62" t="s">
        <v>615</v>
      </c>
    </row>
    <row r="63" spans="1:9" x14ac:dyDescent="0.3">
      <c r="A63">
        <v>1</v>
      </c>
      <c r="B63" t="s">
        <v>736</v>
      </c>
      <c r="C63">
        <v>1</v>
      </c>
      <c r="D63">
        <v>0.34</v>
      </c>
      <c r="E63">
        <v>14</v>
      </c>
      <c r="F63">
        <v>50.7</v>
      </c>
      <c r="G63">
        <v>41.83</v>
      </c>
      <c r="H63" s="8">
        <v>0.18210000000000001</v>
      </c>
      <c r="I63" t="s">
        <v>615</v>
      </c>
    </row>
    <row r="64" spans="1:9" x14ac:dyDescent="0.3">
      <c r="A64">
        <v>1</v>
      </c>
      <c r="B64" t="s">
        <v>737</v>
      </c>
      <c r="C64">
        <v>1</v>
      </c>
      <c r="D64">
        <v>0.92</v>
      </c>
      <c r="E64">
        <v>11</v>
      </c>
      <c r="F64">
        <v>27.8</v>
      </c>
      <c r="G64">
        <v>22.86</v>
      </c>
      <c r="H64" s="8">
        <v>0.25330000000000003</v>
      </c>
      <c r="I64" t="s">
        <v>615</v>
      </c>
    </row>
    <row r="65" spans="1:9" x14ac:dyDescent="0.3">
      <c r="A65">
        <v>1</v>
      </c>
      <c r="B65" t="s">
        <v>738</v>
      </c>
      <c r="C65">
        <v>1</v>
      </c>
      <c r="D65">
        <v>-0.02</v>
      </c>
      <c r="E65">
        <v>10</v>
      </c>
      <c r="F65">
        <v>23.59</v>
      </c>
      <c r="G65">
        <v>19.79</v>
      </c>
      <c r="H65" s="8">
        <v>0.2994</v>
      </c>
      <c r="I65" t="s">
        <v>615</v>
      </c>
    </row>
    <row r="66" spans="1:9" x14ac:dyDescent="0.3">
      <c r="A66">
        <v>1</v>
      </c>
      <c r="B66" t="s">
        <v>739</v>
      </c>
      <c r="C66">
        <v>1</v>
      </c>
      <c r="D66">
        <v>1.65</v>
      </c>
      <c r="E66">
        <v>9</v>
      </c>
      <c r="F66">
        <v>24.37</v>
      </c>
      <c r="G66">
        <v>19.21</v>
      </c>
      <c r="H66" s="8">
        <v>0.24079999999999999</v>
      </c>
      <c r="I66" t="s">
        <v>615</v>
      </c>
    </row>
    <row r="67" spans="1:9" x14ac:dyDescent="0.3">
      <c r="A67">
        <v>1</v>
      </c>
      <c r="B67" t="s">
        <v>740</v>
      </c>
      <c r="C67">
        <v>1</v>
      </c>
      <c r="D67">
        <v>0.23</v>
      </c>
      <c r="E67">
        <v>9</v>
      </c>
      <c r="F67">
        <v>39.020000000000003</v>
      </c>
      <c r="G67">
        <v>19.3</v>
      </c>
      <c r="H67" s="8">
        <v>0.45369999999999999</v>
      </c>
      <c r="I67" t="s">
        <v>615</v>
      </c>
    </row>
    <row r="68" spans="1:9" x14ac:dyDescent="0.3">
      <c r="A68">
        <v>1</v>
      </c>
      <c r="B68" t="s">
        <v>741</v>
      </c>
      <c r="C68">
        <v>1</v>
      </c>
      <c r="D68">
        <v>1.23</v>
      </c>
      <c r="E68">
        <v>12</v>
      </c>
      <c r="F68">
        <v>36.799999999999997</v>
      </c>
      <c r="G68">
        <v>29.58</v>
      </c>
      <c r="H68" s="8">
        <v>0.2079</v>
      </c>
      <c r="I68" t="s">
        <v>615</v>
      </c>
    </row>
    <row r="69" spans="1:9" x14ac:dyDescent="0.3">
      <c r="A69">
        <v>1</v>
      </c>
      <c r="B69" t="s">
        <v>742</v>
      </c>
      <c r="C69">
        <v>1</v>
      </c>
      <c r="D69">
        <v>-1.0900000000000001</v>
      </c>
      <c r="E69">
        <v>11</v>
      </c>
      <c r="F69">
        <v>29.38</v>
      </c>
      <c r="G69">
        <v>20.260000000000002</v>
      </c>
      <c r="H69" s="8">
        <v>0.40710000000000002</v>
      </c>
      <c r="I69" t="s">
        <v>615</v>
      </c>
    </row>
    <row r="70" spans="1:9" x14ac:dyDescent="0.3">
      <c r="A70">
        <v>1</v>
      </c>
      <c r="B70" t="s">
        <v>743</v>
      </c>
      <c r="C70">
        <v>1</v>
      </c>
      <c r="D70">
        <v>1.51</v>
      </c>
      <c r="E70">
        <v>10</v>
      </c>
      <c r="F70">
        <v>29.71</v>
      </c>
      <c r="G70">
        <v>24.87</v>
      </c>
      <c r="H70" s="8">
        <v>0.38669999999999999</v>
      </c>
      <c r="I70" t="s">
        <v>615</v>
      </c>
    </row>
    <row r="71" spans="1:9" x14ac:dyDescent="0.3">
      <c r="A71">
        <v>1</v>
      </c>
      <c r="B71" t="s">
        <v>744</v>
      </c>
      <c r="C71">
        <v>1</v>
      </c>
      <c r="D71">
        <v>0.18</v>
      </c>
      <c r="E71">
        <v>10</v>
      </c>
      <c r="F71">
        <v>30.59</v>
      </c>
      <c r="G71">
        <v>16.989999999999998</v>
      </c>
      <c r="H71" s="8">
        <v>0.2596</v>
      </c>
      <c r="I71" t="s">
        <v>615</v>
      </c>
    </row>
    <row r="72" spans="1:9" x14ac:dyDescent="0.3">
      <c r="A72">
        <v>1</v>
      </c>
      <c r="B72" t="s">
        <v>745</v>
      </c>
      <c r="C72">
        <v>1</v>
      </c>
      <c r="D72">
        <v>0.38</v>
      </c>
      <c r="E72">
        <v>11</v>
      </c>
      <c r="F72">
        <v>23.79</v>
      </c>
      <c r="G72">
        <v>23.42</v>
      </c>
      <c r="H72" s="8">
        <v>0.2432</v>
      </c>
      <c r="I72" t="s">
        <v>615</v>
      </c>
    </row>
    <row r="73" spans="1:9" x14ac:dyDescent="0.3">
      <c r="A73">
        <v>1</v>
      </c>
      <c r="B73" t="s">
        <v>746</v>
      </c>
      <c r="C73">
        <v>1</v>
      </c>
      <c r="D73">
        <v>0.55000000000000004</v>
      </c>
      <c r="E73">
        <v>17</v>
      </c>
      <c r="F73">
        <v>50.15</v>
      </c>
      <c r="G73">
        <v>46.51</v>
      </c>
      <c r="H73" s="8">
        <v>0.19470000000000001</v>
      </c>
      <c r="I73" t="s">
        <v>615</v>
      </c>
    </row>
    <row r="74" spans="1:9" x14ac:dyDescent="0.3">
      <c r="A74">
        <v>1</v>
      </c>
      <c r="B74" t="s">
        <v>747</v>
      </c>
      <c r="C74">
        <v>1</v>
      </c>
      <c r="D74">
        <v>-0.27</v>
      </c>
      <c r="E74">
        <v>7</v>
      </c>
      <c r="F74">
        <v>13.82</v>
      </c>
      <c r="G74">
        <v>10.38</v>
      </c>
      <c r="H74" s="8">
        <v>0.41249999999999998</v>
      </c>
      <c r="I74" t="s">
        <v>615</v>
      </c>
    </row>
    <row r="75" spans="1:9" x14ac:dyDescent="0.3">
      <c r="A75">
        <v>1</v>
      </c>
      <c r="B75" t="s">
        <v>748</v>
      </c>
      <c r="C75">
        <v>1</v>
      </c>
      <c r="D75">
        <v>0.64</v>
      </c>
      <c r="E75">
        <v>13</v>
      </c>
      <c r="F75">
        <v>40.44</v>
      </c>
      <c r="G75">
        <v>38.11</v>
      </c>
      <c r="H75" s="8">
        <v>0.1948</v>
      </c>
      <c r="I75" t="s">
        <v>615</v>
      </c>
    </row>
    <row r="76" spans="1:9" x14ac:dyDescent="0.3">
      <c r="A76">
        <v>1</v>
      </c>
      <c r="B76" t="s">
        <v>749</v>
      </c>
      <c r="C76">
        <v>1</v>
      </c>
      <c r="D76">
        <v>0.27</v>
      </c>
      <c r="E76">
        <v>10</v>
      </c>
      <c r="F76">
        <v>24.84</v>
      </c>
      <c r="G76">
        <v>19.03</v>
      </c>
      <c r="H76" s="8">
        <v>0.40350000000000003</v>
      </c>
      <c r="I76" t="s">
        <v>615</v>
      </c>
    </row>
    <row r="77" spans="1:9" x14ac:dyDescent="0.3">
      <c r="A77">
        <v>1</v>
      </c>
      <c r="B77" t="s">
        <v>750</v>
      </c>
      <c r="C77">
        <v>1</v>
      </c>
      <c r="D77">
        <v>1.06</v>
      </c>
      <c r="E77">
        <v>10</v>
      </c>
      <c r="F77">
        <v>26.51</v>
      </c>
      <c r="G77">
        <v>21.29</v>
      </c>
      <c r="H77" s="8">
        <v>0.2545</v>
      </c>
      <c r="I77" t="s">
        <v>615</v>
      </c>
    </row>
    <row r="78" spans="1:9" x14ac:dyDescent="0.3">
      <c r="A78">
        <v>1</v>
      </c>
      <c r="B78" t="s">
        <v>751</v>
      </c>
      <c r="C78">
        <v>1</v>
      </c>
      <c r="D78">
        <v>-0.74</v>
      </c>
      <c r="E78">
        <v>16</v>
      </c>
      <c r="F78">
        <v>37.94</v>
      </c>
      <c r="G78">
        <v>37.340000000000003</v>
      </c>
      <c r="H78" s="8">
        <v>0.2306</v>
      </c>
      <c r="I78" t="s">
        <v>615</v>
      </c>
    </row>
    <row r="79" spans="1:9" x14ac:dyDescent="0.3">
      <c r="A79">
        <v>1</v>
      </c>
      <c r="B79" t="s">
        <v>752</v>
      </c>
      <c r="C79">
        <v>1</v>
      </c>
      <c r="D79">
        <v>0.5</v>
      </c>
      <c r="E79">
        <v>13</v>
      </c>
      <c r="F79">
        <v>39.08</v>
      </c>
      <c r="G79">
        <v>35.43</v>
      </c>
      <c r="H79" s="8">
        <v>0.1968</v>
      </c>
      <c r="I79" t="s">
        <v>615</v>
      </c>
    </row>
    <row r="80" spans="1:9" x14ac:dyDescent="0.3">
      <c r="A80">
        <v>1</v>
      </c>
      <c r="B80" t="s">
        <v>753</v>
      </c>
      <c r="C80">
        <v>1</v>
      </c>
      <c r="D80">
        <v>0.83</v>
      </c>
      <c r="E80">
        <v>10</v>
      </c>
      <c r="F80">
        <v>33.06</v>
      </c>
      <c r="G80">
        <v>22.99</v>
      </c>
      <c r="H80" s="8">
        <v>0.22620000000000001</v>
      </c>
      <c r="I80" t="s">
        <v>615</v>
      </c>
    </row>
    <row r="81" spans="1:9" x14ac:dyDescent="0.3">
      <c r="A81">
        <v>1</v>
      </c>
      <c r="B81" t="s">
        <v>754</v>
      </c>
      <c r="C81">
        <v>1</v>
      </c>
      <c r="D81">
        <v>1.18</v>
      </c>
      <c r="E81">
        <v>17</v>
      </c>
      <c r="F81">
        <v>56.5</v>
      </c>
      <c r="G81">
        <v>51.13</v>
      </c>
      <c r="H81" s="8">
        <v>0.1822</v>
      </c>
      <c r="I81" t="s">
        <v>615</v>
      </c>
    </row>
    <row r="82" spans="1:9" x14ac:dyDescent="0.3">
      <c r="A82">
        <v>1</v>
      </c>
      <c r="B82" t="s">
        <v>755</v>
      </c>
      <c r="C82">
        <v>1</v>
      </c>
      <c r="D82">
        <v>1.22</v>
      </c>
      <c r="E82">
        <v>11</v>
      </c>
      <c r="F82">
        <v>38.69</v>
      </c>
      <c r="G82">
        <v>28.18</v>
      </c>
      <c r="H82" s="8">
        <v>0.20380000000000001</v>
      </c>
      <c r="I82" t="s">
        <v>615</v>
      </c>
    </row>
    <row r="83" spans="1:9" x14ac:dyDescent="0.3">
      <c r="A83">
        <v>1</v>
      </c>
      <c r="B83" t="s">
        <v>756</v>
      </c>
      <c r="C83">
        <v>1</v>
      </c>
      <c r="D83">
        <v>-0.02</v>
      </c>
      <c r="E83">
        <v>10</v>
      </c>
      <c r="F83">
        <v>27.92</v>
      </c>
      <c r="G83">
        <v>19.420000000000002</v>
      </c>
      <c r="H83" s="8">
        <v>0.34670000000000001</v>
      </c>
      <c r="I83" t="s">
        <v>615</v>
      </c>
    </row>
    <row r="84" spans="1:9" x14ac:dyDescent="0.3">
      <c r="A84">
        <v>1</v>
      </c>
      <c r="B84" t="s">
        <v>757</v>
      </c>
      <c r="C84">
        <v>1</v>
      </c>
      <c r="D84">
        <v>1.62</v>
      </c>
      <c r="E84">
        <v>10</v>
      </c>
      <c r="F84">
        <v>35.700000000000003</v>
      </c>
      <c r="G84">
        <v>27.52</v>
      </c>
      <c r="H84" s="8">
        <v>0.21279999999999999</v>
      </c>
      <c r="I84" t="s">
        <v>615</v>
      </c>
    </row>
    <row r="85" spans="1:9" x14ac:dyDescent="0.3">
      <c r="A85">
        <v>1</v>
      </c>
      <c r="B85" t="s">
        <v>758</v>
      </c>
      <c r="C85">
        <v>1</v>
      </c>
      <c r="D85">
        <v>1.05</v>
      </c>
      <c r="E85">
        <v>16</v>
      </c>
      <c r="F85">
        <v>53.74</v>
      </c>
      <c r="G85">
        <v>45.44</v>
      </c>
      <c r="H85" s="8">
        <v>0.17929999999999999</v>
      </c>
      <c r="I85" t="s">
        <v>615</v>
      </c>
    </row>
    <row r="86" spans="1:9" x14ac:dyDescent="0.3">
      <c r="A86">
        <v>1</v>
      </c>
      <c r="B86" t="s">
        <v>759</v>
      </c>
      <c r="C86">
        <v>1</v>
      </c>
      <c r="D86">
        <v>-0.71</v>
      </c>
      <c r="E86">
        <v>11</v>
      </c>
      <c r="F86">
        <v>40</v>
      </c>
      <c r="G86">
        <v>32.130000000000003</v>
      </c>
      <c r="H86" s="8">
        <v>0.22070000000000001</v>
      </c>
      <c r="I86" t="s">
        <v>615</v>
      </c>
    </row>
    <row r="87" spans="1:9" x14ac:dyDescent="0.3">
      <c r="A87">
        <v>1</v>
      </c>
      <c r="B87" t="s">
        <v>760</v>
      </c>
      <c r="C87">
        <v>1</v>
      </c>
      <c r="D87">
        <v>0.57999999999999996</v>
      </c>
      <c r="E87">
        <v>13</v>
      </c>
      <c r="F87">
        <v>39.53</v>
      </c>
      <c r="G87">
        <v>29.32</v>
      </c>
      <c r="H87" s="8">
        <v>0.224</v>
      </c>
      <c r="I87" t="s">
        <v>615</v>
      </c>
    </row>
    <row r="88" spans="1:9" x14ac:dyDescent="0.3">
      <c r="A88">
        <v>1</v>
      </c>
      <c r="B88" t="s">
        <v>761</v>
      </c>
      <c r="C88">
        <v>1</v>
      </c>
      <c r="D88">
        <v>0.56999999999999995</v>
      </c>
      <c r="E88">
        <v>11</v>
      </c>
      <c r="F88">
        <v>31.91</v>
      </c>
      <c r="G88">
        <v>20.96</v>
      </c>
      <c r="H88" s="8">
        <v>0.28860000000000002</v>
      </c>
      <c r="I88" t="s">
        <v>615</v>
      </c>
    </row>
    <row r="89" spans="1:9" x14ac:dyDescent="0.3">
      <c r="A89">
        <v>1</v>
      </c>
      <c r="B89" t="s">
        <v>762</v>
      </c>
      <c r="C89">
        <v>1</v>
      </c>
      <c r="D89">
        <v>1.1299999999999999</v>
      </c>
      <c r="E89">
        <v>12</v>
      </c>
      <c r="F89">
        <v>42.22</v>
      </c>
      <c r="G89">
        <v>33.5</v>
      </c>
      <c r="H89" s="8">
        <v>0.25750000000000001</v>
      </c>
      <c r="I89" t="s">
        <v>615</v>
      </c>
    </row>
    <row r="90" spans="1:9" x14ac:dyDescent="0.3">
      <c r="A90">
        <v>1</v>
      </c>
      <c r="B90" t="s">
        <v>763</v>
      </c>
      <c r="C90">
        <v>1</v>
      </c>
      <c r="D90">
        <v>-0.9</v>
      </c>
      <c r="E90">
        <v>12</v>
      </c>
      <c r="F90">
        <v>41.52</v>
      </c>
      <c r="G90">
        <v>27.47</v>
      </c>
      <c r="H90" s="8">
        <v>0.27810000000000001</v>
      </c>
      <c r="I90" t="s">
        <v>615</v>
      </c>
    </row>
    <row r="91" spans="1:9" x14ac:dyDescent="0.3">
      <c r="A91">
        <v>1</v>
      </c>
      <c r="B91" t="s">
        <v>764</v>
      </c>
      <c r="C91">
        <v>1</v>
      </c>
      <c r="D91">
        <v>0.82</v>
      </c>
      <c r="E91">
        <v>13</v>
      </c>
      <c r="F91">
        <v>42.21</v>
      </c>
      <c r="G91">
        <v>38.33</v>
      </c>
      <c r="H91" s="8">
        <v>0.17660000000000001</v>
      </c>
      <c r="I91" t="s">
        <v>615</v>
      </c>
    </row>
    <row r="92" spans="1:9" x14ac:dyDescent="0.3">
      <c r="A92">
        <v>1</v>
      </c>
      <c r="B92" t="s">
        <v>765</v>
      </c>
      <c r="C92">
        <v>1</v>
      </c>
      <c r="D92">
        <v>0.6</v>
      </c>
      <c r="E92">
        <v>11</v>
      </c>
      <c r="F92">
        <v>30.58</v>
      </c>
      <c r="G92">
        <v>25.22</v>
      </c>
      <c r="H92" s="8">
        <v>0.27060000000000001</v>
      </c>
      <c r="I92" t="s">
        <v>615</v>
      </c>
    </row>
    <row r="93" spans="1:9" x14ac:dyDescent="0.3">
      <c r="A93">
        <v>1</v>
      </c>
      <c r="B93" t="s">
        <v>766</v>
      </c>
      <c r="C93">
        <v>1</v>
      </c>
      <c r="D93">
        <v>-0.28000000000000003</v>
      </c>
      <c r="E93">
        <v>11</v>
      </c>
      <c r="F93">
        <v>32.119999999999997</v>
      </c>
      <c r="G93">
        <v>25.81</v>
      </c>
      <c r="H93" s="8">
        <v>0.254</v>
      </c>
      <c r="I93" t="s">
        <v>615</v>
      </c>
    </row>
    <row r="94" spans="1:9" x14ac:dyDescent="0.3">
      <c r="A94">
        <v>1</v>
      </c>
      <c r="B94" t="s">
        <v>767</v>
      </c>
      <c r="C94">
        <v>1</v>
      </c>
      <c r="D94">
        <v>0.99</v>
      </c>
      <c r="E94">
        <v>12</v>
      </c>
      <c r="F94">
        <v>39.049999999999997</v>
      </c>
      <c r="G94">
        <v>23.68</v>
      </c>
      <c r="H94" s="8">
        <v>0.32879999999999998</v>
      </c>
      <c r="I94" t="s">
        <v>615</v>
      </c>
    </row>
    <row r="95" spans="1:9" x14ac:dyDescent="0.3">
      <c r="A95">
        <v>1</v>
      </c>
      <c r="B95" t="s">
        <v>768</v>
      </c>
      <c r="C95">
        <v>1</v>
      </c>
      <c r="D95">
        <v>0.96</v>
      </c>
      <c r="E95">
        <v>11</v>
      </c>
      <c r="F95">
        <v>28.62</v>
      </c>
      <c r="G95">
        <v>26.61</v>
      </c>
      <c r="H95" s="8">
        <v>0.2276</v>
      </c>
      <c r="I95" t="s">
        <v>615</v>
      </c>
    </row>
    <row r="96" spans="1:9" x14ac:dyDescent="0.3">
      <c r="A96">
        <v>1</v>
      </c>
      <c r="B96" t="s">
        <v>769</v>
      </c>
      <c r="C96">
        <v>1</v>
      </c>
      <c r="D96">
        <v>-0.32</v>
      </c>
      <c r="E96">
        <v>9</v>
      </c>
      <c r="F96">
        <v>29.56</v>
      </c>
      <c r="G96">
        <v>15.31</v>
      </c>
      <c r="H96" s="8">
        <v>0.27279999999999999</v>
      </c>
      <c r="I96" t="s">
        <v>615</v>
      </c>
    </row>
    <row r="97" spans="1:9" x14ac:dyDescent="0.3">
      <c r="A97">
        <v>1</v>
      </c>
      <c r="B97" t="s">
        <v>770</v>
      </c>
      <c r="C97">
        <v>1</v>
      </c>
      <c r="D97">
        <v>0.71</v>
      </c>
      <c r="E97">
        <v>12</v>
      </c>
      <c r="F97">
        <v>33.659999999999997</v>
      </c>
      <c r="G97">
        <v>30.1</v>
      </c>
      <c r="H97" s="8">
        <v>0.20619999999999999</v>
      </c>
      <c r="I97" t="s">
        <v>615</v>
      </c>
    </row>
    <row r="98" spans="1:9" x14ac:dyDescent="0.3">
      <c r="A98">
        <v>1</v>
      </c>
      <c r="B98" t="s">
        <v>771</v>
      </c>
      <c r="C98">
        <v>1</v>
      </c>
      <c r="D98">
        <v>0.84</v>
      </c>
      <c r="E98">
        <v>14</v>
      </c>
      <c r="F98">
        <v>57.22</v>
      </c>
      <c r="G98">
        <v>44.52</v>
      </c>
      <c r="H98" s="8">
        <v>0.16769999999999999</v>
      </c>
      <c r="I98" t="s">
        <v>615</v>
      </c>
    </row>
    <row r="99" spans="1:9" x14ac:dyDescent="0.3">
      <c r="A99">
        <v>1</v>
      </c>
      <c r="B99" t="s">
        <v>772</v>
      </c>
      <c r="C99">
        <v>1</v>
      </c>
      <c r="D99">
        <v>0.63</v>
      </c>
      <c r="E99">
        <v>11</v>
      </c>
      <c r="F99">
        <v>27.05</v>
      </c>
      <c r="G99">
        <v>22.1</v>
      </c>
      <c r="H99" s="8">
        <v>0.26250000000000001</v>
      </c>
      <c r="I99" t="s">
        <v>615</v>
      </c>
    </row>
    <row r="100" spans="1:9" x14ac:dyDescent="0.3">
      <c r="A100">
        <v>1</v>
      </c>
      <c r="B100" t="s">
        <v>773</v>
      </c>
      <c r="C100">
        <v>1</v>
      </c>
      <c r="D100">
        <v>0.9</v>
      </c>
      <c r="E100">
        <v>15</v>
      </c>
      <c r="F100">
        <v>38.92</v>
      </c>
      <c r="G100">
        <v>34.32</v>
      </c>
      <c r="H100" s="8">
        <v>0.22370000000000001</v>
      </c>
      <c r="I100" t="s">
        <v>615</v>
      </c>
    </row>
    <row r="101" spans="1:9" x14ac:dyDescent="0.3">
      <c r="A101">
        <v>1</v>
      </c>
      <c r="B101" t="s">
        <v>774</v>
      </c>
      <c r="C101">
        <v>1</v>
      </c>
      <c r="D101">
        <v>0.41</v>
      </c>
      <c r="E101">
        <v>14</v>
      </c>
      <c r="F101">
        <v>58.24</v>
      </c>
      <c r="G101">
        <v>43.02</v>
      </c>
      <c r="H101" s="8">
        <v>0.155</v>
      </c>
      <c r="I101" t="s">
        <v>615</v>
      </c>
    </row>
    <row r="102" spans="1:9" x14ac:dyDescent="0.3">
      <c r="A102">
        <v>1</v>
      </c>
      <c r="B102" t="s">
        <v>775</v>
      </c>
      <c r="C102">
        <v>1</v>
      </c>
      <c r="D102">
        <v>1.17</v>
      </c>
      <c r="E102">
        <v>16</v>
      </c>
      <c r="F102">
        <v>42.38</v>
      </c>
      <c r="G102">
        <v>39.020000000000003</v>
      </c>
      <c r="H102" s="8">
        <v>0.20930000000000001</v>
      </c>
      <c r="I102" t="s">
        <v>615</v>
      </c>
    </row>
    <row r="103" spans="1:9" x14ac:dyDescent="0.3">
      <c r="A103">
        <v>1</v>
      </c>
      <c r="B103" t="s">
        <v>776</v>
      </c>
      <c r="C103">
        <v>1</v>
      </c>
      <c r="D103">
        <v>0.52</v>
      </c>
      <c r="E103">
        <v>14</v>
      </c>
      <c r="F103">
        <v>63.83</v>
      </c>
      <c r="G103">
        <v>41.27</v>
      </c>
      <c r="H103" s="8">
        <v>0.2344</v>
      </c>
      <c r="I103" t="s">
        <v>615</v>
      </c>
    </row>
    <row r="104" spans="1:9" x14ac:dyDescent="0.3">
      <c r="A104">
        <v>1</v>
      </c>
      <c r="B104" t="s">
        <v>777</v>
      </c>
      <c r="C104">
        <v>1</v>
      </c>
      <c r="D104">
        <v>0.15</v>
      </c>
      <c r="E104">
        <v>11</v>
      </c>
      <c r="F104">
        <v>28.19</v>
      </c>
      <c r="G104">
        <v>21.53</v>
      </c>
      <c r="H104" s="8">
        <v>0.27110000000000001</v>
      </c>
      <c r="I104" t="s">
        <v>615</v>
      </c>
    </row>
    <row r="105" spans="1:9" x14ac:dyDescent="0.3">
      <c r="A105">
        <v>1</v>
      </c>
      <c r="B105" t="s">
        <v>778</v>
      </c>
      <c r="C105">
        <v>1</v>
      </c>
      <c r="D105">
        <v>1.53</v>
      </c>
      <c r="E105">
        <v>11</v>
      </c>
      <c r="F105">
        <v>31</v>
      </c>
      <c r="G105">
        <v>22.17</v>
      </c>
      <c r="H105" s="8">
        <v>0.28739999999999999</v>
      </c>
      <c r="I105" t="s">
        <v>615</v>
      </c>
    </row>
    <row r="106" spans="1:9" x14ac:dyDescent="0.3">
      <c r="A106">
        <v>1</v>
      </c>
      <c r="B106" t="s">
        <v>779</v>
      </c>
      <c r="C106">
        <v>1</v>
      </c>
      <c r="D106">
        <v>-1.0900000000000001</v>
      </c>
      <c r="E106">
        <v>11</v>
      </c>
      <c r="F106">
        <v>34.36</v>
      </c>
      <c r="G106">
        <v>24.16</v>
      </c>
      <c r="H106" s="8">
        <v>0.43680000000000002</v>
      </c>
      <c r="I106" t="s">
        <v>615</v>
      </c>
    </row>
    <row r="107" spans="1:9" x14ac:dyDescent="0.3">
      <c r="A107">
        <v>1</v>
      </c>
      <c r="B107" t="s">
        <v>780</v>
      </c>
      <c r="C107">
        <v>1</v>
      </c>
      <c r="D107">
        <v>1.58</v>
      </c>
      <c r="E107">
        <v>13</v>
      </c>
      <c r="F107">
        <v>41.72</v>
      </c>
      <c r="G107">
        <v>35.35</v>
      </c>
      <c r="H107" s="8">
        <v>0.1951</v>
      </c>
      <c r="I107" t="s">
        <v>615</v>
      </c>
    </row>
    <row r="108" spans="1:9" x14ac:dyDescent="0.3">
      <c r="A108">
        <v>1</v>
      </c>
      <c r="B108" t="s">
        <v>781</v>
      </c>
      <c r="C108">
        <v>1</v>
      </c>
      <c r="D108">
        <v>1.1399999999999999</v>
      </c>
      <c r="E108">
        <v>12</v>
      </c>
      <c r="F108">
        <v>40.4</v>
      </c>
      <c r="G108">
        <v>32.47</v>
      </c>
      <c r="H108" s="8">
        <v>0.1953</v>
      </c>
      <c r="I108" t="s">
        <v>615</v>
      </c>
    </row>
    <row r="109" spans="1:9" x14ac:dyDescent="0.3">
      <c r="A109">
        <v>1</v>
      </c>
      <c r="B109" t="s">
        <v>782</v>
      </c>
      <c r="C109">
        <v>1</v>
      </c>
      <c r="D109">
        <v>0.84</v>
      </c>
      <c r="E109">
        <v>12</v>
      </c>
      <c r="F109">
        <v>32.28</v>
      </c>
      <c r="G109">
        <v>25.85</v>
      </c>
      <c r="H109" s="8">
        <v>0.23319999999999999</v>
      </c>
      <c r="I109" t="s">
        <v>615</v>
      </c>
    </row>
    <row r="110" spans="1:9" x14ac:dyDescent="0.3">
      <c r="A110">
        <v>1</v>
      </c>
      <c r="B110" t="s">
        <v>783</v>
      </c>
      <c r="C110">
        <v>1</v>
      </c>
      <c r="D110">
        <v>0.45</v>
      </c>
      <c r="E110">
        <v>13</v>
      </c>
      <c r="F110">
        <v>43.03</v>
      </c>
      <c r="G110">
        <v>27.03</v>
      </c>
      <c r="H110" s="8">
        <v>0.29470000000000002</v>
      </c>
      <c r="I110" t="s">
        <v>615</v>
      </c>
    </row>
    <row r="111" spans="1:9" x14ac:dyDescent="0.3">
      <c r="A111">
        <v>1</v>
      </c>
      <c r="B111" t="s">
        <v>784</v>
      </c>
      <c r="C111">
        <v>1</v>
      </c>
      <c r="D111">
        <v>0.56999999999999995</v>
      </c>
      <c r="E111">
        <v>11</v>
      </c>
      <c r="F111">
        <v>28.01</v>
      </c>
      <c r="G111">
        <v>14.25</v>
      </c>
      <c r="H111" s="8">
        <v>0.26479999999999998</v>
      </c>
      <c r="I111" t="s">
        <v>615</v>
      </c>
    </row>
    <row r="112" spans="1:9" x14ac:dyDescent="0.3">
      <c r="A112">
        <v>1</v>
      </c>
      <c r="B112" t="s">
        <v>785</v>
      </c>
      <c r="C112">
        <v>1</v>
      </c>
      <c r="D112">
        <v>1.51</v>
      </c>
      <c r="E112">
        <v>12</v>
      </c>
      <c r="F112">
        <v>38.67</v>
      </c>
      <c r="G112">
        <v>28.72</v>
      </c>
      <c r="H112" s="8">
        <v>0.20250000000000001</v>
      </c>
      <c r="I112" t="s">
        <v>615</v>
      </c>
    </row>
    <row r="113" spans="1:24" x14ac:dyDescent="0.3">
      <c r="A113">
        <v>1</v>
      </c>
      <c r="B113" t="s">
        <v>786</v>
      </c>
      <c r="C113">
        <v>1</v>
      </c>
      <c r="D113">
        <v>0.84</v>
      </c>
      <c r="E113">
        <v>13</v>
      </c>
      <c r="F113">
        <v>38.82</v>
      </c>
      <c r="G113">
        <v>31.64</v>
      </c>
      <c r="H113" s="8">
        <v>0.21820000000000001</v>
      </c>
      <c r="I113" t="s">
        <v>615</v>
      </c>
    </row>
    <row r="114" spans="1:24" x14ac:dyDescent="0.3">
      <c r="A114">
        <v>1</v>
      </c>
      <c r="B114" t="s">
        <v>787</v>
      </c>
      <c r="C114">
        <v>1</v>
      </c>
      <c r="D114">
        <v>1.23</v>
      </c>
      <c r="E114">
        <v>12</v>
      </c>
      <c r="F114">
        <v>32.020000000000003</v>
      </c>
      <c r="G114">
        <v>25.5</v>
      </c>
      <c r="H114" s="8">
        <v>0.2407</v>
      </c>
      <c r="I114" t="s">
        <v>615</v>
      </c>
    </row>
    <row r="115" spans="1:24" x14ac:dyDescent="0.3">
      <c r="A115">
        <v>1</v>
      </c>
      <c r="B115" t="s">
        <v>788</v>
      </c>
      <c r="C115">
        <v>1</v>
      </c>
      <c r="D115">
        <v>1.3</v>
      </c>
      <c r="E115">
        <v>11</v>
      </c>
      <c r="F115">
        <v>37.380000000000003</v>
      </c>
      <c r="G115">
        <v>32.840000000000003</v>
      </c>
      <c r="H115" s="8">
        <v>0.1777</v>
      </c>
      <c r="I115" t="s">
        <v>615</v>
      </c>
    </row>
    <row r="116" spans="1:24" x14ac:dyDescent="0.3">
      <c r="A116">
        <v>1</v>
      </c>
      <c r="B116" t="s">
        <v>789</v>
      </c>
      <c r="C116">
        <v>1</v>
      </c>
      <c r="D116">
        <v>-0.02</v>
      </c>
      <c r="E116">
        <v>14</v>
      </c>
      <c r="F116">
        <v>37.44</v>
      </c>
      <c r="G116">
        <v>32.909999999999997</v>
      </c>
      <c r="H116" s="8">
        <v>0.2445</v>
      </c>
      <c r="I116" t="s">
        <v>615</v>
      </c>
    </row>
    <row r="117" spans="1:24" x14ac:dyDescent="0.3">
      <c r="A117">
        <v>1</v>
      </c>
      <c r="B117" t="s">
        <v>790</v>
      </c>
      <c r="C117">
        <v>1</v>
      </c>
      <c r="D117">
        <v>1.23</v>
      </c>
      <c r="E117">
        <v>12</v>
      </c>
      <c r="F117">
        <v>33.99</v>
      </c>
      <c r="G117">
        <v>23.75</v>
      </c>
      <c r="H117" s="8">
        <v>0.25740000000000002</v>
      </c>
      <c r="I117" t="s">
        <v>615</v>
      </c>
    </row>
    <row r="118" spans="1:24" x14ac:dyDescent="0.3">
      <c r="A118">
        <v>1</v>
      </c>
      <c r="B118" t="s">
        <v>791</v>
      </c>
      <c r="C118">
        <v>1</v>
      </c>
      <c r="D118">
        <v>0.1</v>
      </c>
      <c r="E118">
        <v>11</v>
      </c>
      <c r="F118">
        <v>27.52</v>
      </c>
      <c r="G118">
        <v>24.53</v>
      </c>
      <c r="H118" s="8">
        <v>0.22170000000000001</v>
      </c>
      <c r="I118" t="s">
        <v>615</v>
      </c>
    </row>
    <row r="119" spans="1:24" x14ac:dyDescent="0.3">
      <c r="A119">
        <v>1</v>
      </c>
      <c r="B119" t="s">
        <v>792</v>
      </c>
      <c r="C119">
        <v>1</v>
      </c>
      <c r="D119">
        <v>0.48</v>
      </c>
      <c r="E119">
        <v>9</v>
      </c>
      <c r="F119">
        <v>27.01</v>
      </c>
      <c r="G119">
        <v>19.59</v>
      </c>
      <c r="H119" s="8">
        <v>0.32679999999999998</v>
      </c>
      <c r="I119" t="s">
        <v>615</v>
      </c>
    </row>
    <row r="120" spans="1:24" x14ac:dyDescent="0.3">
      <c r="A120">
        <v>1</v>
      </c>
      <c r="B120" t="s">
        <v>793</v>
      </c>
      <c r="C120">
        <v>1</v>
      </c>
      <c r="D120">
        <v>0.56000000000000005</v>
      </c>
      <c r="E120">
        <v>11</v>
      </c>
      <c r="F120">
        <v>27.3</v>
      </c>
      <c r="G120">
        <v>25.78</v>
      </c>
      <c r="H120" s="8">
        <v>0.2253</v>
      </c>
      <c r="I120" t="s">
        <v>615</v>
      </c>
    </row>
    <row r="121" spans="1:24" x14ac:dyDescent="0.3">
      <c r="A121">
        <v>1</v>
      </c>
      <c r="B121" t="s">
        <v>794</v>
      </c>
      <c r="C121">
        <v>1</v>
      </c>
      <c r="D121">
        <v>1.32</v>
      </c>
      <c r="E121">
        <v>14</v>
      </c>
      <c r="F121">
        <v>32.369999999999997</v>
      </c>
      <c r="G121">
        <v>28.63</v>
      </c>
      <c r="H121" s="8">
        <v>0.25829999999999997</v>
      </c>
      <c r="I121" t="s">
        <v>615</v>
      </c>
    </row>
    <row r="122" spans="1:24" x14ac:dyDescent="0.3">
      <c r="A122">
        <v>1</v>
      </c>
      <c r="B122" t="s">
        <v>795</v>
      </c>
      <c r="C122">
        <v>1</v>
      </c>
      <c r="D122">
        <v>0.93</v>
      </c>
      <c r="E122">
        <v>13</v>
      </c>
      <c r="F122">
        <v>27.94</v>
      </c>
      <c r="G122">
        <v>24.96</v>
      </c>
      <c r="H122" s="8">
        <v>0.31169999999999998</v>
      </c>
      <c r="I122" t="s">
        <v>615</v>
      </c>
    </row>
    <row r="123" spans="1:24" x14ac:dyDescent="0.3">
      <c r="A123">
        <v>1</v>
      </c>
      <c r="B123" t="s">
        <v>796</v>
      </c>
      <c r="C123">
        <v>1</v>
      </c>
      <c r="D123">
        <v>0</v>
      </c>
      <c r="E123">
        <v>9</v>
      </c>
      <c r="F123">
        <v>21.57</v>
      </c>
      <c r="G123">
        <v>18.440000000000001</v>
      </c>
      <c r="H123" s="8">
        <v>0.29099999999999998</v>
      </c>
      <c r="I123" t="s">
        <v>615</v>
      </c>
    </row>
    <row r="124" spans="1:24" x14ac:dyDescent="0.3">
      <c r="A124">
        <v>1</v>
      </c>
      <c r="B124" t="s">
        <v>797</v>
      </c>
      <c r="C124">
        <v>1</v>
      </c>
      <c r="D124">
        <v>1.01</v>
      </c>
      <c r="E124">
        <v>12</v>
      </c>
      <c r="F124">
        <v>39.020000000000003</v>
      </c>
      <c r="G124">
        <v>19.2</v>
      </c>
      <c r="H124" s="8">
        <v>0.22450000000000001</v>
      </c>
      <c r="I124" t="s">
        <v>615</v>
      </c>
    </row>
    <row r="125" spans="1:24" x14ac:dyDescent="0.3">
      <c r="A125">
        <v>1</v>
      </c>
      <c r="B125" t="s">
        <v>798</v>
      </c>
      <c r="C125">
        <v>1</v>
      </c>
      <c r="D125">
        <v>1.07</v>
      </c>
      <c r="E125">
        <v>17</v>
      </c>
      <c r="F125">
        <v>59.1</v>
      </c>
      <c r="G125">
        <v>56.31</v>
      </c>
      <c r="H125" s="8">
        <v>0.15720000000000001</v>
      </c>
      <c r="I125" t="s">
        <v>615</v>
      </c>
    </row>
    <row r="126" spans="1:24" x14ac:dyDescent="0.3">
      <c r="A126">
        <v>1</v>
      </c>
      <c r="B126" t="s">
        <v>799</v>
      </c>
      <c r="C126">
        <v>1</v>
      </c>
      <c r="D126">
        <v>0.37</v>
      </c>
      <c r="E126">
        <v>21</v>
      </c>
      <c r="F126">
        <v>88.44</v>
      </c>
      <c r="G126">
        <v>88.04</v>
      </c>
      <c r="H126" s="8">
        <v>0.12470000000000001</v>
      </c>
      <c r="I126" t="s">
        <v>615</v>
      </c>
      <c r="P126" t="str" cm="1">
        <f t="array" ref="P126:P152">TRIM(B125:B151)</f>
        <v>3660-3690</v>
      </c>
      <c r="R126" t="s">
        <v>2046</v>
      </c>
      <c r="U126" t="str">
        <f>_xlfn.CONCAT("=(",R126,")/2")</f>
        <v>=(3660+3690)/2</v>
      </c>
      <c r="X126">
        <f>(3660+3690)/2</f>
        <v>3675</v>
      </c>
    </row>
    <row r="127" spans="1:24" x14ac:dyDescent="0.3">
      <c r="A127">
        <v>1</v>
      </c>
      <c r="B127" t="s">
        <v>800</v>
      </c>
      <c r="C127">
        <v>1</v>
      </c>
      <c r="D127">
        <v>0.9</v>
      </c>
      <c r="E127">
        <v>16</v>
      </c>
      <c r="F127">
        <v>73.680000000000007</v>
      </c>
      <c r="G127">
        <v>72.91</v>
      </c>
      <c r="H127" s="8">
        <v>0.1176</v>
      </c>
      <c r="I127" t="s">
        <v>615</v>
      </c>
      <c r="P127" t="str">
        <v>3690-3720</v>
      </c>
      <c r="R127" t="s">
        <v>2047</v>
      </c>
      <c r="U127" t="str">
        <f t="shared" ref="U127:U152" si="0">_xlfn.CONCAT("=(",R127,")/2")</f>
        <v>=(3690+3720)/2</v>
      </c>
      <c r="X127">
        <f>(3690+3720)/2</f>
        <v>3705</v>
      </c>
    </row>
    <row r="128" spans="1:24" x14ac:dyDescent="0.3">
      <c r="A128">
        <v>1</v>
      </c>
      <c r="B128" t="s">
        <v>801</v>
      </c>
      <c r="C128">
        <v>1</v>
      </c>
      <c r="D128">
        <v>-0.56999999999999995</v>
      </c>
      <c r="E128">
        <v>17</v>
      </c>
      <c r="F128">
        <v>53.2</v>
      </c>
      <c r="G128">
        <v>47.82</v>
      </c>
      <c r="H128" s="8">
        <v>0.1867</v>
      </c>
      <c r="I128" t="s">
        <v>615</v>
      </c>
      <c r="P128" t="str">
        <v>3720-3750</v>
      </c>
      <c r="R128" t="s">
        <v>2048</v>
      </c>
      <c r="U128" t="str">
        <f t="shared" si="0"/>
        <v>=(3720+3750)/2</v>
      </c>
      <c r="X128">
        <f>(3720+3750)/2</f>
        <v>3735</v>
      </c>
    </row>
    <row r="129" spans="1:24" x14ac:dyDescent="0.3">
      <c r="A129">
        <v>1</v>
      </c>
      <c r="B129" t="s">
        <v>802</v>
      </c>
      <c r="C129">
        <v>1</v>
      </c>
      <c r="D129">
        <v>-0.11</v>
      </c>
      <c r="E129">
        <v>19</v>
      </c>
      <c r="F129">
        <v>60.94</v>
      </c>
      <c r="G129">
        <v>58.68</v>
      </c>
      <c r="H129" s="8">
        <v>0.18090000000000001</v>
      </c>
      <c r="I129" t="s">
        <v>615</v>
      </c>
      <c r="P129" t="str">
        <v>3750-3780</v>
      </c>
      <c r="R129" t="s">
        <v>2049</v>
      </c>
      <c r="U129" t="str">
        <f t="shared" si="0"/>
        <v>=(3750+3780)/2</v>
      </c>
      <c r="X129">
        <f>(3750+3780)/2</f>
        <v>3765</v>
      </c>
    </row>
    <row r="130" spans="1:24" x14ac:dyDescent="0.3">
      <c r="A130">
        <v>1</v>
      </c>
      <c r="B130" t="s">
        <v>803</v>
      </c>
      <c r="C130">
        <v>1</v>
      </c>
      <c r="D130">
        <v>0.48</v>
      </c>
      <c r="E130">
        <v>15</v>
      </c>
      <c r="F130">
        <v>61.74</v>
      </c>
      <c r="G130">
        <v>50.76</v>
      </c>
      <c r="H130" s="8">
        <v>0.1583</v>
      </c>
      <c r="I130" t="s">
        <v>615</v>
      </c>
      <c r="P130" t="str">
        <v>3780-3810</v>
      </c>
      <c r="R130" t="s">
        <v>2050</v>
      </c>
      <c r="U130" t="str">
        <f t="shared" si="0"/>
        <v>=(3780+3810)/2</v>
      </c>
      <c r="X130">
        <f>(3780+3810)/2</f>
        <v>3795</v>
      </c>
    </row>
    <row r="131" spans="1:24" x14ac:dyDescent="0.3">
      <c r="A131">
        <v>1</v>
      </c>
      <c r="B131" t="s">
        <v>804</v>
      </c>
      <c r="C131">
        <v>1</v>
      </c>
      <c r="D131">
        <v>0.81</v>
      </c>
      <c r="E131">
        <v>14</v>
      </c>
      <c r="F131">
        <v>70.97</v>
      </c>
      <c r="G131">
        <v>70.650000000000006</v>
      </c>
      <c r="H131" s="8">
        <v>0.1055</v>
      </c>
      <c r="I131" t="s">
        <v>615</v>
      </c>
      <c r="P131" t="str">
        <v>3810-3840</v>
      </c>
      <c r="R131" t="s">
        <v>2051</v>
      </c>
      <c r="U131" t="str">
        <f t="shared" si="0"/>
        <v>=(3810+3840)/2</v>
      </c>
      <c r="X131">
        <f>(3810+3840)/2</f>
        <v>3825</v>
      </c>
    </row>
    <row r="132" spans="1:24" x14ac:dyDescent="0.3">
      <c r="A132">
        <v>1</v>
      </c>
      <c r="B132" t="s">
        <v>805</v>
      </c>
      <c r="C132">
        <v>1</v>
      </c>
      <c r="D132">
        <v>0.04</v>
      </c>
      <c r="E132">
        <v>17</v>
      </c>
      <c r="F132">
        <v>88.13</v>
      </c>
      <c r="G132">
        <v>87.85</v>
      </c>
      <c r="H132" s="8">
        <v>0.1045</v>
      </c>
      <c r="I132" t="s">
        <v>615</v>
      </c>
      <c r="P132" t="str">
        <v>3840-3870</v>
      </c>
      <c r="R132" t="s">
        <v>2052</v>
      </c>
      <c r="U132" t="str">
        <f t="shared" si="0"/>
        <v>=(3840+3870)/2</v>
      </c>
      <c r="X132">
        <f>(3840+3870)/2</f>
        <v>3855</v>
      </c>
    </row>
    <row r="133" spans="1:24" x14ac:dyDescent="0.3">
      <c r="A133">
        <v>1</v>
      </c>
      <c r="B133" t="s">
        <v>806</v>
      </c>
      <c r="C133">
        <v>1</v>
      </c>
      <c r="D133">
        <v>0.56999999999999995</v>
      </c>
      <c r="E133">
        <v>18</v>
      </c>
      <c r="F133">
        <v>77</v>
      </c>
      <c r="G133">
        <v>75.41</v>
      </c>
      <c r="H133" s="8">
        <v>0.12959999999999999</v>
      </c>
      <c r="I133" t="s">
        <v>615</v>
      </c>
      <c r="P133" t="str">
        <v>3870-3900</v>
      </c>
      <c r="R133" t="s">
        <v>2053</v>
      </c>
      <c r="U133" t="str">
        <f t="shared" si="0"/>
        <v>=(3870+3900)/2</v>
      </c>
      <c r="X133">
        <f>(3870+3900)/2</f>
        <v>3885</v>
      </c>
    </row>
    <row r="134" spans="1:24" x14ac:dyDescent="0.3">
      <c r="A134">
        <v>1</v>
      </c>
      <c r="B134" t="s">
        <v>807</v>
      </c>
      <c r="C134">
        <v>1</v>
      </c>
      <c r="D134">
        <v>0.48</v>
      </c>
      <c r="E134">
        <v>17</v>
      </c>
      <c r="F134">
        <v>71.63</v>
      </c>
      <c r="G134">
        <v>71.11</v>
      </c>
      <c r="H134" s="8">
        <v>0.124</v>
      </c>
      <c r="I134" t="s">
        <v>615</v>
      </c>
      <c r="P134" t="str">
        <v>3900-3930</v>
      </c>
      <c r="R134" t="s">
        <v>2054</v>
      </c>
      <c r="U134" t="str">
        <f t="shared" si="0"/>
        <v>=(3900+3930)/2</v>
      </c>
      <c r="X134">
        <f>(3900+3930)/2</f>
        <v>3915</v>
      </c>
    </row>
    <row r="135" spans="1:24" x14ac:dyDescent="0.3">
      <c r="A135">
        <v>1</v>
      </c>
      <c r="B135" t="s">
        <v>808</v>
      </c>
      <c r="C135">
        <v>1</v>
      </c>
      <c r="D135">
        <v>-0.82</v>
      </c>
      <c r="E135">
        <v>18</v>
      </c>
      <c r="F135">
        <v>76.44</v>
      </c>
      <c r="G135">
        <v>75.209999999999994</v>
      </c>
      <c r="H135" s="8">
        <v>0.1241</v>
      </c>
      <c r="I135" t="s">
        <v>615</v>
      </c>
      <c r="P135" t="str">
        <v>3930-3960</v>
      </c>
      <c r="R135" t="s">
        <v>2055</v>
      </c>
      <c r="U135" t="str">
        <f t="shared" si="0"/>
        <v>=(3930+3960)/2</v>
      </c>
      <c r="X135">
        <f>(3930+3960)/2</f>
        <v>3945</v>
      </c>
    </row>
    <row r="136" spans="1:24" x14ac:dyDescent="0.3">
      <c r="A136">
        <v>1</v>
      </c>
      <c r="B136" t="s">
        <v>809</v>
      </c>
      <c r="C136">
        <v>1</v>
      </c>
      <c r="D136">
        <v>-1.04</v>
      </c>
      <c r="E136">
        <v>9</v>
      </c>
      <c r="F136">
        <v>22.79</v>
      </c>
      <c r="G136">
        <v>10.89</v>
      </c>
      <c r="H136" s="8">
        <v>0.36030000000000001</v>
      </c>
      <c r="I136" t="s">
        <v>615</v>
      </c>
      <c r="P136" t="str">
        <v>3960-3990</v>
      </c>
      <c r="R136" t="s">
        <v>2056</v>
      </c>
      <c r="U136" t="str">
        <f t="shared" si="0"/>
        <v>=(3960+3990)/2</v>
      </c>
      <c r="X136">
        <f>(3960+3990)/2</f>
        <v>3975</v>
      </c>
    </row>
    <row r="137" spans="1:24" x14ac:dyDescent="0.3">
      <c r="A137">
        <v>1</v>
      </c>
      <c r="B137" t="s">
        <v>810</v>
      </c>
      <c r="C137">
        <v>1</v>
      </c>
      <c r="D137">
        <v>1.1599999999999999</v>
      </c>
      <c r="E137">
        <v>16</v>
      </c>
      <c r="F137">
        <v>51.7</v>
      </c>
      <c r="G137">
        <v>49.83</v>
      </c>
      <c r="H137" s="8">
        <v>0.17610000000000001</v>
      </c>
      <c r="I137" t="s">
        <v>615</v>
      </c>
      <c r="P137" t="str">
        <v>3990-4020</v>
      </c>
      <c r="R137" t="s">
        <v>2057</v>
      </c>
      <c r="U137" t="str">
        <f t="shared" si="0"/>
        <v>=(3990+4020)/2</v>
      </c>
      <c r="X137">
        <f>(3990+4020)/2</f>
        <v>4005</v>
      </c>
    </row>
    <row r="138" spans="1:24" x14ac:dyDescent="0.3">
      <c r="A138">
        <v>1</v>
      </c>
      <c r="B138" t="s">
        <v>811</v>
      </c>
      <c r="C138">
        <v>1</v>
      </c>
      <c r="D138">
        <v>-0.75</v>
      </c>
      <c r="E138">
        <v>17</v>
      </c>
      <c r="F138">
        <v>61.25</v>
      </c>
      <c r="G138">
        <v>60.67</v>
      </c>
      <c r="H138" s="8">
        <v>0.15509999999999999</v>
      </c>
      <c r="I138" t="s">
        <v>615</v>
      </c>
      <c r="P138" t="str">
        <v>4020-4050</v>
      </c>
      <c r="R138" t="s">
        <v>2058</v>
      </c>
      <c r="U138" t="str">
        <f t="shared" si="0"/>
        <v>=(4020+4050)/2</v>
      </c>
      <c r="X138">
        <f>(4020+4050)/2</f>
        <v>4035</v>
      </c>
    </row>
    <row r="139" spans="1:24" x14ac:dyDescent="0.3">
      <c r="A139">
        <v>1</v>
      </c>
      <c r="B139" t="s">
        <v>812</v>
      </c>
      <c r="C139">
        <v>1</v>
      </c>
      <c r="D139">
        <v>-0.23</v>
      </c>
      <c r="E139">
        <v>19</v>
      </c>
      <c r="F139">
        <v>78.180000000000007</v>
      </c>
      <c r="G139">
        <v>76.25</v>
      </c>
      <c r="H139" s="8">
        <v>0.1293</v>
      </c>
      <c r="I139" t="s">
        <v>615</v>
      </c>
      <c r="P139" t="str">
        <v>4050-4080</v>
      </c>
      <c r="R139" t="s">
        <v>2059</v>
      </c>
      <c r="U139" t="str">
        <f t="shared" si="0"/>
        <v>=(4050+4080)/2</v>
      </c>
      <c r="X139">
        <f>(4050+4080)/2</f>
        <v>4065</v>
      </c>
    </row>
    <row r="140" spans="1:24" x14ac:dyDescent="0.3">
      <c r="A140">
        <v>1</v>
      </c>
      <c r="B140" t="s">
        <v>813</v>
      </c>
      <c r="C140">
        <v>1</v>
      </c>
      <c r="D140">
        <v>-0.93</v>
      </c>
      <c r="E140">
        <v>14</v>
      </c>
      <c r="F140">
        <v>50.05</v>
      </c>
      <c r="G140">
        <v>43.41</v>
      </c>
      <c r="H140" s="8">
        <v>0.18579999999999999</v>
      </c>
      <c r="I140" t="s">
        <v>615</v>
      </c>
      <c r="P140" t="str">
        <v>4080-4110</v>
      </c>
      <c r="R140" t="s">
        <v>2060</v>
      </c>
      <c r="U140" t="str">
        <f t="shared" si="0"/>
        <v>=(4080+4110)/2</v>
      </c>
      <c r="X140">
        <f>(4080+4110)/2</f>
        <v>4095</v>
      </c>
    </row>
    <row r="141" spans="1:24" x14ac:dyDescent="0.3">
      <c r="A141">
        <v>1</v>
      </c>
      <c r="B141" t="s">
        <v>814</v>
      </c>
      <c r="C141">
        <v>1</v>
      </c>
      <c r="D141">
        <v>0.25</v>
      </c>
      <c r="E141">
        <v>13</v>
      </c>
      <c r="F141">
        <v>39.270000000000003</v>
      </c>
      <c r="G141">
        <v>37.03</v>
      </c>
      <c r="H141" s="8">
        <v>0.18909999999999999</v>
      </c>
      <c r="I141" t="s">
        <v>615</v>
      </c>
      <c r="P141" t="str">
        <v>4110-4140</v>
      </c>
      <c r="R141" t="s">
        <v>2061</v>
      </c>
      <c r="U141" t="str">
        <f t="shared" si="0"/>
        <v>=(4110+4140)/2</v>
      </c>
      <c r="X141">
        <f>(4110+4140)/2</f>
        <v>4125</v>
      </c>
    </row>
    <row r="142" spans="1:24" x14ac:dyDescent="0.3">
      <c r="A142">
        <v>1</v>
      </c>
      <c r="B142" t="s">
        <v>815</v>
      </c>
      <c r="C142">
        <v>1</v>
      </c>
      <c r="D142">
        <v>0.75</v>
      </c>
      <c r="E142">
        <v>18</v>
      </c>
      <c r="F142">
        <v>89.17</v>
      </c>
      <c r="G142">
        <v>87.8</v>
      </c>
      <c r="H142" s="8">
        <v>0.1124</v>
      </c>
      <c r="I142" t="s">
        <v>615</v>
      </c>
      <c r="P142" t="str">
        <v>4140-4170</v>
      </c>
      <c r="R142" t="s">
        <v>2062</v>
      </c>
      <c r="U142" t="str">
        <f t="shared" si="0"/>
        <v>=(4140+4170)/2</v>
      </c>
      <c r="X142">
        <f>(4140+4170)/2</f>
        <v>4155</v>
      </c>
    </row>
    <row r="143" spans="1:24" x14ac:dyDescent="0.3">
      <c r="A143">
        <v>1</v>
      </c>
      <c r="B143" t="s">
        <v>816</v>
      </c>
      <c r="C143">
        <v>1</v>
      </c>
      <c r="D143">
        <v>-0.91</v>
      </c>
      <c r="E143">
        <v>19</v>
      </c>
      <c r="F143">
        <v>67.849999999999994</v>
      </c>
      <c r="G143">
        <v>64.78</v>
      </c>
      <c r="H143" s="8">
        <v>0.1658</v>
      </c>
      <c r="I143" t="s">
        <v>615</v>
      </c>
      <c r="P143" t="str">
        <v>4170-4200</v>
      </c>
      <c r="R143" t="s">
        <v>2063</v>
      </c>
      <c r="U143" t="str">
        <f t="shared" si="0"/>
        <v>=(4170+4200)/2</v>
      </c>
      <c r="X143">
        <f>(4170+4200)/2</f>
        <v>4185</v>
      </c>
    </row>
    <row r="144" spans="1:24" x14ac:dyDescent="0.3">
      <c r="A144">
        <v>1</v>
      </c>
      <c r="B144" t="s">
        <v>817</v>
      </c>
      <c r="C144">
        <v>1</v>
      </c>
      <c r="D144">
        <v>-1.27</v>
      </c>
      <c r="E144">
        <v>13</v>
      </c>
      <c r="F144">
        <v>32.1</v>
      </c>
      <c r="G144">
        <v>30.49</v>
      </c>
      <c r="H144" s="8">
        <v>0.24299999999999999</v>
      </c>
      <c r="I144" t="s">
        <v>615</v>
      </c>
      <c r="P144" t="str">
        <v>4200-4230</v>
      </c>
      <c r="R144" t="s">
        <v>2064</v>
      </c>
      <c r="U144" t="str">
        <f t="shared" si="0"/>
        <v>=(4200+4230)/2</v>
      </c>
      <c r="X144">
        <f>(4200+4230)/2</f>
        <v>4215</v>
      </c>
    </row>
    <row r="145" spans="1:28" x14ac:dyDescent="0.3">
      <c r="A145">
        <v>1</v>
      </c>
      <c r="B145" t="s">
        <v>818</v>
      </c>
      <c r="C145">
        <v>1</v>
      </c>
      <c r="D145">
        <v>0.94</v>
      </c>
      <c r="E145">
        <v>15</v>
      </c>
      <c r="F145">
        <v>35.51</v>
      </c>
      <c r="G145">
        <v>33.520000000000003</v>
      </c>
      <c r="H145" s="8">
        <v>0.24079999999999999</v>
      </c>
      <c r="I145" t="s">
        <v>615</v>
      </c>
      <c r="P145" t="str">
        <v>4230-4260</v>
      </c>
      <c r="R145" t="s">
        <v>2065</v>
      </c>
      <c r="U145" t="str">
        <f t="shared" si="0"/>
        <v>=(4230+4260)/2</v>
      </c>
      <c r="X145">
        <f>(4230+4260)/2</f>
        <v>4245</v>
      </c>
    </row>
    <row r="146" spans="1:28" x14ac:dyDescent="0.3">
      <c r="A146">
        <v>1</v>
      </c>
      <c r="B146" t="s">
        <v>819</v>
      </c>
      <c r="C146">
        <v>1</v>
      </c>
      <c r="D146">
        <v>1.94</v>
      </c>
      <c r="E146">
        <v>12</v>
      </c>
      <c r="F146">
        <v>37.369999999999997</v>
      </c>
      <c r="G146">
        <v>13.26</v>
      </c>
      <c r="H146" s="8">
        <v>0.2258</v>
      </c>
      <c r="I146" t="s">
        <v>615</v>
      </c>
      <c r="P146" t="str">
        <v>4260-4290</v>
      </c>
      <c r="R146" t="s">
        <v>2066</v>
      </c>
      <c r="U146" t="str">
        <f t="shared" si="0"/>
        <v>=(4260+4290)/2</v>
      </c>
      <c r="X146">
        <f>(4260+4290)/2</f>
        <v>4275</v>
      </c>
    </row>
    <row r="147" spans="1:28" x14ac:dyDescent="0.3">
      <c r="A147">
        <v>1</v>
      </c>
      <c r="B147" t="s">
        <v>820</v>
      </c>
      <c r="C147">
        <v>1</v>
      </c>
      <c r="D147">
        <v>0.94</v>
      </c>
      <c r="E147">
        <v>17</v>
      </c>
      <c r="F147">
        <v>65.7</v>
      </c>
      <c r="G147">
        <v>63.46</v>
      </c>
      <c r="H147" s="8">
        <v>0.14419999999999999</v>
      </c>
      <c r="I147" t="s">
        <v>615</v>
      </c>
      <c r="P147" t="str">
        <v>4290-4320</v>
      </c>
      <c r="R147" t="s">
        <v>2067</v>
      </c>
      <c r="U147" t="str">
        <f t="shared" si="0"/>
        <v>=(4290+4320)/2</v>
      </c>
      <c r="X147">
        <f>(4290+4320)/2</f>
        <v>4305</v>
      </c>
    </row>
    <row r="148" spans="1:28" x14ac:dyDescent="0.3">
      <c r="A148">
        <v>1</v>
      </c>
      <c r="B148" t="s">
        <v>821</v>
      </c>
      <c r="C148">
        <v>1</v>
      </c>
      <c r="D148">
        <v>0.6</v>
      </c>
      <c r="E148">
        <v>18</v>
      </c>
      <c r="F148">
        <v>93.78</v>
      </c>
      <c r="G148">
        <v>93.46</v>
      </c>
      <c r="H148" s="8">
        <v>0.1056</v>
      </c>
      <c r="I148" t="s">
        <v>615</v>
      </c>
      <c r="P148" t="str">
        <v>4320-4350</v>
      </c>
      <c r="R148" t="s">
        <v>2068</v>
      </c>
      <c r="U148" t="str">
        <f t="shared" si="0"/>
        <v>=(4320+4350)/2</v>
      </c>
      <c r="X148">
        <f>(4320+4350)/2</f>
        <v>4335</v>
      </c>
    </row>
    <row r="149" spans="1:28" x14ac:dyDescent="0.3">
      <c r="A149">
        <v>1</v>
      </c>
      <c r="B149" t="s">
        <v>822</v>
      </c>
      <c r="C149">
        <v>1</v>
      </c>
      <c r="D149">
        <v>0.82</v>
      </c>
      <c r="E149">
        <v>18</v>
      </c>
      <c r="F149">
        <v>71.489999999999995</v>
      </c>
      <c r="G149">
        <v>70.72</v>
      </c>
      <c r="H149" s="8">
        <v>0.13700000000000001</v>
      </c>
      <c r="I149" t="s">
        <v>615</v>
      </c>
      <c r="P149" t="str">
        <v>4350-4380</v>
      </c>
      <c r="R149" t="s">
        <v>2069</v>
      </c>
      <c r="U149" t="str">
        <f t="shared" si="0"/>
        <v>=(4350+4380)/2</v>
      </c>
      <c r="X149">
        <f>(4350+4380)/2</f>
        <v>4365</v>
      </c>
    </row>
    <row r="150" spans="1:28" x14ac:dyDescent="0.3">
      <c r="A150">
        <v>1</v>
      </c>
      <c r="B150" t="s">
        <v>823</v>
      </c>
      <c r="C150">
        <v>1</v>
      </c>
      <c r="D150">
        <v>0.27</v>
      </c>
      <c r="E150">
        <v>17</v>
      </c>
      <c r="F150">
        <v>79.39</v>
      </c>
      <c r="G150">
        <v>79.16</v>
      </c>
      <c r="H150" s="8">
        <v>0.11749999999999999</v>
      </c>
      <c r="I150" t="s">
        <v>615</v>
      </c>
      <c r="P150" t="str">
        <v>4380-4410</v>
      </c>
      <c r="R150" t="s">
        <v>2070</v>
      </c>
      <c r="U150" t="str">
        <f t="shared" si="0"/>
        <v>=(4380+4410)/2</v>
      </c>
      <c r="X150">
        <f>(4380+4410)/2</f>
        <v>4395</v>
      </c>
    </row>
    <row r="151" spans="1:28" x14ac:dyDescent="0.3">
      <c r="A151">
        <v>1</v>
      </c>
      <c r="B151" t="s">
        <v>824</v>
      </c>
      <c r="C151">
        <v>1</v>
      </c>
      <c r="D151">
        <v>-0.08</v>
      </c>
      <c r="E151">
        <v>18</v>
      </c>
      <c r="F151">
        <v>88.53</v>
      </c>
      <c r="G151">
        <v>87.9</v>
      </c>
      <c r="H151" s="8">
        <v>0.11119999999999999</v>
      </c>
      <c r="I151" t="s">
        <v>615</v>
      </c>
      <c r="P151" t="str">
        <v>4410-4440</v>
      </c>
      <c r="R151" t="s">
        <v>2071</v>
      </c>
      <c r="U151" t="str">
        <f t="shared" si="0"/>
        <v>=(4410+4440)/2</v>
      </c>
      <c r="X151">
        <f>(4410+4440)/2</f>
        <v>4425</v>
      </c>
    </row>
    <row r="152" spans="1:28" x14ac:dyDescent="0.3">
      <c r="A152">
        <v>1</v>
      </c>
      <c r="B152" t="s">
        <v>825</v>
      </c>
      <c r="C152">
        <v>1</v>
      </c>
      <c r="D152">
        <v>-0.65</v>
      </c>
      <c r="E152">
        <v>12</v>
      </c>
      <c r="F152">
        <v>34.46</v>
      </c>
      <c r="G152">
        <v>27.08</v>
      </c>
      <c r="H152" s="8">
        <v>0.22839999999999999</v>
      </c>
      <c r="I152" t="s">
        <v>615</v>
      </c>
      <c r="P152" t="str">
        <v>4440-4470</v>
      </c>
      <c r="R152" t="s">
        <v>2072</v>
      </c>
      <c r="U152" t="str">
        <f t="shared" si="0"/>
        <v>=(4440+4470)/2</v>
      </c>
      <c r="X152">
        <f>(4440+4470)/2</f>
        <v>4455</v>
      </c>
    </row>
    <row r="153" spans="1:28" x14ac:dyDescent="0.3">
      <c r="A153">
        <v>1</v>
      </c>
      <c r="B153" t="s">
        <v>826</v>
      </c>
      <c r="C153">
        <v>1</v>
      </c>
      <c r="D153">
        <v>1.25</v>
      </c>
      <c r="E153">
        <v>15</v>
      </c>
      <c r="F153">
        <v>51.53</v>
      </c>
      <c r="G153">
        <v>42.87</v>
      </c>
      <c r="H153" s="8">
        <v>0.1855</v>
      </c>
      <c r="I153" t="s">
        <v>615</v>
      </c>
      <c r="X153">
        <f>AVERAGE(X126:X152)</f>
        <v>4065</v>
      </c>
      <c r="Z153">
        <v>4065</v>
      </c>
      <c r="AA153">
        <f>Z153-3600</f>
        <v>465</v>
      </c>
      <c r="AB153">
        <f>AA153/60</f>
        <v>7.75</v>
      </c>
    </row>
    <row r="154" spans="1:28" x14ac:dyDescent="0.3">
      <c r="A154">
        <v>1</v>
      </c>
      <c r="B154" t="s">
        <v>827</v>
      </c>
      <c r="C154">
        <v>1</v>
      </c>
      <c r="D154">
        <v>-0.04</v>
      </c>
      <c r="E154">
        <v>19</v>
      </c>
      <c r="F154">
        <v>73.89</v>
      </c>
      <c r="G154">
        <v>72.95</v>
      </c>
      <c r="H154" s="8">
        <v>0.1401</v>
      </c>
      <c r="I154" t="s">
        <v>615</v>
      </c>
    </row>
    <row r="155" spans="1:28" x14ac:dyDescent="0.3">
      <c r="A155">
        <v>1</v>
      </c>
      <c r="B155" t="s">
        <v>828</v>
      </c>
      <c r="C155">
        <v>1</v>
      </c>
      <c r="D155">
        <v>0.64</v>
      </c>
      <c r="E155">
        <v>19</v>
      </c>
      <c r="F155">
        <v>80.39</v>
      </c>
      <c r="G155">
        <v>79.81</v>
      </c>
      <c r="H155" s="8">
        <v>0.13159999999999999</v>
      </c>
      <c r="I155" t="s">
        <v>615</v>
      </c>
    </row>
    <row r="156" spans="1:28" x14ac:dyDescent="0.3">
      <c r="A156">
        <v>1</v>
      </c>
      <c r="B156" t="s">
        <v>829</v>
      </c>
      <c r="C156">
        <v>1</v>
      </c>
      <c r="D156">
        <v>0.49</v>
      </c>
      <c r="E156">
        <v>14</v>
      </c>
      <c r="F156">
        <v>73.5</v>
      </c>
      <c r="G156">
        <v>73.06</v>
      </c>
      <c r="H156" s="8">
        <v>0.1016</v>
      </c>
      <c r="I156" t="s">
        <v>615</v>
      </c>
    </row>
    <row r="157" spans="1:28" x14ac:dyDescent="0.3">
      <c r="A157">
        <v>1</v>
      </c>
      <c r="B157" t="s">
        <v>830</v>
      </c>
      <c r="C157">
        <v>1</v>
      </c>
      <c r="D157">
        <v>0.95</v>
      </c>
      <c r="E157">
        <v>18</v>
      </c>
      <c r="F157">
        <v>92.42</v>
      </c>
      <c r="G157">
        <v>92.23</v>
      </c>
      <c r="H157" s="8">
        <v>0.10730000000000001</v>
      </c>
      <c r="I157" t="s">
        <v>615</v>
      </c>
    </row>
    <row r="158" spans="1:28" x14ac:dyDescent="0.3">
      <c r="A158">
        <v>1</v>
      </c>
      <c r="B158" t="s">
        <v>831</v>
      </c>
      <c r="C158">
        <v>1</v>
      </c>
      <c r="D158">
        <v>-1.26</v>
      </c>
      <c r="E158">
        <v>14</v>
      </c>
      <c r="F158">
        <v>44.02</v>
      </c>
      <c r="G158">
        <v>38.07</v>
      </c>
      <c r="H158" s="8">
        <v>0.19800000000000001</v>
      </c>
      <c r="I158" t="s">
        <v>615</v>
      </c>
    </row>
    <row r="159" spans="1:28" x14ac:dyDescent="0.3">
      <c r="A159">
        <v>1</v>
      </c>
      <c r="B159" t="s">
        <v>832</v>
      </c>
      <c r="C159">
        <v>1</v>
      </c>
      <c r="D159">
        <v>0.69</v>
      </c>
      <c r="E159">
        <v>16</v>
      </c>
      <c r="F159">
        <v>45.7</v>
      </c>
      <c r="G159">
        <v>44.03</v>
      </c>
      <c r="H159" s="8">
        <v>0.19650000000000001</v>
      </c>
      <c r="I159" t="s">
        <v>615</v>
      </c>
    </row>
    <row r="160" spans="1:28" x14ac:dyDescent="0.3">
      <c r="A160">
        <v>1</v>
      </c>
      <c r="B160" t="s">
        <v>833</v>
      </c>
      <c r="C160">
        <v>1</v>
      </c>
      <c r="D160">
        <v>-0.12</v>
      </c>
      <c r="E160">
        <v>15</v>
      </c>
      <c r="F160">
        <v>57.85</v>
      </c>
      <c r="G160">
        <v>39.49</v>
      </c>
      <c r="H160" s="8">
        <v>0.19309999999999999</v>
      </c>
      <c r="I160" t="s">
        <v>615</v>
      </c>
    </row>
    <row r="161" spans="1:9" x14ac:dyDescent="0.3">
      <c r="A161">
        <v>1</v>
      </c>
      <c r="B161" t="s">
        <v>834</v>
      </c>
      <c r="C161">
        <v>1</v>
      </c>
      <c r="D161">
        <v>0.65</v>
      </c>
      <c r="E161">
        <v>16</v>
      </c>
      <c r="F161">
        <v>67.040000000000006</v>
      </c>
      <c r="G161">
        <v>65.36</v>
      </c>
      <c r="H161" s="8">
        <v>0.12959999999999999</v>
      </c>
      <c r="I161" t="s">
        <v>615</v>
      </c>
    </row>
    <row r="162" spans="1:9" x14ac:dyDescent="0.3">
      <c r="A162">
        <v>1</v>
      </c>
      <c r="B162" t="s">
        <v>835</v>
      </c>
      <c r="C162">
        <v>1</v>
      </c>
      <c r="D162">
        <v>0.66</v>
      </c>
      <c r="E162">
        <v>17</v>
      </c>
      <c r="F162">
        <v>73.650000000000006</v>
      </c>
      <c r="G162">
        <v>73.3</v>
      </c>
      <c r="H162" s="8">
        <v>0.12379999999999999</v>
      </c>
      <c r="I162" t="s">
        <v>615</v>
      </c>
    </row>
    <row r="163" spans="1:9" x14ac:dyDescent="0.3">
      <c r="A163">
        <v>1</v>
      </c>
      <c r="B163" t="s">
        <v>836</v>
      </c>
      <c r="C163">
        <v>1</v>
      </c>
      <c r="D163">
        <v>-1.83</v>
      </c>
      <c r="E163">
        <v>18</v>
      </c>
      <c r="F163">
        <v>57.6</v>
      </c>
      <c r="G163">
        <v>56.24</v>
      </c>
      <c r="H163" s="8">
        <v>0.1779</v>
      </c>
      <c r="I163" t="s">
        <v>615</v>
      </c>
    </row>
    <row r="164" spans="1:9" x14ac:dyDescent="0.3">
      <c r="A164">
        <v>1</v>
      </c>
      <c r="B164" t="s">
        <v>837</v>
      </c>
      <c r="C164">
        <v>1</v>
      </c>
      <c r="D164">
        <v>-0.54</v>
      </c>
      <c r="E164">
        <v>18</v>
      </c>
      <c r="F164">
        <v>63.4</v>
      </c>
      <c r="G164">
        <v>63.17</v>
      </c>
      <c r="H164" s="8">
        <v>0.15690000000000001</v>
      </c>
      <c r="I164" t="s">
        <v>615</v>
      </c>
    </row>
    <row r="165" spans="1:9" x14ac:dyDescent="0.3">
      <c r="A165">
        <v>1</v>
      </c>
      <c r="B165" t="s">
        <v>838</v>
      </c>
      <c r="C165">
        <v>1</v>
      </c>
      <c r="D165">
        <v>-0.15</v>
      </c>
      <c r="E165">
        <v>17</v>
      </c>
      <c r="F165">
        <v>61.24</v>
      </c>
      <c r="G165">
        <v>57.59</v>
      </c>
      <c r="H165" s="8">
        <v>0.16239999999999999</v>
      </c>
      <c r="I165" t="s">
        <v>615</v>
      </c>
    </row>
    <row r="166" spans="1:9" x14ac:dyDescent="0.3">
      <c r="A166">
        <v>1</v>
      </c>
      <c r="B166" t="s">
        <v>839</v>
      </c>
      <c r="C166">
        <v>1</v>
      </c>
      <c r="D166">
        <v>-0.16</v>
      </c>
      <c r="E166">
        <v>18</v>
      </c>
      <c r="F166">
        <v>70.53</v>
      </c>
      <c r="G166">
        <v>65.959999999999994</v>
      </c>
      <c r="H166" s="8">
        <v>0.14910000000000001</v>
      </c>
      <c r="I166" t="s">
        <v>615</v>
      </c>
    </row>
    <row r="167" spans="1:9" x14ac:dyDescent="0.3">
      <c r="A167">
        <v>1</v>
      </c>
      <c r="B167" t="s">
        <v>840</v>
      </c>
      <c r="C167">
        <v>1</v>
      </c>
      <c r="D167">
        <v>0.8</v>
      </c>
      <c r="E167">
        <v>13</v>
      </c>
      <c r="F167">
        <v>34.880000000000003</v>
      </c>
      <c r="G167">
        <v>25.9</v>
      </c>
      <c r="H167" s="8">
        <v>0.28770000000000001</v>
      </c>
      <c r="I167" t="s">
        <v>615</v>
      </c>
    </row>
    <row r="168" spans="1:9" x14ac:dyDescent="0.3">
      <c r="A168">
        <v>1</v>
      </c>
      <c r="B168" t="s">
        <v>841</v>
      </c>
      <c r="C168">
        <v>1</v>
      </c>
      <c r="D168">
        <v>0.51</v>
      </c>
      <c r="E168">
        <v>16</v>
      </c>
      <c r="F168">
        <v>61.18</v>
      </c>
      <c r="G168">
        <v>52.54</v>
      </c>
      <c r="H168" s="8">
        <v>0.16420000000000001</v>
      </c>
      <c r="I168" t="s">
        <v>615</v>
      </c>
    </row>
    <row r="169" spans="1:9" x14ac:dyDescent="0.3">
      <c r="A169">
        <v>1</v>
      </c>
      <c r="B169" t="s">
        <v>842</v>
      </c>
      <c r="C169">
        <v>1</v>
      </c>
      <c r="D169">
        <v>1.03</v>
      </c>
      <c r="E169">
        <v>17</v>
      </c>
      <c r="F169">
        <v>49.7</v>
      </c>
      <c r="G169">
        <v>43.52</v>
      </c>
      <c r="H169" s="8">
        <v>0.19950000000000001</v>
      </c>
      <c r="I169" t="s">
        <v>615</v>
      </c>
    </row>
    <row r="170" spans="1:9" x14ac:dyDescent="0.3">
      <c r="A170">
        <v>1</v>
      </c>
      <c r="B170" t="s">
        <v>843</v>
      </c>
      <c r="C170">
        <v>1</v>
      </c>
      <c r="D170">
        <v>0.55000000000000004</v>
      </c>
      <c r="E170">
        <v>21</v>
      </c>
      <c r="F170">
        <v>68.67</v>
      </c>
      <c r="G170">
        <v>68.22</v>
      </c>
      <c r="H170" s="8">
        <v>0.1585</v>
      </c>
      <c r="I170" t="s">
        <v>615</v>
      </c>
    </row>
    <row r="171" spans="1:9" x14ac:dyDescent="0.3">
      <c r="A171">
        <v>1</v>
      </c>
      <c r="B171" t="s">
        <v>844</v>
      </c>
      <c r="C171">
        <v>1</v>
      </c>
      <c r="D171">
        <v>0.01</v>
      </c>
      <c r="E171">
        <v>11</v>
      </c>
      <c r="F171">
        <v>46.68</v>
      </c>
      <c r="G171">
        <v>22.39</v>
      </c>
      <c r="H171" s="8">
        <v>0.24390000000000001</v>
      </c>
      <c r="I171" t="s">
        <v>615</v>
      </c>
    </row>
    <row r="172" spans="1:9" x14ac:dyDescent="0.3">
      <c r="A172">
        <v>1</v>
      </c>
      <c r="B172" t="s">
        <v>845</v>
      </c>
      <c r="C172">
        <v>1</v>
      </c>
      <c r="D172">
        <v>0.67</v>
      </c>
      <c r="E172">
        <v>16</v>
      </c>
      <c r="F172">
        <v>50.93</v>
      </c>
      <c r="G172">
        <v>46.18</v>
      </c>
      <c r="H172" s="8">
        <v>0.18129999999999999</v>
      </c>
      <c r="I172" t="s">
        <v>615</v>
      </c>
    </row>
    <row r="173" spans="1:9" x14ac:dyDescent="0.3">
      <c r="A173">
        <v>1</v>
      </c>
      <c r="B173" t="s">
        <v>846</v>
      </c>
      <c r="C173">
        <v>1</v>
      </c>
      <c r="D173">
        <v>-1.39</v>
      </c>
      <c r="E173">
        <v>12</v>
      </c>
      <c r="F173">
        <v>46.05</v>
      </c>
      <c r="G173">
        <v>28.55</v>
      </c>
      <c r="H173" s="8">
        <v>0.27739999999999998</v>
      </c>
      <c r="I173" t="s">
        <v>615</v>
      </c>
    </row>
    <row r="174" spans="1:9" x14ac:dyDescent="0.3">
      <c r="A174">
        <v>1</v>
      </c>
      <c r="B174" t="s">
        <v>847</v>
      </c>
      <c r="C174">
        <v>1</v>
      </c>
      <c r="D174">
        <v>0.63</v>
      </c>
      <c r="E174">
        <v>12</v>
      </c>
      <c r="F174">
        <v>39.369999999999997</v>
      </c>
      <c r="G174">
        <v>37.57</v>
      </c>
      <c r="H174" s="8">
        <v>0.17019999999999999</v>
      </c>
      <c r="I174" t="s">
        <v>615</v>
      </c>
    </row>
    <row r="175" spans="1:9" x14ac:dyDescent="0.3">
      <c r="A175">
        <v>1</v>
      </c>
      <c r="B175" t="s">
        <v>848</v>
      </c>
      <c r="C175">
        <v>1</v>
      </c>
      <c r="D175">
        <v>-0.27</v>
      </c>
      <c r="E175">
        <v>15</v>
      </c>
      <c r="F175">
        <v>61.3</v>
      </c>
      <c r="G175">
        <v>59.53</v>
      </c>
      <c r="H175" s="8">
        <v>0.13750000000000001</v>
      </c>
      <c r="I175" t="s">
        <v>615</v>
      </c>
    </row>
    <row r="176" spans="1:9" x14ac:dyDescent="0.3">
      <c r="A176">
        <v>1</v>
      </c>
      <c r="B176" t="s">
        <v>849</v>
      </c>
      <c r="C176">
        <v>1</v>
      </c>
      <c r="D176">
        <v>-1.3</v>
      </c>
      <c r="E176">
        <v>18</v>
      </c>
      <c r="F176">
        <v>69.180000000000007</v>
      </c>
      <c r="G176">
        <v>69.069999999999993</v>
      </c>
      <c r="H176" s="8">
        <v>0.13950000000000001</v>
      </c>
      <c r="I176" t="s">
        <v>615</v>
      </c>
    </row>
    <row r="177" spans="1:9" x14ac:dyDescent="0.3">
      <c r="A177">
        <v>1</v>
      </c>
      <c r="B177" t="s">
        <v>850</v>
      </c>
      <c r="C177">
        <v>1</v>
      </c>
      <c r="D177">
        <v>1.36</v>
      </c>
      <c r="E177">
        <v>14</v>
      </c>
      <c r="F177">
        <v>41.22</v>
      </c>
      <c r="G177">
        <v>33.770000000000003</v>
      </c>
      <c r="H177" s="8">
        <v>0.21640000000000001</v>
      </c>
      <c r="I177" t="s">
        <v>615</v>
      </c>
    </row>
    <row r="178" spans="1:9" x14ac:dyDescent="0.3">
      <c r="A178">
        <v>1</v>
      </c>
      <c r="B178" t="s">
        <v>851</v>
      </c>
      <c r="C178">
        <v>1</v>
      </c>
      <c r="D178">
        <v>0.62</v>
      </c>
      <c r="E178">
        <v>15</v>
      </c>
      <c r="F178">
        <v>46.13</v>
      </c>
      <c r="G178">
        <v>43.26</v>
      </c>
      <c r="H178" s="8">
        <v>0.1842</v>
      </c>
      <c r="I178" t="s">
        <v>615</v>
      </c>
    </row>
    <row r="179" spans="1:9" x14ac:dyDescent="0.3">
      <c r="A179">
        <v>1</v>
      </c>
      <c r="B179" t="s">
        <v>852</v>
      </c>
      <c r="C179">
        <v>1</v>
      </c>
      <c r="D179">
        <v>0.42</v>
      </c>
      <c r="E179">
        <v>18</v>
      </c>
      <c r="F179">
        <v>75.5</v>
      </c>
      <c r="G179">
        <v>74.63</v>
      </c>
      <c r="H179" s="8">
        <v>0.13070000000000001</v>
      </c>
      <c r="I179" t="s">
        <v>615</v>
      </c>
    </row>
    <row r="180" spans="1:9" x14ac:dyDescent="0.3">
      <c r="A180">
        <v>1</v>
      </c>
      <c r="B180" t="s">
        <v>853</v>
      </c>
      <c r="C180">
        <v>1</v>
      </c>
      <c r="D180">
        <v>0.25</v>
      </c>
      <c r="E180">
        <v>17</v>
      </c>
      <c r="F180">
        <v>82.3</v>
      </c>
      <c r="G180">
        <v>81.36</v>
      </c>
      <c r="H180" s="8">
        <v>0.11700000000000001</v>
      </c>
      <c r="I180" t="s">
        <v>615</v>
      </c>
    </row>
    <row r="181" spans="1:9" x14ac:dyDescent="0.3">
      <c r="A181">
        <v>1</v>
      </c>
      <c r="B181" t="s">
        <v>854</v>
      </c>
      <c r="C181">
        <v>1</v>
      </c>
      <c r="D181">
        <v>0.93</v>
      </c>
      <c r="E181">
        <v>17</v>
      </c>
      <c r="F181">
        <v>53.46</v>
      </c>
      <c r="G181">
        <v>45.43</v>
      </c>
      <c r="H181" s="8">
        <v>0.1968</v>
      </c>
      <c r="I181" t="s">
        <v>615</v>
      </c>
    </row>
    <row r="182" spans="1:9" x14ac:dyDescent="0.3">
      <c r="A182">
        <v>1</v>
      </c>
      <c r="B182" t="s">
        <v>855</v>
      </c>
      <c r="C182">
        <v>1</v>
      </c>
      <c r="D182">
        <v>-0.14000000000000001</v>
      </c>
      <c r="E182">
        <v>18</v>
      </c>
      <c r="F182">
        <v>50.99</v>
      </c>
      <c r="G182">
        <v>48.3</v>
      </c>
      <c r="H182" s="8">
        <v>0.20169999999999999</v>
      </c>
      <c r="I182" t="s">
        <v>615</v>
      </c>
    </row>
    <row r="183" spans="1:9" x14ac:dyDescent="0.3">
      <c r="A183">
        <v>1</v>
      </c>
      <c r="B183" t="s">
        <v>856</v>
      </c>
      <c r="C183">
        <v>1</v>
      </c>
      <c r="D183">
        <v>0.57999999999999996</v>
      </c>
      <c r="E183">
        <v>19</v>
      </c>
      <c r="F183">
        <v>80.569999999999993</v>
      </c>
      <c r="G183">
        <v>80.03</v>
      </c>
      <c r="H183" s="8">
        <v>0.1265</v>
      </c>
      <c r="I183" t="s">
        <v>615</v>
      </c>
    </row>
    <row r="184" spans="1:9" x14ac:dyDescent="0.3">
      <c r="A184">
        <v>1</v>
      </c>
      <c r="B184" t="s">
        <v>857</v>
      </c>
      <c r="C184">
        <v>1</v>
      </c>
      <c r="D184">
        <v>0.93</v>
      </c>
      <c r="E184">
        <v>17</v>
      </c>
      <c r="F184">
        <v>73.900000000000006</v>
      </c>
      <c r="G184">
        <v>73.45</v>
      </c>
      <c r="H184" s="8">
        <v>0.12089999999999999</v>
      </c>
      <c r="I184" t="s">
        <v>615</v>
      </c>
    </row>
    <row r="185" spans="1:9" x14ac:dyDescent="0.3">
      <c r="A185">
        <v>1</v>
      </c>
      <c r="B185" t="s">
        <v>858</v>
      </c>
      <c r="C185">
        <v>1</v>
      </c>
      <c r="D185">
        <v>0.22</v>
      </c>
      <c r="E185">
        <v>19</v>
      </c>
      <c r="F185">
        <v>92.39</v>
      </c>
      <c r="G185">
        <v>92.29</v>
      </c>
      <c r="H185" s="8">
        <v>0.11070000000000001</v>
      </c>
      <c r="I185" t="s">
        <v>615</v>
      </c>
    </row>
    <row r="186" spans="1:9" x14ac:dyDescent="0.3">
      <c r="A186">
        <v>1</v>
      </c>
      <c r="B186" t="s">
        <v>859</v>
      </c>
      <c r="C186">
        <v>1</v>
      </c>
      <c r="D186">
        <v>0.61</v>
      </c>
      <c r="E186">
        <v>18</v>
      </c>
      <c r="F186">
        <v>72.239999999999995</v>
      </c>
      <c r="G186">
        <v>71.44</v>
      </c>
      <c r="H186" s="8">
        <v>0.1346</v>
      </c>
      <c r="I186" t="s">
        <v>615</v>
      </c>
    </row>
    <row r="187" spans="1:9" x14ac:dyDescent="0.3">
      <c r="A187">
        <v>1</v>
      </c>
      <c r="B187" t="s">
        <v>860</v>
      </c>
      <c r="C187">
        <v>1</v>
      </c>
      <c r="D187">
        <v>-0.14000000000000001</v>
      </c>
      <c r="E187">
        <v>17</v>
      </c>
      <c r="F187">
        <v>72.64</v>
      </c>
      <c r="G187">
        <v>72.14</v>
      </c>
      <c r="H187" s="8">
        <v>0.1305</v>
      </c>
      <c r="I187" t="s">
        <v>615</v>
      </c>
    </row>
    <row r="188" spans="1:9" x14ac:dyDescent="0.3">
      <c r="A188">
        <v>1</v>
      </c>
      <c r="B188" t="s">
        <v>861</v>
      </c>
      <c r="C188">
        <v>1</v>
      </c>
      <c r="D188">
        <v>-1.88</v>
      </c>
      <c r="E188">
        <v>18</v>
      </c>
      <c r="F188">
        <v>62.79</v>
      </c>
      <c r="G188">
        <v>59.15</v>
      </c>
      <c r="H188" s="8">
        <v>0.16819999999999999</v>
      </c>
      <c r="I188" t="s">
        <v>615</v>
      </c>
    </row>
    <row r="189" spans="1:9" x14ac:dyDescent="0.3">
      <c r="A189">
        <v>1</v>
      </c>
      <c r="B189" t="s">
        <v>862</v>
      </c>
      <c r="C189">
        <v>1</v>
      </c>
      <c r="D189">
        <v>1.28</v>
      </c>
      <c r="E189">
        <v>16</v>
      </c>
      <c r="F189">
        <v>51.68</v>
      </c>
      <c r="G189">
        <v>47.4</v>
      </c>
      <c r="H189" s="8">
        <v>0.1857</v>
      </c>
      <c r="I189" t="s">
        <v>615</v>
      </c>
    </row>
    <row r="190" spans="1:9" x14ac:dyDescent="0.3">
      <c r="A190">
        <v>1</v>
      </c>
      <c r="B190" t="s">
        <v>863</v>
      </c>
      <c r="C190">
        <v>1</v>
      </c>
      <c r="D190">
        <v>-0.96</v>
      </c>
      <c r="E190">
        <v>17</v>
      </c>
      <c r="F190">
        <v>57.83</v>
      </c>
      <c r="G190">
        <v>51.55</v>
      </c>
      <c r="H190" s="8">
        <v>0.16700000000000001</v>
      </c>
      <c r="I190" t="s">
        <v>615</v>
      </c>
    </row>
    <row r="191" spans="1:9" x14ac:dyDescent="0.3">
      <c r="A191">
        <v>1</v>
      </c>
      <c r="B191" t="s">
        <v>864</v>
      </c>
      <c r="C191">
        <v>1</v>
      </c>
      <c r="D191">
        <v>-0.13</v>
      </c>
      <c r="E191">
        <v>15</v>
      </c>
      <c r="F191">
        <v>52.89</v>
      </c>
      <c r="G191">
        <v>48.92</v>
      </c>
      <c r="H191" s="8">
        <v>0.1668</v>
      </c>
      <c r="I191" t="s">
        <v>615</v>
      </c>
    </row>
    <row r="192" spans="1:9" x14ac:dyDescent="0.3">
      <c r="A192">
        <v>1</v>
      </c>
      <c r="B192" t="s">
        <v>865</v>
      </c>
      <c r="C192">
        <v>1</v>
      </c>
      <c r="D192">
        <v>0.56999999999999995</v>
      </c>
      <c r="E192">
        <v>12</v>
      </c>
      <c r="F192">
        <v>33.97</v>
      </c>
      <c r="G192">
        <v>26.35</v>
      </c>
      <c r="H192" s="8">
        <v>0.2293</v>
      </c>
      <c r="I192" t="s">
        <v>615</v>
      </c>
    </row>
    <row r="193" spans="1:9" x14ac:dyDescent="0.3">
      <c r="A193">
        <v>1</v>
      </c>
      <c r="B193" t="s">
        <v>866</v>
      </c>
      <c r="C193">
        <v>1</v>
      </c>
      <c r="D193">
        <v>-0.03</v>
      </c>
      <c r="E193">
        <v>15</v>
      </c>
      <c r="F193">
        <v>58.21</v>
      </c>
      <c r="G193">
        <v>57.72</v>
      </c>
      <c r="H193" s="8">
        <v>0.14480000000000001</v>
      </c>
      <c r="I193" t="s">
        <v>615</v>
      </c>
    </row>
    <row r="194" spans="1:9" x14ac:dyDescent="0.3">
      <c r="A194">
        <v>1</v>
      </c>
      <c r="B194" t="s">
        <v>867</v>
      </c>
      <c r="C194">
        <v>1</v>
      </c>
      <c r="D194">
        <v>-0.04</v>
      </c>
      <c r="E194">
        <v>14</v>
      </c>
      <c r="F194">
        <v>52.61</v>
      </c>
      <c r="G194">
        <v>45.39</v>
      </c>
      <c r="H194" s="8">
        <v>0.15770000000000001</v>
      </c>
      <c r="I194" t="s">
        <v>615</v>
      </c>
    </row>
    <row r="195" spans="1:9" x14ac:dyDescent="0.3">
      <c r="A195">
        <v>1</v>
      </c>
      <c r="B195" t="s">
        <v>868</v>
      </c>
      <c r="C195">
        <v>1</v>
      </c>
      <c r="D195">
        <v>1.1499999999999999</v>
      </c>
      <c r="E195">
        <v>15</v>
      </c>
      <c r="F195">
        <v>62.06</v>
      </c>
      <c r="G195">
        <v>60.92</v>
      </c>
      <c r="H195" s="8">
        <v>0.13159999999999999</v>
      </c>
      <c r="I195" t="s">
        <v>615</v>
      </c>
    </row>
    <row r="196" spans="1:9" x14ac:dyDescent="0.3">
      <c r="A196">
        <v>1</v>
      </c>
      <c r="B196" t="s">
        <v>869</v>
      </c>
      <c r="C196">
        <v>1</v>
      </c>
      <c r="D196">
        <v>0.86</v>
      </c>
      <c r="E196">
        <v>15</v>
      </c>
      <c r="F196">
        <v>81.650000000000006</v>
      </c>
      <c r="G196">
        <v>81.459999999999994</v>
      </c>
      <c r="H196" s="8">
        <v>9.8000000000000004E-2</v>
      </c>
      <c r="I196" t="s">
        <v>615</v>
      </c>
    </row>
    <row r="197" spans="1:9" x14ac:dyDescent="0.3">
      <c r="A197">
        <v>1</v>
      </c>
      <c r="B197" t="s">
        <v>870</v>
      </c>
      <c r="C197">
        <v>1</v>
      </c>
      <c r="D197">
        <v>0.48</v>
      </c>
      <c r="E197">
        <v>19</v>
      </c>
      <c r="F197">
        <v>69.150000000000006</v>
      </c>
      <c r="G197">
        <v>66.180000000000007</v>
      </c>
      <c r="H197" s="8">
        <v>0.15409999999999999</v>
      </c>
      <c r="I197" t="s">
        <v>615</v>
      </c>
    </row>
    <row r="198" spans="1:9" x14ac:dyDescent="0.3">
      <c r="A198">
        <v>1</v>
      </c>
      <c r="B198" t="s">
        <v>871</v>
      </c>
      <c r="C198">
        <v>1</v>
      </c>
      <c r="D198">
        <v>-0.42</v>
      </c>
      <c r="E198">
        <v>16</v>
      </c>
      <c r="F198">
        <v>60.51</v>
      </c>
      <c r="G198">
        <v>59.92</v>
      </c>
      <c r="H198" s="8">
        <v>0.1469</v>
      </c>
      <c r="I198" t="s">
        <v>615</v>
      </c>
    </row>
    <row r="199" spans="1:9" x14ac:dyDescent="0.3">
      <c r="A199">
        <v>1</v>
      </c>
      <c r="B199" t="s">
        <v>872</v>
      </c>
      <c r="C199">
        <v>1</v>
      </c>
      <c r="D199">
        <v>-0.44</v>
      </c>
      <c r="E199">
        <v>16</v>
      </c>
      <c r="F199">
        <v>61.02</v>
      </c>
      <c r="G199">
        <v>60.24</v>
      </c>
      <c r="H199" s="8">
        <v>0.1426</v>
      </c>
      <c r="I199" t="s">
        <v>615</v>
      </c>
    </row>
    <row r="200" spans="1:9" x14ac:dyDescent="0.3">
      <c r="A200">
        <v>1</v>
      </c>
      <c r="B200" t="s">
        <v>873</v>
      </c>
      <c r="C200">
        <v>1</v>
      </c>
      <c r="D200">
        <v>0.12</v>
      </c>
      <c r="E200">
        <v>17</v>
      </c>
      <c r="F200">
        <v>84.99</v>
      </c>
      <c r="G200">
        <v>84.9</v>
      </c>
      <c r="H200" s="8">
        <v>0.1081</v>
      </c>
      <c r="I200" t="s">
        <v>615</v>
      </c>
    </row>
    <row r="201" spans="1:9" x14ac:dyDescent="0.3">
      <c r="A201">
        <v>1</v>
      </c>
      <c r="B201" t="s">
        <v>874</v>
      </c>
      <c r="C201">
        <v>1</v>
      </c>
      <c r="D201">
        <v>0.3</v>
      </c>
      <c r="E201">
        <v>16</v>
      </c>
      <c r="F201">
        <v>72.12</v>
      </c>
      <c r="G201">
        <v>71.209999999999994</v>
      </c>
      <c r="H201" s="8">
        <v>0.12139999999999999</v>
      </c>
      <c r="I201" t="s">
        <v>615</v>
      </c>
    </row>
    <row r="202" spans="1:9" x14ac:dyDescent="0.3">
      <c r="A202">
        <v>1</v>
      </c>
      <c r="B202" t="s">
        <v>875</v>
      </c>
      <c r="C202">
        <v>1</v>
      </c>
      <c r="D202">
        <v>-1.2</v>
      </c>
      <c r="E202">
        <v>14</v>
      </c>
      <c r="F202">
        <v>55.79</v>
      </c>
      <c r="G202">
        <v>48.91</v>
      </c>
      <c r="H202" s="8">
        <v>0.15609999999999999</v>
      </c>
      <c r="I202" t="s">
        <v>615</v>
      </c>
    </row>
    <row r="203" spans="1:9" x14ac:dyDescent="0.3">
      <c r="A203">
        <v>1</v>
      </c>
      <c r="B203" t="s">
        <v>876</v>
      </c>
      <c r="C203">
        <v>1</v>
      </c>
      <c r="D203">
        <v>-2.13</v>
      </c>
      <c r="E203">
        <v>15</v>
      </c>
      <c r="F203">
        <v>47.6</v>
      </c>
      <c r="G203">
        <v>35.24</v>
      </c>
      <c r="H203" s="8">
        <v>0.27460000000000001</v>
      </c>
      <c r="I203" t="s">
        <v>615</v>
      </c>
    </row>
    <row r="204" spans="1:9" x14ac:dyDescent="0.3">
      <c r="A204">
        <v>1</v>
      </c>
      <c r="B204" t="s">
        <v>877</v>
      </c>
      <c r="C204">
        <v>1</v>
      </c>
      <c r="D204">
        <v>1.59</v>
      </c>
      <c r="E204">
        <v>14</v>
      </c>
      <c r="F204">
        <v>49</v>
      </c>
      <c r="G204">
        <v>37.21</v>
      </c>
      <c r="H204" s="8">
        <v>0.19309999999999999</v>
      </c>
      <c r="I204" t="s">
        <v>615</v>
      </c>
    </row>
    <row r="205" spans="1:9" x14ac:dyDescent="0.3">
      <c r="A205">
        <v>1</v>
      </c>
      <c r="B205" t="s">
        <v>878</v>
      </c>
      <c r="C205">
        <v>1</v>
      </c>
      <c r="D205">
        <v>0.16</v>
      </c>
      <c r="E205">
        <v>16</v>
      </c>
      <c r="F205">
        <v>58.02</v>
      </c>
      <c r="G205">
        <v>56.01</v>
      </c>
      <c r="H205" s="8">
        <v>0.15490000000000001</v>
      </c>
      <c r="I205" t="s">
        <v>615</v>
      </c>
    </row>
    <row r="206" spans="1:9" x14ac:dyDescent="0.3">
      <c r="A206">
        <v>1</v>
      </c>
      <c r="B206" t="s">
        <v>879</v>
      </c>
      <c r="C206">
        <v>1</v>
      </c>
      <c r="D206">
        <v>0.35</v>
      </c>
      <c r="E206">
        <v>18</v>
      </c>
      <c r="F206">
        <v>88.44</v>
      </c>
      <c r="G206">
        <v>88.21</v>
      </c>
      <c r="H206" s="8">
        <v>0.1096</v>
      </c>
      <c r="I206" t="s">
        <v>615</v>
      </c>
    </row>
    <row r="207" spans="1:9" x14ac:dyDescent="0.3">
      <c r="A207">
        <v>1</v>
      </c>
      <c r="B207" t="s">
        <v>880</v>
      </c>
      <c r="C207">
        <v>1</v>
      </c>
      <c r="D207">
        <v>1.1399999999999999</v>
      </c>
      <c r="E207">
        <v>18</v>
      </c>
      <c r="F207">
        <v>75.45</v>
      </c>
      <c r="G207">
        <v>73.42</v>
      </c>
      <c r="H207" s="8">
        <v>0.12920000000000001</v>
      </c>
      <c r="I207" t="s">
        <v>615</v>
      </c>
    </row>
    <row r="208" spans="1:9" x14ac:dyDescent="0.3">
      <c r="A208">
        <v>1</v>
      </c>
      <c r="B208" t="s">
        <v>881</v>
      </c>
      <c r="C208">
        <v>1</v>
      </c>
      <c r="D208">
        <v>0.8</v>
      </c>
      <c r="E208">
        <v>18</v>
      </c>
      <c r="F208">
        <v>80.88</v>
      </c>
      <c r="G208">
        <v>80.45</v>
      </c>
      <c r="H208" s="8">
        <v>0.122</v>
      </c>
      <c r="I208" t="s">
        <v>615</v>
      </c>
    </row>
    <row r="209" spans="1:9" x14ac:dyDescent="0.3">
      <c r="A209">
        <v>1</v>
      </c>
      <c r="B209" t="s">
        <v>882</v>
      </c>
      <c r="C209">
        <v>1</v>
      </c>
      <c r="D209">
        <v>0.25</v>
      </c>
      <c r="E209">
        <v>18</v>
      </c>
      <c r="F209">
        <v>86.89</v>
      </c>
      <c r="G209">
        <v>86.25</v>
      </c>
      <c r="H209" s="8">
        <v>0.1099</v>
      </c>
      <c r="I209" t="s">
        <v>615</v>
      </c>
    </row>
    <row r="210" spans="1:9" x14ac:dyDescent="0.3">
      <c r="A210">
        <v>1</v>
      </c>
      <c r="B210" t="s">
        <v>883</v>
      </c>
      <c r="C210">
        <v>1</v>
      </c>
      <c r="D210">
        <v>0.28999999999999998</v>
      </c>
      <c r="E210">
        <v>18</v>
      </c>
      <c r="F210">
        <v>71.010000000000005</v>
      </c>
      <c r="G210">
        <v>70.41</v>
      </c>
      <c r="H210" s="8">
        <v>0.13220000000000001</v>
      </c>
      <c r="I210" t="s">
        <v>615</v>
      </c>
    </row>
    <row r="211" spans="1:9" x14ac:dyDescent="0.3">
      <c r="A211">
        <v>1</v>
      </c>
      <c r="B211" t="s">
        <v>884</v>
      </c>
      <c r="C211">
        <v>1</v>
      </c>
      <c r="D211">
        <v>-0.67</v>
      </c>
      <c r="E211">
        <v>17</v>
      </c>
      <c r="F211">
        <v>71.44</v>
      </c>
      <c r="G211">
        <v>68.260000000000005</v>
      </c>
      <c r="H211" s="8">
        <v>0.1346</v>
      </c>
      <c r="I211" t="s">
        <v>615</v>
      </c>
    </row>
    <row r="212" spans="1:9" x14ac:dyDescent="0.3">
      <c r="A212">
        <v>1</v>
      </c>
      <c r="B212" t="s">
        <v>885</v>
      </c>
      <c r="C212">
        <v>1</v>
      </c>
      <c r="D212">
        <v>0.25</v>
      </c>
      <c r="E212">
        <v>11</v>
      </c>
      <c r="F212">
        <v>32.03</v>
      </c>
      <c r="G212">
        <v>24.41</v>
      </c>
      <c r="H212" s="8">
        <v>0.2555</v>
      </c>
      <c r="I212" t="s">
        <v>615</v>
      </c>
    </row>
    <row r="213" spans="1:9" x14ac:dyDescent="0.3">
      <c r="A213">
        <v>1</v>
      </c>
      <c r="B213" t="s">
        <v>886</v>
      </c>
      <c r="C213">
        <v>1</v>
      </c>
      <c r="D213">
        <v>0.21</v>
      </c>
      <c r="E213">
        <v>14</v>
      </c>
      <c r="F213">
        <v>47.83</v>
      </c>
      <c r="G213">
        <v>45.95</v>
      </c>
      <c r="H213" s="8">
        <v>0.1691</v>
      </c>
      <c r="I213" t="s">
        <v>615</v>
      </c>
    </row>
    <row r="214" spans="1:9" x14ac:dyDescent="0.3">
      <c r="A214">
        <v>1</v>
      </c>
      <c r="B214" t="s">
        <v>887</v>
      </c>
      <c r="C214">
        <v>1</v>
      </c>
      <c r="D214">
        <v>0.12</v>
      </c>
      <c r="E214">
        <v>15</v>
      </c>
      <c r="F214">
        <v>72.959999999999994</v>
      </c>
      <c r="G214">
        <v>72.62</v>
      </c>
      <c r="H214" s="8">
        <v>0.1076</v>
      </c>
      <c r="I214" t="s">
        <v>615</v>
      </c>
    </row>
    <row r="215" spans="1:9" x14ac:dyDescent="0.3">
      <c r="A215">
        <v>1</v>
      </c>
      <c r="B215" t="s">
        <v>888</v>
      </c>
      <c r="C215">
        <v>1</v>
      </c>
      <c r="D215">
        <v>-0.92</v>
      </c>
      <c r="E215">
        <v>19</v>
      </c>
      <c r="F215">
        <v>80.790000000000006</v>
      </c>
      <c r="G215">
        <v>80.45</v>
      </c>
      <c r="H215" s="8">
        <v>0.1198</v>
      </c>
      <c r="I215" t="s">
        <v>615</v>
      </c>
    </row>
    <row r="216" spans="1:9" x14ac:dyDescent="0.3">
      <c r="A216">
        <v>1</v>
      </c>
      <c r="B216" t="s">
        <v>889</v>
      </c>
      <c r="C216">
        <v>1</v>
      </c>
      <c r="D216">
        <v>-2.25</v>
      </c>
      <c r="E216">
        <v>10</v>
      </c>
      <c r="F216">
        <v>33.47</v>
      </c>
      <c r="G216">
        <v>21.31</v>
      </c>
      <c r="H216" s="8">
        <v>0.40620000000000001</v>
      </c>
      <c r="I216" t="s">
        <v>615</v>
      </c>
    </row>
    <row r="217" spans="1:9" x14ac:dyDescent="0.3">
      <c r="A217">
        <v>1</v>
      </c>
      <c r="B217" t="s">
        <v>890</v>
      </c>
      <c r="C217">
        <v>1</v>
      </c>
      <c r="D217">
        <v>1</v>
      </c>
      <c r="E217">
        <v>13</v>
      </c>
      <c r="F217">
        <v>40.28</v>
      </c>
      <c r="G217">
        <v>37.770000000000003</v>
      </c>
      <c r="H217" s="8">
        <v>0.17430000000000001</v>
      </c>
      <c r="I217" t="s">
        <v>615</v>
      </c>
    </row>
    <row r="218" spans="1:9" x14ac:dyDescent="0.3">
      <c r="A218">
        <v>1</v>
      </c>
      <c r="B218" t="s">
        <v>891</v>
      </c>
      <c r="C218">
        <v>1</v>
      </c>
      <c r="D218">
        <v>0.62</v>
      </c>
      <c r="E218">
        <v>14</v>
      </c>
      <c r="F218">
        <v>62.4</v>
      </c>
      <c r="G218">
        <v>59.94</v>
      </c>
      <c r="H218" s="8">
        <v>0.1239</v>
      </c>
      <c r="I218" t="s">
        <v>615</v>
      </c>
    </row>
    <row r="219" spans="1:9" x14ac:dyDescent="0.3">
      <c r="A219">
        <v>1</v>
      </c>
      <c r="B219" t="s">
        <v>892</v>
      </c>
      <c r="C219">
        <v>1</v>
      </c>
      <c r="D219">
        <v>0.57999999999999996</v>
      </c>
      <c r="E219">
        <v>15</v>
      </c>
      <c r="F219">
        <v>75.5</v>
      </c>
      <c r="G219">
        <v>75.03</v>
      </c>
      <c r="H219" s="8">
        <v>0.1052</v>
      </c>
      <c r="I219" t="s">
        <v>615</v>
      </c>
    </row>
    <row r="220" spans="1:9" x14ac:dyDescent="0.3">
      <c r="A220">
        <v>1</v>
      </c>
      <c r="B220" t="s">
        <v>893</v>
      </c>
      <c r="C220">
        <v>1</v>
      </c>
      <c r="D220">
        <v>0.18</v>
      </c>
      <c r="E220">
        <v>13</v>
      </c>
      <c r="F220">
        <v>77.37</v>
      </c>
      <c r="G220">
        <v>76.900000000000006</v>
      </c>
      <c r="H220" s="8">
        <v>9.3799999999999994E-2</v>
      </c>
      <c r="I220" t="s">
        <v>615</v>
      </c>
    </row>
    <row r="221" spans="1:9" x14ac:dyDescent="0.3">
      <c r="A221">
        <v>1</v>
      </c>
      <c r="B221" t="s">
        <v>894</v>
      </c>
      <c r="C221">
        <v>1</v>
      </c>
      <c r="D221">
        <v>0.21</v>
      </c>
      <c r="E221">
        <v>19</v>
      </c>
      <c r="F221">
        <v>87.1</v>
      </c>
      <c r="G221">
        <v>86.7</v>
      </c>
      <c r="H221" s="8">
        <v>0.1202</v>
      </c>
      <c r="I221" t="s">
        <v>615</v>
      </c>
    </row>
    <row r="222" spans="1:9" x14ac:dyDescent="0.3">
      <c r="A222">
        <v>1</v>
      </c>
      <c r="B222" t="s">
        <v>895</v>
      </c>
      <c r="C222">
        <v>1</v>
      </c>
      <c r="D222">
        <v>0.41</v>
      </c>
      <c r="E222">
        <v>18</v>
      </c>
      <c r="F222">
        <v>74.63</v>
      </c>
      <c r="G222">
        <v>74.430000000000007</v>
      </c>
      <c r="H222" s="8">
        <v>0.12559999999999999</v>
      </c>
      <c r="I222" t="s">
        <v>615</v>
      </c>
    </row>
    <row r="223" spans="1:9" x14ac:dyDescent="0.3">
      <c r="A223">
        <v>1</v>
      </c>
      <c r="B223" t="s">
        <v>896</v>
      </c>
      <c r="C223">
        <v>1</v>
      </c>
      <c r="D223">
        <v>0.67</v>
      </c>
      <c r="E223">
        <v>17</v>
      </c>
      <c r="F223">
        <v>87.87</v>
      </c>
      <c r="G223">
        <v>87.71</v>
      </c>
      <c r="H223" s="8">
        <v>0.10580000000000001</v>
      </c>
      <c r="I223" t="s">
        <v>615</v>
      </c>
    </row>
    <row r="224" spans="1:9" x14ac:dyDescent="0.3">
      <c r="A224">
        <v>1</v>
      </c>
      <c r="B224" t="s">
        <v>897</v>
      </c>
      <c r="C224">
        <v>1</v>
      </c>
      <c r="D224">
        <v>-0.11</v>
      </c>
      <c r="E224">
        <v>18</v>
      </c>
      <c r="F224">
        <v>78.28</v>
      </c>
      <c r="G224">
        <v>74.709999999999994</v>
      </c>
      <c r="H224" s="8">
        <v>0.1323</v>
      </c>
      <c r="I224" t="s">
        <v>615</v>
      </c>
    </row>
    <row r="225" spans="1:9" x14ac:dyDescent="0.3">
      <c r="A225">
        <v>1</v>
      </c>
      <c r="B225" t="s">
        <v>898</v>
      </c>
      <c r="C225">
        <v>1</v>
      </c>
      <c r="D225">
        <v>-0.51</v>
      </c>
      <c r="E225">
        <v>17</v>
      </c>
      <c r="F225">
        <v>61.89</v>
      </c>
      <c r="G225">
        <v>61.47</v>
      </c>
      <c r="H225" s="8">
        <v>0.14899999999999999</v>
      </c>
      <c r="I225" t="s">
        <v>615</v>
      </c>
    </row>
    <row r="226" spans="1:9" x14ac:dyDescent="0.3">
      <c r="A226">
        <v>1</v>
      </c>
      <c r="B226" t="s">
        <v>899</v>
      </c>
      <c r="C226">
        <v>1</v>
      </c>
      <c r="D226">
        <v>-1.59</v>
      </c>
      <c r="E226">
        <v>18</v>
      </c>
      <c r="F226">
        <v>68.8</v>
      </c>
      <c r="G226">
        <v>66.819999999999993</v>
      </c>
      <c r="H226" s="8">
        <v>0.1474</v>
      </c>
      <c r="I226" t="s">
        <v>615</v>
      </c>
    </row>
    <row r="227" spans="1:9" x14ac:dyDescent="0.3">
      <c r="A227">
        <v>1</v>
      </c>
      <c r="B227" t="s">
        <v>900</v>
      </c>
      <c r="C227">
        <v>1</v>
      </c>
      <c r="D227">
        <v>0.5</v>
      </c>
      <c r="E227">
        <v>8</v>
      </c>
      <c r="F227">
        <v>31.52</v>
      </c>
      <c r="G227">
        <v>23.27</v>
      </c>
      <c r="H227" s="8">
        <v>0.23319999999999999</v>
      </c>
      <c r="I227" t="s">
        <v>615</v>
      </c>
    </row>
    <row r="228" spans="1:9" x14ac:dyDescent="0.3">
      <c r="A228">
        <v>1</v>
      </c>
      <c r="B228" t="s">
        <v>901</v>
      </c>
      <c r="C228">
        <v>1</v>
      </c>
      <c r="D228">
        <v>0.49</v>
      </c>
      <c r="E228">
        <v>16</v>
      </c>
      <c r="F228">
        <v>63.78</v>
      </c>
      <c r="G228">
        <v>62.7</v>
      </c>
      <c r="H228" s="8">
        <v>0.13919999999999999</v>
      </c>
      <c r="I228" t="s">
        <v>615</v>
      </c>
    </row>
    <row r="229" spans="1:9" x14ac:dyDescent="0.3">
      <c r="A229">
        <v>1</v>
      </c>
      <c r="B229" t="s">
        <v>902</v>
      </c>
      <c r="C229">
        <v>1</v>
      </c>
      <c r="D229">
        <v>0.47</v>
      </c>
      <c r="E229">
        <v>17</v>
      </c>
      <c r="F229">
        <v>82.4</v>
      </c>
      <c r="G229">
        <v>81.91</v>
      </c>
      <c r="H229" s="8">
        <v>0.1074</v>
      </c>
      <c r="I229" t="s">
        <v>615</v>
      </c>
    </row>
    <row r="230" spans="1:9" x14ac:dyDescent="0.3">
      <c r="A230">
        <v>1</v>
      </c>
      <c r="B230" t="s">
        <v>903</v>
      </c>
      <c r="C230">
        <v>1</v>
      </c>
      <c r="D230">
        <v>0.99</v>
      </c>
      <c r="E230">
        <v>21</v>
      </c>
      <c r="F230">
        <v>73.209999999999994</v>
      </c>
      <c r="G230">
        <v>72.650000000000006</v>
      </c>
      <c r="H230" s="8">
        <v>0.15310000000000001</v>
      </c>
      <c r="I230" t="s">
        <v>615</v>
      </c>
    </row>
    <row r="231" spans="1:9" x14ac:dyDescent="0.3">
      <c r="A231">
        <v>1</v>
      </c>
      <c r="B231" t="s">
        <v>904</v>
      </c>
      <c r="C231">
        <v>1</v>
      </c>
      <c r="D231">
        <v>0.37</v>
      </c>
      <c r="E231">
        <v>17</v>
      </c>
      <c r="F231">
        <v>73.290000000000006</v>
      </c>
      <c r="G231">
        <v>71.91</v>
      </c>
      <c r="H231" s="8">
        <v>0.12640000000000001</v>
      </c>
      <c r="I231" t="s">
        <v>615</v>
      </c>
    </row>
    <row r="232" spans="1:9" x14ac:dyDescent="0.3">
      <c r="A232">
        <v>1</v>
      </c>
      <c r="B232" t="s">
        <v>905</v>
      </c>
      <c r="C232">
        <v>1</v>
      </c>
      <c r="D232">
        <v>0.46</v>
      </c>
      <c r="E232">
        <v>18</v>
      </c>
      <c r="F232">
        <v>55.13</v>
      </c>
      <c r="G232">
        <v>49.12</v>
      </c>
      <c r="H232" s="8">
        <v>0.18640000000000001</v>
      </c>
      <c r="I232" t="s">
        <v>615</v>
      </c>
    </row>
    <row r="233" spans="1:9" x14ac:dyDescent="0.3">
      <c r="A233">
        <v>1</v>
      </c>
      <c r="B233" t="s">
        <v>906</v>
      </c>
      <c r="C233">
        <v>1</v>
      </c>
      <c r="D233">
        <v>-0.11</v>
      </c>
      <c r="E233">
        <v>17</v>
      </c>
      <c r="F233">
        <v>63.13</v>
      </c>
      <c r="G233">
        <v>56.09</v>
      </c>
      <c r="H233" s="8">
        <v>0.16259999999999999</v>
      </c>
      <c r="I233" t="s">
        <v>615</v>
      </c>
    </row>
    <row r="234" spans="1:9" x14ac:dyDescent="0.3">
      <c r="A234">
        <v>1</v>
      </c>
      <c r="B234" t="s">
        <v>907</v>
      </c>
      <c r="C234">
        <v>1</v>
      </c>
      <c r="D234">
        <v>0.56999999999999995</v>
      </c>
      <c r="E234">
        <v>10</v>
      </c>
      <c r="F234">
        <v>27.37</v>
      </c>
      <c r="G234">
        <v>14.5</v>
      </c>
      <c r="H234" s="8">
        <v>0.2676</v>
      </c>
      <c r="I234" t="s">
        <v>615</v>
      </c>
    </row>
    <row r="235" spans="1:9" x14ac:dyDescent="0.3">
      <c r="A235">
        <v>1</v>
      </c>
      <c r="B235" t="s">
        <v>908</v>
      </c>
      <c r="C235">
        <v>1</v>
      </c>
      <c r="D235">
        <v>1.74</v>
      </c>
      <c r="E235">
        <v>11</v>
      </c>
      <c r="F235">
        <v>40.17</v>
      </c>
      <c r="G235">
        <v>33.78</v>
      </c>
      <c r="H235" s="8">
        <v>0.28060000000000002</v>
      </c>
      <c r="I235" t="s">
        <v>615</v>
      </c>
    </row>
    <row r="236" spans="1:9" x14ac:dyDescent="0.3">
      <c r="A236">
        <v>1</v>
      </c>
      <c r="B236" t="s">
        <v>909</v>
      </c>
      <c r="C236">
        <v>1</v>
      </c>
      <c r="D236">
        <v>0.91</v>
      </c>
      <c r="E236">
        <v>14</v>
      </c>
      <c r="F236">
        <v>67.2</v>
      </c>
      <c r="G236">
        <v>66.650000000000006</v>
      </c>
      <c r="H236" s="8">
        <v>0.11219999999999999</v>
      </c>
      <c r="I236" t="s">
        <v>615</v>
      </c>
    </row>
    <row r="237" spans="1:9" x14ac:dyDescent="0.3">
      <c r="A237">
        <v>1</v>
      </c>
      <c r="B237" t="s">
        <v>910</v>
      </c>
      <c r="C237">
        <v>1</v>
      </c>
      <c r="D237">
        <v>0.71</v>
      </c>
      <c r="E237">
        <v>15</v>
      </c>
      <c r="F237">
        <v>82.14</v>
      </c>
      <c r="G237">
        <v>81.36</v>
      </c>
      <c r="H237" s="8">
        <v>9.8599999999999993E-2</v>
      </c>
      <c r="I237" t="s">
        <v>615</v>
      </c>
    </row>
    <row r="238" spans="1:9" x14ac:dyDescent="0.3">
      <c r="A238">
        <v>1</v>
      </c>
      <c r="B238" t="s">
        <v>911</v>
      </c>
      <c r="C238">
        <v>1</v>
      </c>
      <c r="D238">
        <v>0.66</v>
      </c>
      <c r="E238">
        <v>18</v>
      </c>
      <c r="F238">
        <v>89.02</v>
      </c>
      <c r="G238">
        <v>88.55</v>
      </c>
      <c r="H238" s="8">
        <v>0.1125</v>
      </c>
      <c r="I238" t="s">
        <v>615</v>
      </c>
    </row>
    <row r="239" spans="1:9" x14ac:dyDescent="0.3">
      <c r="A239">
        <v>1</v>
      </c>
      <c r="B239" t="s">
        <v>912</v>
      </c>
      <c r="C239">
        <v>1</v>
      </c>
      <c r="D239">
        <v>-0.09</v>
      </c>
      <c r="E239">
        <v>17</v>
      </c>
      <c r="F239">
        <v>60.97</v>
      </c>
      <c r="G239">
        <v>58.63</v>
      </c>
      <c r="H239" s="8">
        <v>0.16089999999999999</v>
      </c>
      <c r="I239" t="s">
        <v>615</v>
      </c>
    </row>
    <row r="240" spans="1:9" x14ac:dyDescent="0.3">
      <c r="A240">
        <v>1</v>
      </c>
      <c r="B240" t="s">
        <v>913</v>
      </c>
      <c r="C240">
        <v>1</v>
      </c>
      <c r="D240">
        <v>-0.83</v>
      </c>
      <c r="E240">
        <v>18</v>
      </c>
      <c r="F240">
        <v>73.650000000000006</v>
      </c>
      <c r="G240">
        <v>72.59</v>
      </c>
      <c r="H240" s="8">
        <v>0.13420000000000001</v>
      </c>
      <c r="I240" t="s">
        <v>615</v>
      </c>
    </row>
    <row r="241" spans="1:9" x14ac:dyDescent="0.3">
      <c r="A241">
        <v>1</v>
      </c>
      <c r="B241" t="s">
        <v>914</v>
      </c>
      <c r="C241">
        <v>1</v>
      </c>
      <c r="D241">
        <v>-0.83</v>
      </c>
      <c r="E241">
        <v>9</v>
      </c>
      <c r="F241">
        <v>28.04</v>
      </c>
      <c r="G241">
        <v>15.06</v>
      </c>
      <c r="H241" s="8">
        <v>0.308</v>
      </c>
      <c r="I241" t="s">
        <v>615</v>
      </c>
    </row>
    <row r="242" spans="1:9" x14ac:dyDescent="0.3">
      <c r="A242">
        <v>1</v>
      </c>
      <c r="B242" t="s">
        <v>915</v>
      </c>
      <c r="C242">
        <v>1</v>
      </c>
      <c r="D242">
        <v>0.65</v>
      </c>
      <c r="E242">
        <v>14</v>
      </c>
      <c r="F242">
        <v>49.76</v>
      </c>
      <c r="G242">
        <v>48.17</v>
      </c>
      <c r="H242" s="8">
        <v>0.14940000000000001</v>
      </c>
      <c r="I242" t="s">
        <v>615</v>
      </c>
    </row>
    <row r="243" spans="1:9" x14ac:dyDescent="0.3">
      <c r="A243">
        <v>1</v>
      </c>
      <c r="B243" t="s">
        <v>916</v>
      </c>
      <c r="C243">
        <v>1</v>
      </c>
      <c r="D243">
        <v>-0.73</v>
      </c>
      <c r="E243">
        <v>15</v>
      </c>
      <c r="F243">
        <v>66.7</v>
      </c>
      <c r="G243">
        <v>64.48</v>
      </c>
      <c r="H243" s="8">
        <v>0.1263</v>
      </c>
      <c r="I243" t="s">
        <v>615</v>
      </c>
    </row>
    <row r="244" spans="1:9" x14ac:dyDescent="0.3">
      <c r="A244">
        <v>1</v>
      </c>
      <c r="B244" t="s">
        <v>917</v>
      </c>
      <c r="C244">
        <v>1</v>
      </c>
      <c r="D244">
        <v>-0.27</v>
      </c>
      <c r="E244">
        <v>11</v>
      </c>
      <c r="F244">
        <v>30.07</v>
      </c>
      <c r="G244">
        <v>25.62</v>
      </c>
      <c r="H244" s="8">
        <v>0.20780000000000001</v>
      </c>
      <c r="I244" t="s">
        <v>615</v>
      </c>
    </row>
    <row r="245" spans="1:9" x14ac:dyDescent="0.3">
      <c r="A245">
        <v>1</v>
      </c>
      <c r="B245" t="s">
        <v>918</v>
      </c>
      <c r="C245">
        <v>1</v>
      </c>
      <c r="D245">
        <v>1.01</v>
      </c>
      <c r="E245">
        <v>15</v>
      </c>
      <c r="F245">
        <v>40.22</v>
      </c>
      <c r="G245">
        <v>36.479999999999997</v>
      </c>
      <c r="H245" s="8">
        <v>0.2177</v>
      </c>
      <c r="I245" t="s">
        <v>615</v>
      </c>
    </row>
    <row r="246" spans="1:9" x14ac:dyDescent="0.3">
      <c r="A246">
        <v>1</v>
      </c>
      <c r="B246" t="s">
        <v>919</v>
      </c>
      <c r="C246">
        <v>1</v>
      </c>
      <c r="D246">
        <v>-0.71</v>
      </c>
      <c r="E246">
        <v>8</v>
      </c>
      <c r="F246">
        <v>21.63</v>
      </c>
      <c r="G246">
        <v>18.32</v>
      </c>
      <c r="H246" s="8">
        <v>0.39900000000000002</v>
      </c>
      <c r="I246" t="s">
        <v>615</v>
      </c>
    </row>
    <row r="247" spans="1:9" x14ac:dyDescent="0.3">
      <c r="A247">
        <v>1</v>
      </c>
      <c r="B247" t="s">
        <v>920</v>
      </c>
      <c r="C247">
        <v>1</v>
      </c>
      <c r="D247">
        <v>1.19</v>
      </c>
      <c r="E247">
        <v>19</v>
      </c>
      <c r="F247">
        <v>61.65</v>
      </c>
      <c r="G247">
        <v>57.53</v>
      </c>
      <c r="H247" s="8">
        <v>0.17929999999999999</v>
      </c>
      <c r="I247" t="s">
        <v>615</v>
      </c>
    </row>
    <row r="248" spans="1:9" x14ac:dyDescent="0.3">
      <c r="A248">
        <v>1</v>
      </c>
      <c r="B248" t="s">
        <v>921</v>
      </c>
      <c r="C248">
        <v>1</v>
      </c>
      <c r="D248">
        <v>1.03</v>
      </c>
      <c r="E248">
        <v>12</v>
      </c>
      <c r="F248">
        <v>27.46</v>
      </c>
      <c r="G248">
        <v>20.87</v>
      </c>
      <c r="H248" s="8">
        <v>0.30230000000000001</v>
      </c>
      <c r="I248" t="s">
        <v>615</v>
      </c>
    </row>
    <row r="249" spans="1:9" x14ac:dyDescent="0.3">
      <c r="A249">
        <v>1</v>
      </c>
      <c r="B249" t="s">
        <v>922</v>
      </c>
      <c r="C249">
        <v>1</v>
      </c>
      <c r="D249">
        <v>0.81</v>
      </c>
      <c r="E249">
        <v>14</v>
      </c>
      <c r="F249">
        <v>50.95</v>
      </c>
      <c r="G249">
        <v>35.909999999999997</v>
      </c>
      <c r="H249" s="8">
        <v>0.18779999999999999</v>
      </c>
      <c r="I249" t="s">
        <v>615</v>
      </c>
    </row>
    <row r="250" spans="1:9" x14ac:dyDescent="0.3">
      <c r="A250">
        <v>1</v>
      </c>
      <c r="B250" t="s">
        <v>923</v>
      </c>
      <c r="C250">
        <v>1</v>
      </c>
      <c r="D250">
        <v>0.99</v>
      </c>
      <c r="E250">
        <v>13</v>
      </c>
      <c r="F250">
        <v>38.14</v>
      </c>
      <c r="G250">
        <v>34.659999999999997</v>
      </c>
      <c r="H250" s="8">
        <v>0.2019</v>
      </c>
      <c r="I250" t="s">
        <v>615</v>
      </c>
    </row>
    <row r="251" spans="1:9" x14ac:dyDescent="0.3">
      <c r="A251">
        <v>1</v>
      </c>
      <c r="B251" t="s">
        <v>924</v>
      </c>
      <c r="C251">
        <v>1</v>
      </c>
      <c r="D251">
        <v>0.44</v>
      </c>
      <c r="E251">
        <v>10</v>
      </c>
      <c r="F251">
        <v>28.61</v>
      </c>
      <c r="G251">
        <v>22.37</v>
      </c>
      <c r="H251" s="8">
        <v>0.27960000000000002</v>
      </c>
      <c r="I251" t="s">
        <v>615</v>
      </c>
    </row>
    <row r="252" spans="1:9" x14ac:dyDescent="0.3">
      <c r="A252">
        <v>1</v>
      </c>
      <c r="B252" t="s">
        <v>925</v>
      </c>
      <c r="C252">
        <v>1</v>
      </c>
      <c r="D252">
        <v>0.56999999999999995</v>
      </c>
      <c r="E252">
        <v>13</v>
      </c>
      <c r="F252">
        <v>32.93</v>
      </c>
      <c r="G252">
        <v>29.93</v>
      </c>
      <c r="H252" s="8">
        <v>0.23810000000000001</v>
      </c>
      <c r="I252" t="s">
        <v>615</v>
      </c>
    </row>
    <row r="253" spans="1:9" x14ac:dyDescent="0.3">
      <c r="A253">
        <v>1</v>
      </c>
      <c r="B253" t="s">
        <v>926</v>
      </c>
      <c r="C253">
        <v>1</v>
      </c>
      <c r="D253">
        <v>0.22</v>
      </c>
      <c r="E253">
        <v>18</v>
      </c>
      <c r="F253">
        <v>40.22</v>
      </c>
      <c r="G253">
        <v>39.99</v>
      </c>
      <c r="H253" s="8">
        <v>0.23799999999999999</v>
      </c>
      <c r="I253" t="s">
        <v>615</v>
      </c>
    </row>
    <row r="254" spans="1:9" x14ac:dyDescent="0.3">
      <c r="A254">
        <v>1</v>
      </c>
      <c r="B254" t="s">
        <v>927</v>
      </c>
      <c r="C254">
        <v>1</v>
      </c>
      <c r="D254">
        <v>0.19</v>
      </c>
      <c r="E254">
        <v>15</v>
      </c>
      <c r="F254">
        <v>44.77</v>
      </c>
      <c r="G254">
        <v>43.06</v>
      </c>
      <c r="H254" s="8">
        <v>0.19819999999999999</v>
      </c>
      <c r="I254" t="s">
        <v>615</v>
      </c>
    </row>
    <row r="255" spans="1:9" x14ac:dyDescent="0.3">
      <c r="A255">
        <v>1</v>
      </c>
      <c r="B255" t="s">
        <v>928</v>
      </c>
      <c r="C255">
        <v>1</v>
      </c>
      <c r="D255">
        <v>0.98</v>
      </c>
      <c r="E255">
        <v>8</v>
      </c>
      <c r="F255">
        <v>20.73</v>
      </c>
      <c r="G255">
        <v>16.899999999999999</v>
      </c>
      <c r="H255" s="8">
        <v>0.27939999999999998</v>
      </c>
      <c r="I255" t="s">
        <v>615</v>
      </c>
    </row>
    <row r="256" spans="1:9" x14ac:dyDescent="0.3">
      <c r="A256">
        <v>1</v>
      </c>
      <c r="B256" t="s">
        <v>929</v>
      </c>
      <c r="C256">
        <v>1</v>
      </c>
      <c r="D256">
        <v>0.06</v>
      </c>
      <c r="E256">
        <v>12</v>
      </c>
      <c r="F256">
        <v>31.04</v>
      </c>
      <c r="G256">
        <v>24.61</v>
      </c>
      <c r="H256" s="8">
        <v>0.26729999999999998</v>
      </c>
      <c r="I256" t="s">
        <v>615</v>
      </c>
    </row>
    <row r="257" spans="1:9" x14ac:dyDescent="0.3">
      <c r="A257">
        <v>1</v>
      </c>
      <c r="B257" t="s">
        <v>930</v>
      </c>
      <c r="C257">
        <v>1</v>
      </c>
      <c r="D257">
        <v>0.78</v>
      </c>
      <c r="E257">
        <v>10</v>
      </c>
      <c r="F257">
        <v>26</v>
      </c>
      <c r="G257">
        <v>17.399999999999999</v>
      </c>
      <c r="H257" s="8">
        <v>0.35970000000000002</v>
      </c>
      <c r="I257" t="s">
        <v>615</v>
      </c>
    </row>
    <row r="258" spans="1:9" x14ac:dyDescent="0.3">
      <c r="A258">
        <v>1</v>
      </c>
      <c r="B258" t="s">
        <v>931</v>
      </c>
      <c r="C258">
        <v>1</v>
      </c>
      <c r="D258">
        <v>0.76</v>
      </c>
      <c r="E258">
        <v>9</v>
      </c>
      <c r="F258">
        <v>18.72</v>
      </c>
      <c r="G258">
        <v>15.9</v>
      </c>
      <c r="H258" s="8">
        <v>0.30640000000000001</v>
      </c>
      <c r="I258" t="s">
        <v>615</v>
      </c>
    </row>
    <row r="259" spans="1:9" x14ac:dyDescent="0.3">
      <c r="A259">
        <v>1</v>
      </c>
      <c r="B259" t="s">
        <v>932</v>
      </c>
      <c r="C259">
        <v>1</v>
      </c>
      <c r="D259">
        <v>0.99</v>
      </c>
      <c r="E259">
        <v>16</v>
      </c>
      <c r="F259">
        <v>53.93</v>
      </c>
      <c r="G259">
        <v>50.92</v>
      </c>
      <c r="H259" s="8">
        <v>0.17150000000000001</v>
      </c>
      <c r="I259" t="s">
        <v>615</v>
      </c>
    </row>
    <row r="260" spans="1:9" x14ac:dyDescent="0.3">
      <c r="A260">
        <v>1</v>
      </c>
      <c r="B260" t="s">
        <v>933</v>
      </c>
      <c r="C260">
        <v>1</v>
      </c>
      <c r="D260">
        <v>0.53</v>
      </c>
      <c r="E260">
        <v>11</v>
      </c>
      <c r="F260">
        <v>24.74</v>
      </c>
      <c r="G260">
        <v>24.51</v>
      </c>
      <c r="H260" s="8">
        <v>0.24529999999999999</v>
      </c>
      <c r="I260" t="s">
        <v>615</v>
      </c>
    </row>
    <row r="261" spans="1:9" x14ac:dyDescent="0.3">
      <c r="A261">
        <v>1</v>
      </c>
      <c r="B261" t="s">
        <v>934</v>
      </c>
      <c r="C261">
        <v>1</v>
      </c>
      <c r="D261">
        <v>2</v>
      </c>
      <c r="E261">
        <v>15</v>
      </c>
      <c r="F261">
        <v>36.68</v>
      </c>
      <c r="G261">
        <v>36.56</v>
      </c>
      <c r="H261" s="8">
        <v>0.21279999999999999</v>
      </c>
      <c r="I261" t="s">
        <v>615</v>
      </c>
    </row>
    <row r="262" spans="1:9" x14ac:dyDescent="0.3">
      <c r="A262">
        <v>1</v>
      </c>
      <c r="B262" t="s">
        <v>935</v>
      </c>
      <c r="C262">
        <v>1</v>
      </c>
      <c r="D262">
        <v>1.59</v>
      </c>
      <c r="E262">
        <v>12</v>
      </c>
      <c r="F262">
        <v>41.4</v>
      </c>
      <c r="G262">
        <v>31.65</v>
      </c>
      <c r="H262" s="8">
        <v>0.2616</v>
      </c>
      <c r="I262" t="s">
        <v>615</v>
      </c>
    </row>
    <row r="263" spans="1:9" x14ac:dyDescent="0.3">
      <c r="A263">
        <v>1</v>
      </c>
      <c r="B263" t="s">
        <v>936</v>
      </c>
      <c r="C263">
        <v>1</v>
      </c>
      <c r="D263">
        <v>1.1399999999999999</v>
      </c>
      <c r="E263">
        <v>14</v>
      </c>
      <c r="F263">
        <v>41.3</v>
      </c>
      <c r="G263">
        <v>38.630000000000003</v>
      </c>
      <c r="H263" s="8">
        <v>0.19040000000000001</v>
      </c>
      <c r="I263" t="s">
        <v>615</v>
      </c>
    </row>
    <row r="264" spans="1:9" x14ac:dyDescent="0.3">
      <c r="A264">
        <v>1</v>
      </c>
      <c r="B264" t="s">
        <v>937</v>
      </c>
      <c r="C264">
        <v>1</v>
      </c>
      <c r="D264">
        <v>-0.4</v>
      </c>
      <c r="E264">
        <v>10</v>
      </c>
      <c r="F264">
        <v>38.44</v>
      </c>
      <c r="G264">
        <v>24.95</v>
      </c>
      <c r="H264" s="8">
        <v>0.3261</v>
      </c>
      <c r="I264" t="s">
        <v>615</v>
      </c>
    </row>
    <row r="265" spans="1:9" x14ac:dyDescent="0.3">
      <c r="A265">
        <v>1</v>
      </c>
      <c r="B265" t="s">
        <v>938</v>
      </c>
      <c r="C265">
        <v>1</v>
      </c>
      <c r="D265">
        <v>-0.04</v>
      </c>
      <c r="E265">
        <v>13</v>
      </c>
      <c r="F265">
        <v>36.4</v>
      </c>
      <c r="G265">
        <v>33.299999999999997</v>
      </c>
      <c r="H265" s="8">
        <v>0.20319999999999999</v>
      </c>
      <c r="I265" t="s">
        <v>615</v>
      </c>
    </row>
    <row r="266" spans="1:9" x14ac:dyDescent="0.3">
      <c r="A266">
        <v>1</v>
      </c>
      <c r="B266" t="s">
        <v>939</v>
      </c>
      <c r="C266">
        <v>1</v>
      </c>
      <c r="D266">
        <v>1.35</v>
      </c>
      <c r="E266">
        <v>13</v>
      </c>
      <c r="F266">
        <v>35.049999999999997</v>
      </c>
      <c r="G266">
        <v>30.89</v>
      </c>
      <c r="H266" s="8">
        <v>0.2346</v>
      </c>
      <c r="I266" t="s">
        <v>615</v>
      </c>
    </row>
    <row r="267" spans="1:9" x14ac:dyDescent="0.3">
      <c r="A267">
        <v>1</v>
      </c>
      <c r="B267" t="s">
        <v>940</v>
      </c>
      <c r="C267">
        <v>1</v>
      </c>
      <c r="D267">
        <v>0.32</v>
      </c>
      <c r="E267">
        <v>10</v>
      </c>
      <c r="F267">
        <v>31.3</v>
      </c>
      <c r="G267">
        <v>26.6</v>
      </c>
      <c r="H267" s="8">
        <v>0.1953</v>
      </c>
      <c r="I267" t="s">
        <v>615</v>
      </c>
    </row>
    <row r="268" spans="1:9" x14ac:dyDescent="0.3">
      <c r="A268">
        <v>1</v>
      </c>
      <c r="B268" t="s">
        <v>941</v>
      </c>
      <c r="C268">
        <v>1</v>
      </c>
      <c r="D268">
        <v>0.82</v>
      </c>
      <c r="E268">
        <v>13</v>
      </c>
      <c r="F268">
        <v>49.94</v>
      </c>
      <c r="G268">
        <v>44.22</v>
      </c>
      <c r="H268" s="8">
        <v>0.15989999999999999</v>
      </c>
      <c r="I268" t="s">
        <v>615</v>
      </c>
    </row>
    <row r="269" spans="1:9" x14ac:dyDescent="0.3">
      <c r="A269">
        <v>1</v>
      </c>
      <c r="B269" t="s">
        <v>942</v>
      </c>
      <c r="C269">
        <v>1</v>
      </c>
      <c r="D269">
        <v>0.36</v>
      </c>
      <c r="E269">
        <v>13</v>
      </c>
      <c r="F269">
        <v>45.01</v>
      </c>
      <c r="G269">
        <v>37.93</v>
      </c>
      <c r="H269" s="8">
        <v>0.1852</v>
      </c>
      <c r="I269" t="s">
        <v>615</v>
      </c>
    </row>
    <row r="270" spans="1:9" x14ac:dyDescent="0.3">
      <c r="A270">
        <v>1</v>
      </c>
      <c r="B270" t="s">
        <v>943</v>
      </c>
      <c r="C270">
        <v>1</v>
      </c>
      <c r="D270">
        <v>0.32</v>
      </c>
      <c r="E270">
        <v>13</v>
      </c>
      <c r="F270">
        <v>39.86</v>
      </c>
      <c r="G270">
        <v>32.1</v>
      </c>
      <c r="H270" s="8">
        <v>0.2082</v>
      </c>
      <c r="I270" t="s">
        <v>615</v>
      </c>
    </row>
    <row r="271" spans="1:9" x14ac:dyDescent="0.3">
      <c r="A271">
        <v>1</v>
      </c>
      <c r="B271" t="s">
        <v>944</v>
      </c>
      <c r="C271">
        <v>1</v>
      </c>
      <c r="D271">
        <v>0.05</v>
      </c>
      <c r="E271">
        <v>11</v>
      </c>
      <c r="F271">
        <v>31.48</v>
      </c>
      <c r="G271">
        <v>23.53</v>
      </c>
      <c r="H271" s="8">
        <v>0.2293</v>
      </c>
      <c r="I271" t="s">
        <v>615</v>
      </c>
    </row>
    <row r="272" spans="1:9" x14ac:dyDescent="0.3">
      <c r="A272">
        <v>1</v>
      </c>
      <c r="B272" t="s">
        <v>945</v>
      </c>
      <c r="C272">
        <v>1</v>
      </c>
      <c r="D272">
        <v>0.2</v>
      </c>
      <c r="E272">
        <v>12</v>
      </c>
      <c r="F272">
        <v>28.32</v>
      </c>
      <c r="G272">
        <v>25.35</v>
      </c>
      <c r="H272" s="8">
        <v>0.26050000000000001</v>
      </c>
      <c r="I272" t="s">
        <v>615</v>
      </c>
    </row>
    <row r="273" spans="1:9" x14ac:dyDescent="0.3">
      <c r="A273">
        <v>1</v>
      </c>
      <c r="B273" t="s">
        <v>946</v>
      </c>
      <c r="C273">
        <v>1</v>
      </c>
      <c r="D273">
        <v>0.87</v>
      </c>
      <c r="E273">
        <v>15</v>
      </c>
      <c r="F273">
        <v>44.7</v>
      </c>
      <c r="G273">
        <v>41.82</v>
      </c>
      <c r="H273" s="8">
        <v>0.19189999999999999</v>
      </c>
      <c r="I273" t="s">
        <v>615</v>
      </c>
    </row>
    <row r="274" spans="1:9" x14ac:dyDescent="0.3">
      <c r="A274">
        <v>1</v>
      </c>
      <c r="B274" t="s">
        <v>947</v>
      </c>
      <c r="C274">
        <v>1</v>
      </c>
      <c r="D274">
        <v>0.52</v>
      </c>
      <c r="E274">
        <v>9</v>
      </c>
      <c r="F274">
        <v>20.329999999999998</v>
      </c>
      <c r="G274">
        <v>13.44</v>
      </c>
      <c r="H274" s="8">
        <v>0.33160000000000001</v>
      </c>
      <c r="I274" t="s">
        <v>615</v>
      </c>
    </row>
    <row r="275" spans="1:9" x14ac:dyDescent="0.3">
      <c r="A275">
        <v>1</v>
      </c>
      <c r="B275" t="s">
        <v>948</v>
      </c>
      <c r="C275">
        <v>1</v>
      </c>
      <c r="D275">
        <v>1.31</v>
      </c>
      <c r="E275">
        <v>12</v>
      </c>
      <c r="F275">
        <v>41.27</v>
      </c>
      <c r="G275">
        <v>26.7</v>
      </c>
      <c r="H275" s="8">
        <v>0.2099</v>
      </c>
      <c r="I275" t="s">
        <v>615</v>
      </c>
    </row>
    <row r="276" spans="1:9" x14ac:dyDescent="0.3">
      <c r="A276">
        <v>1</v>
      </c>
      <c r="B276" t="s">
        <v>949</v>
      </c>
      <c r="C276">
        <v>1</v>
      </c>
      <c r="D276">
        <v>-0.06</v>
      </c>
      <c r="E276">
        <v>11</v>
      </c>
      <c r="F276">
        <v>30.58</v>
      </c>
      <c r="G276">
        <v>23.02</v>
      </c>
      <c r="H276" s="8">
        <v>0.29449999999999998</v>
      </c>
      <c r="I276" t="s">
        <v>615</v>
      </c>
    </row>
    <row r="277" spans="1:9" x14ac:dyDescent="0.3">
      <c r="A277">
        <v>1</v>
      </c>
      <c r="B277" t="s">
        <v>950</v>
      </c>
      <c r="C277">
        <v>1</v>
      </c>
      <c r="D277">
        <v>0.73</v>
      </c>
      <c r="E277">
        <v>9</v>
      </c>
      <c r="F277">
        <v>24.82</v>
      </c>
      <c r="G277">
        <v>14.09</v>
      </c>
      <c r="H277" s="8">
        <v>0.2757</v>
      </c>
      <c r="I277" t="s">
        <v>615</v>
      </c>
    </row>
    <row r="278" spans="1:9" x14ac:dyDescent="0.3">
      <c r="A278">
        <v>1</v>
      </c>
      <c r="B278" t="s">
        <v>951</v>
      </c>
      <c r="C278">
        <v>1</v>
      </c>
      <c r="D278">
        <v>1.5</v>
      </c>
      <c r="E278">
        <v>15</v>
      </c>
      <c r="F278">
        <v>40.74</v>
      </c>
      <c r="G278">
        <v>35.51</v>
      </c>
      <c r="H278" s="8">
        <v>0.22670000000000001</v>
      </c>
      <c r="I278" t="s">
        <v>615</v>
      </c>
    </row>
    <row r="279" spans="1:9" x14ac:dyDescent="0.3">
      <c r="A279">
        <v>1</v>
      </c>
      <c r="B279" t="s">
        <v>952</v>
      </c>
      <c r="C279">
        <v>1</v>
      </c>
      <c r="D279">
        <v>-0.19</v>
      </c>
      <c r="E279">
        <v>10</v>
      </c>
      <c r="F279">
        <v>35.29</v>
      </c>
      <c r="G279">
        <v>19.16</v>
      </c>
      <c r="H279" s="8">
        <v>0.42299999999999999</v>
      </c>
      <c r="I279" t="s">
        <v>615</v>
      </c>
    </row>
    <row r="280" spans="1:9" x14ac:dyDescent="0.3">
      <c r="A280">
        <v>1</v>
      </c>
      <c r="B280" t="s">
        <v>953</v>
      </c>
      <c r="C280">
        <v>1</v>
      </c>
      <c r="D280">
        <v>0.12</v>
      </c>
      <c r="E280">
        <v>16</v>
      </c>
      <c r="F280">
        <v>48.23</v>
      </c>
      <c r="G280">
        <v>44.71</v>
      </c>
      <c r="H280" s="8">
        <v>0.1956</v>
      </c>
      <c r="I280" t="s">
        <v>615</v>
      </c>
    </row>
    <row r="281" spans="1:9" x14ac:dyDescent="0.3">
      <c r="A281">
        <v>1</v>
      </c>
      <c r="B281" t="s">
        <v>954</v>
      </c>
      <c r="C281">
        <v>1</v>
      </c>
      <c r="D281">
        <v>0.37</v>
      </c>
      <c r="E281">
        <v>9</v>
      </c>
      <c r="F281">
        <v>27.6</v>
      </c>
      <c r="G281">
        <v>17.8</v>
      </c>
      <c r="H281" s="8">
        <v>0.2389</v>
      </c>
      <c r="I281" t="s">
        <v>615</v>
      </c>
    </row>
    <row r="282" spans="1:9" x14ac:dyDescent="0.3">
      <c r="A282">
        <v>1</v>
      </c>
      <c r="B282" t="s">
        <v>955</v>
      </c>
      <c r="C282">
        <v>1</v>
      </c>
      <c r="D282">
        <v>0.66</v>
      </c>
      <c r="E282">
        <v>13</v>
      </c>
      <c r="F282">
        <v>42.44</v>
      </c>
      <c r="G282">
        <v>35.06</v>
      </c>
      <c r="H282" s="8">
        <v>0.20080000000000001</v>
      </c>
      <c r="I282" t="s">
        <v>615</v>
      </c>
    </row>
    <row r="283" spans="1:9" x14ac:dyDescent="0.3">
      <c r="A283">
        <v>1</v>
      </c>
      <c r="B283" t="s">
        <v>956</v>
      </c>
      <c r="C283">
        <v>1</v>
      </c>
      <c r="D283">
        <v>1.23</v>
      </c>
      <c r="E283">
        <v>9</v>
      </c>
      <c r="F283">
        <v>23.76</v>
      </c>
      <c r="G283">
        <v>20.440000000000001</v>
      </c>
      <c r="H283" s="8">
        <v>0.21560000000000001</v>
      </c>
      <c r="I283" t="s">
        <v>615</v>
      </c>
    </row>
    <row r="284" spans="1:9" x14ac:dyDescent="0.3">
      <c r="A284">
        <v>1</v>
      </c>
      <c r="B284" t="s">
        <v>957</v>
      </c>
      <c r="C284">
        <v>1</v>
      </c>
      <c r="D284">
        <v>0.78</v>
      </c>
      <c r="E284">
        <v>12</v>
      </c>
      <c r="F284">
        <v>28.33</v>
      </c>
      <c r="G284">
        <v>22.8</v>
      </c>
      <c r="H284" s="8">
        <v>0.2742</v>
      </c>
      <c r="I284" t="s">
        <v>615</v>
      </c>
    </row>
    <row r="285" spans="1:9" x14ac:dyDescent="0.3">
      <c r="A285">
        <v>1</v>
      </c>
      <c r="B285" t="s">
        <v>958</v>
      </c>
      <c r="C285">
        <v>1</v>
      </c>
      <c r="D285">
        <v>0.46</v>
      </c>
      <c r="E285">
        <v>13</v>
      </c>
      <c r="F285">
        <v>42</v>
      </c>
      <c r="G285">
        <v>35.47</v>
      </c>
      <c r="H285" s="8">
        <v>0.1951</v>
      </c>
      <c r="I285" t="s">
        <v>615</v>
      </c>
    </row>
    <row r="286" spans="1:9" x14ac:dyDescent="0.3">
      <c r="A286">
        <v>1</v>
      </c>
      <c r="B286" t="s">
        <v>959</v>
      </c>
      <c r="C286">
        <v>1</v>
      </c>
      <c r="D286">
        <v>0.74</v>
      </c>
      <c r="E286">
        <v>11</v>
      </c>
      <c r="F286">
        <v>36.549999999999997</v>
      </c>
      <c r="G286">
        <v>22.21</v>
      </c>
      <c r="H286" s="8">
        <v>0.24790000000000001</v>
      </c>
      <c r="I286" t="s">
        <v>615</v>
      </c>
    </row>
    <row r="287" spans="1:9" x14ac:dyDescent="0.3">
      <c r="A287">
        <v>1</v>
      </c>
      <c r="B287" t="s">
        <v>960</v>
      </c>
      <c r="C287">
        <v>1</v>
      </c>
      <c r="D287">
        <v>1.03</v>
      </c>
      <c r="E287">
        <v>12</v>
      </c>
      <c r="F287">
        <v>22.8</v>
      </c>
      <c r="G287">
        <v>21.99</v>
      </c>
      <c r="H287" s="8">
        <v>0.2823</v>
      </c>
      <c r="I287" t="s">
        <v>615</v>
      </c>
    </row>
    <row r="288" spans="1:9" x14ac:dyDescent="0.3">
      <c r="A288">
        <v>1</v>
      </c>
      <c r="B288" t="s">
        <v>961</v>
      </c>
      <c r="C288">
        <v>1</v>
      </c>
      <c r="D288">
        <v>1.44</v>
      </c>
      <c r="E288">
        <v>18</v>
      </c>
      <c r="F288">
        <v>53.86</v>
      </c>
      <c r="G288">
        <v>50.85</v>
      </c>
      <c r="H288" s="8">
        <v>0.18529999999999999</v>
      </c>
      <c r="I288" t="s">
        <v>615</v>
      </c>
    </row>
    <row r="289" spans="1:9" x14ac:dyDescent="0.3">
      <c r="A289">
        <v>1</v>
      </c>
      <c r="B289" t="s">
        <v>962</v>
      </c>
      <c r="C289">
        <v>1</v>
      </c>
      <c r="D289">
        <v>0.48</v>
      </c>
      <c r="E289">
        <v>9</v>
      </c>
      <c r="F289">
        <v>32.26</v>
      </c>
      <c r="G289">
        <v>19.940000000000001</v>
      </c>
      <c r="H289" s="8">
        <v>0.28910000000000002</v>
      </c>
      <c r="I289" t="s">
        <v>615</v>
      </c>
    </row>
    <row r="290" spans="1:9" x14ac:dyDescent="0.3">
      <c r="A290">
        <v>1</v>
      </c>
      <c r="B290" t="s">
        <v>963</v>
      </c>
      <c r="C290">
        <v>1</v>
      </c>
      <c r="D290">
        <v>0.45</v>
      </c>
      <c r="E290">
        <v>14</v>
      </c>
      <c r="F290">
        <v>39.85</v>
      </c>
      <c r="G290">
        <v>34.36</v>
      </c>
      <c r="H290" s="8">
        <v>0.22090000000000001</v>
      </c>
      <c r="I290" t="s">
        <v>615</v>
      </c>
    </row>
    <row r="291" spans="1:9" x14ac:dyDescent="0.3">
      <c r="A291">
        <v>1</v>
      </c>
      <c r="B291" t="s">
        <v>964</v>
      </c>
      <c r="C291">
        <v>1</v>
      </c>
      <c r="D291">
        <v>0.5</v>
      </c>
      <c r="E291">
        <v>13</v>
      </c>
      <c r="F291">
        <v>37.54</v>
      </c>
      <c r="G291">
        <v>26.97</v>
      </c>
      <c r="H291" s="8">
        <v>0.26729999999999998</v>
      </c>
      <c r="I291" t="s">
        <v>615</v>
      </c>
    </row>
    <row r="292" spans="1:9" x14ac:dyDescent="0.3">
      <c r="A292">
        <v>1</v>
      </c>
      <c r="B292" t="s">
        <v>965</v>
      </c>
      <c r="C292">
        <v>1</v>
      </c>
      <c r="D292">
        <v>0.56000000000000005</v>
      </c>
      <c r="E292">
        <v>12</v>
      </c>
      <c r="F292">
        <v>26.8</v>
      </c>
      <c r="G292">
        <v>23.72</v>
      </c>
      <c r="H292" s="8">
        <v>0.25969999999999999</v>
      </c>
      <c r="I292" t="s">
        <v>615</v>
      </c>
    </row>
    <row r="293" spans="1:9" x14ac:dyDescent="0.3">
      <c r="A293">
        <v>1</v>
      </c>
      <c r="B293" t="s">
        <v>966</v>
      </c>
      <c r="C293">
        <v>1</v>
      </c>
      <c r="D293">
        <v>1.22</v>
      </c>
      <c r="E293">
        <v>14</v>
      </c>
      <c r="F293">
        <v>34.340000000000003</v>
      </c>
      <c r="G293">
        <v>27.17</v>
      </c>
      <c r="H293" s="8">
        <v>0.27229999999999999</v>
      </c>
      <c r="I293" t="s">
        <v>615</v>
      </c>
    </row>
    <row r="294" spans="1:9" x14ac:dyDescent="0.3">
      <c r="A294">
        <v>1</v>
      </c>
      <c r="B294" t="s">
        <v>967</v>
      </c>
      <c r="C294">
        <v>1</v>
      </c>
      <c r="D294">
        <v>-0.77</v>
      </c>
      <c r="E294">
        <v>13</v>
      </c>
      <c r="F294">
        <v>43.8</v>
      </c>
      <c r="G294">
        <v>28.34</v>
      </c>
      <c r="H294" s="8">
        <v>0.28889999999999999</v>
      </c>
      <c r="I294" t="s">
        <v>615</v>
      </c>
    </row>
    <row r="295" spans="1:9" x14ac:dyDescent="0.3">
      <c r="A295">
        <v>1</v>
      </c>
      <c r="B295" t="s">
        <v>968</v>
      </c>
      <c r="C295">
        <v>1</v>
      </c>
      <c r="D295">
        <v>1.35</v>
      </c>
      <c r="E295">
        <v>13</v>
      </c>
      <c r="F295">
        <v>45.84</v>
      </c>
      <c r="G295">
        <v>43.54</v>
      </c>
      <c r="H295" s="8">
        <v>0.16700000000000001</v>
      </c>
      <c r="I295" t="s">
        <v>615</v>
      </c>
    </row>
    <row r="296" spans="1:9" x14ac:dyDescent="0.3">
      <c r="A296">
        <v>1</v>
      </c>
      <c r="B296" t="s">
        <v>969</v>
      </c>
      <c r="C296">
        <v>1</v>
      </c>
      <c r="D296">
        <v>-0.27</v>
      </c>
      <c r="E296">
        <v>12</v>
      </c>
      <c r="F296">
        <v>36.08</v>
      </c>
      <c r="G296">
        <v>28.17</v>
      </c>
      <c r="H296" s="8">
        <v>0.20019999999999999</v>
      </c>
      <c r="I296" t="s">
        <v>615</v>
      </c>
    </row>
    <row r="297" spans="1:9" x14ac:dyDescent="0.3">
      <c r="A297">
        <v>1</v>
      </c>
      <c r="B297" t="s">
        <v>970</v>
      </c>
      <c r="C297">
        <v>1</v>
      </c>
      <c r="D297">
        <v>0.32</v>
      </c>
      <c r="E297">
        <v>10</v>
      </c>
      <c r="F297">
        <v>28.55</v>
      </c>
      <c r="G297">
        <v>22.66</v>
      </c>
      <c r="H297" s="8">
        <v>0.26879999999999998</v>
      </c>
      <c r="I297" t="s">
        <v>615</v>
      </c>
    </row>
    <row r="298" spans="1:9" x14ac:dyDescent="0.3">
      <c r="A298">
        <v>1</v>
      </c>
      <c r="B298" t="s">
        <v>971</v>
      </c>
      <c r="C298">
        <v>1</v>
      </c>
      <c r="D298">
        <v>0.77</v>
      </c>
      <c r="E298">
        <v>11</v>
      </c>
      <c r="F298">
        <v>29.32</v>
      </c>
      <c r="G298">
        <v>22.57</v>
      </c>
      <c r="H298" s="8">
        <v>0.26129999999999998</v>
      </c>
      <c r="I298" t="s">
        <v>615</v>
      </c>
    </row>
    <row r="299" spans="1:9" x14ac:dyDescent="0.3">
      <c r="A299">
        <v>1</v>
      </c>
      <c r="B299" t="s">
        <v>972</v>
      </c>
      <c r="C299">
        <v>1</v>
      </c>
      <c r="D299">
        <v>0.28999999999999998</v>
      </c>
      <c r="E299">
        <v>9</v>
      </c>
      <c r="F299">
        <v>34.61</v>
      </c>
      <c r="G299">
        <v>18.829999999999998</v>
      </c>
      <c r="H299" s="8">
        <v>0.2359</v>
      </c>
      <c r="I299" t="s">
        <v>615</v>
      </c>
    </row>
    <row r="300" spans="1:9" x14ac:dyDescent="0.3">
      <c r="A300">
        <v>1</v>
      </c>
      <c r="B300" t="s">
        <v>973</v>
      </c>
      <c r="C300">
        <v>1</v>
      </c>
      <c r="D300">
        <v>0.04</v>
      </c>
      <c r="E300">
        <v>11</v>
      </c>
      <c r="F300">
        <v>28.93</v>
      </c>
      <c r="G300">
        <v>24.33</v>
      </c>
      <c r="H300" s="8">
        <v>0.25030000000000002</v>
      </c>
      <c r="I300" t="s">
        <v>615</v>
      </c>
    </row>
    <row r="301" spans="1:9" x14ac:dyDescent="0.3">
      <c r="A301">
        <v>1</v>
      </c>
      <c r="B301" t="s">
        <v>974</v>
      </c>
      <c r="C301">
        <v>1</v>
      </c>
      <c r="D301">
        <v>0.76</v>
      </c>
      <c r="E301">
        <v>13</v>
      </c>
      <c r="F301">
        <v>33.03</v>
      </c>
      <c r="G301">
        <v>30.19</v>
      </c>
      <c r="H301" s="8">
        <v>0.2248</v>
      </c>
      <c r="I301" t="s">
        <v>615</v>
      </c>
    </row>
    <row r="302" spans="1:9" x14ac:dyDescent="0.3">
      <c r="A302">
        <v>1</v>
      </c>
      <c r="B302" t="s">
        <v>975</v>
      </c>
      <c r="C302">
        <v>1</v>
      </c>
      <c r="D302">
        <v>0.56999999999999995</v>
      </c>
      <c r="E302">
        <v>17</v>
      </c>
      <c r="F302">
        <v>58.79</v>
      </c>
      <c r="G302">
        <v>49.18</v>
      </c>
      <c r="H302" s="8">
        <v>0.15920000000000001</v>
      </c>
      <c r="I302" t="s">
        <v>615</v>
      </c>
    </row>
    <row r="303" spans="1:9" x14ac:dyDescent="0.3">
      <c r="A303">
        <v>1</v>
      </c>
      <c r="B303" t="s">
        <v>976</v>
      </c>
      <c r="C303">
        <v>1</v>
      </c>
      <c r="D303">
        <v>0.87</v>
      </c>
      <c r="E303">
        <v>12</v>
      </c>
      <c r="F303">
        <v>39.85</v>
      </c>
      <c r="G303">
        <v>35.76</v>
      </c>
      <c r="H303" s="8">
        <v>0.20810000000000001</v>
      </c>
      <c r="I303" t="s">
        <v>615</v>
      </c>
    </row>
    <row r="304" spans="1:9" x14ac:dyDescent="0.3">
      <c r="A304">
        <v>1</v>
      </c>
      <c r="B304" t="s">
        <v>977</v>
      </c>
      <c r="C304">
        <v>1</v>
      </c>
      <c r="D304">
        <v>-0.08</v>
      </c>
      <c r="E304">
        <v>13</v>
      </c>
      <c r="F304">
        <v>46.86</v>
      </c>
      <c r="G304">
        <v>34.89</v>
      </c>
      <c r="H304" s="8">
        <v>0.1731</v>
      </c>
      <c r="I304" t="s">
        <v>615</v>
      </c>
    </row>
    <row r="305" spans="1:9" x14ac:dyDescent="0.3">
      <c r="A305">
        <v>1</v>
      </c>
      <c r="B305" t="s">
        <v>978</v>
      </c>
      <c r="C305">
        <v>1</v>
      </c>
      <c r="D305">
        <v>0.92</v>
      </c>
      <c r="E305">
        <v>11</v>
      </c>
      <c r="F305">
        <v>37.86</v>
      </c>
      <c r="G305">
        <v>28.52</v>
      </c>
      <c r="H305" s="8">
        <v>0.22389999999999999</v>
      </c>
      <c r="I305" t="s">
        <v>615</v>
      </c>
    </row>
    <row r="306" spans="1:9" x14ac:dyDescent="0.3">
      <c r="A306">
        <v>1</v>
      </c>
      <c r="B306" t="s">
        <v>979</v>
      </c>
      <c r="C306">
        <v>1</v>
      </c>
      <c r="D306">
        <v>0.77</v>
      </c>
      <c r="E306">
        <v>11</v>
      </c>
      <c r="F306">
        <v>22.61</v>
      </c>
      <c r="G306">
        <v>20.63</v>
      </c>
      <c r="H306" s="8">
        <v>0.28000000000000003</v>
      </c>
      <c r="I306" t="s">
        <v>615</v>
      </c>
    </row>
    <row r="307" spans="1:9" x14ac:dyDescent="0.3">
      <c r="A307">
        <v>1</v>
      </c>
      <c r="B307" t="s">
        <v>980</v>
      </c>
      <c r="C307">
        <v>1</v>
      </c>
      <c r="D307">
        <v>1.37</v>
      </c>
      <c r="E307">
        <v>15</v>
      </c>
      <c r="F307">
        <v>41.42</v>
      </c>
      <c r="G307">
        <v>36.909999999999997</v>
      </c>
      <c r="H307" s="8">
        <v>0.21279999999999999</v>
      </c>
      <c r="I307" t="s">
        <v>615</v>
      </c>
    </row>
    <row r="308" spans="1:9" x14ac:dyDescent="0.3">
      <c r="A308">
        <v>1</v>
      </c>
      <c r="B308" t="s">
        <v>981</v>
      </c>
      <c r="C308">
        <v>1</v>
      </c>
      <c r="D308">
        <v>7.0000000000000007E-2</v>
      </c>
      <c r="E308">
        <v>9</v>
      </c>
      <c r="F308">
        <v>33.47</v>
      </c>
      <c r="G308">
        <v>16.88</v>
      </c>
      <c r="H308" s="8">
        <v>0.27960000000000002</v>
      </c>
      <c r="I308" t="s">
        <v>615</v>
      </c>
    </row>
    <row r="309" spans="1:9" x14ac:dyDescent="0.3">
      <c r="A309">
        <v>1</v>
      </c>
      <c r="B309" t="s">
        <v>982</v>
      </c>
      <c r="C309">
        <v>1</v>
      </c>
      <c r="D309">
        <v>0.51</v>
      </c>
      <c r="E309">
        <v>15</v>
      </c>
      <c r="F309">
        <v>41.55</v>
      </c>
      <c r="G309">
        <v>38.26</v>
      </c>
      <c r="H309" s="8">
        <v>0.1938</v>
      </c>
      <c r="I309" t="s">
        <v>615</v>
      </c>
    </row>
    <row r="310" spans="1:9" x14ac:dyDescent="0.3">
      <c r="A310">
        <v>1</v>
      </c>
      <c r="B310" t="s">
        <v>983</v>
      </c>
      <c r="C310">
        <v>1</v>
      </c>
      <c r="D310">
        <v>0.73</v>
      </c>
      <c r="E310">
        <v>14</v>
      </c>
      <c r="F310">
        <v>40.71</v>
      </c>
      <c r="G310">
        <v>33.65</v>
      </c>
      <c r="H310" s="8">
        <v>0.2409</v>
      </c>
      <c r="I310" t="s">
        <v>615</v>
      </c>
    </row>
    <row r="311" spans="1:9" x14ac:dyDescent="0.3">
      <c r="A311">
        <v>1</v>
      </c>
      <c r="B311" t="s">
        <v>984</v>
      </c>
      <c r="C311">
        <v>1</v>
      </c>
      <c r="D311">
        <v>0.6</v>
      </c>
      <c r="E311">
        <v>12</v>
      </c>
      <c r="F311">
        <v>33.56</v>
      </c>
      <c r="G311">
        <v>27.75</v>
      </c>
      <c r="H311" s="8">
        <v>0.22819999999999999</v>
      </c>
      <c r="I311" t="s">
        <v>615</v>
      </c>
    </row>
    <row r="312" spans="1:9" x14ac:dyDescent="0.3">
      <c r="A312">
        <v>1</v>
      </c>
      <c r="B312" t="s">
        <v>985</v>
      </c>
      <c r="C312">
        <v>1</v>
      </c>
      <c r="D312">
        <v>0.74</v>
      </c>
      <c r="E312">
        <v>11</v>
      </c>
      <c r="F312">
        <v>25.03</v>
      </c>
      <c r="G312">
        <v>10</v>
      </c>
      <c r="H312" s="8">
        <v>0.26219999999999999</v>
      </c>
      <c r="I312" t="s">
        <v>615</v>
      </c>
    </row>
    <row r="313" spans="1:9" x14ac:dyDescent="0.3">
      <c r="A313">
        <v>1</v>
      </c>
      <c r="B313" t="s">
        <v>986</v>
      </c>
      <c r="C313">
        <v>1</v>
      </c>
      <c r="D313">
        <v>0.21</v>
      </c>
      <c r="E313">
        <v>12</v>
      </c>
      <c r="F313">
        <v>35.979999999999997</v>
      </c>
      <c r="G313">
        <v>26.11</v>
      </c>
      <c r="H313" s="8">
        <v>0.27929999999999999</v>
      </c>
      <c r="I313" t="s">
        <v>615</v>
      </c>
    </row>
    <row r="314" spans="1:9" x14ac:dyDescent="0.3">
      <c r="A314">
        <v>1</v>
      </c>
      <c r="B314" t="s">
        <v>987</v>
      </c>
      <c r="C314">
        <v>1</v>
      </c>
      <c r="D314">
        <v>0.97</v>
      </c>
      <c r="E314">
        <v>8</v>
      </c>
      <c r="F314">
        <v>24.39</v>
      </c>
      <c r="G314">
        <v>12.61</v>
      </c>
      <c r="H314" s="8">
        <v>0.36330000000000001</v>
      </c>
      <c r="I314" t="s">
        <v>615</v>
      </c>
    </row>
    <row r="315" spans="1:9" x14ac:dyDescent="0.3">
      <c r="A315">
        <v>1</v>
      </c>
      <c r="B315" t="s">
        <v>988</v>
      </c>
      <c r="C315">
        <v>1</v>
      </c>
      <c r="D315">
        <v>1.06</v>
      </c>
      <c r="E315">
        <v>13</v>
      </c>
      <c r="F315">
        <v>33.11</v>
      </c>
      <c r="G315">
        <v>29.27</v>
      </c>
      <c r="H315" s="8">
        <v>0.23649999999999999</v>
      </c>
      <c r="I315" t="s">
        <v>615</v>
      </c>
    </row>
    <row r="316" spans="1:9" x14ac:dyDescent="0.3">
      <c r="A316">
        <v>1</v>
      </c>
      <c r="B316" t="s">
        <v>989</v>
      </c>
      <c r="C316">
        <v>1</v>
      </c>
      <c r="D316">
        <v>1.46</v>
      </c>
      <c r="E316">
        <v>10</v>
      </c>
      <c r="F316">
        <v>27.21</v>
      </c>
      <c r="G316">
        <v>20.61</v>
      </c>
      <c r="H316" s="8">
        <v>0.22750000000000001</v>
      </c>
      <c r="I316" t="s">
        <v>615</v>
      </c>
    </row>
    <row r="317" spans="1:9" x14ac:dyDescent="0.3">
      <c r="A317">
        <v>1</v>
      </c>
      <c r="B317" t="s">
        <v>990</v>
      </c>
      <c r="C317">
        <v>1</v>
      </c>
      <c r="D317">
        <v>-0.22</v>
      </c>
      <c r="E317">
        <v>14</v>
      </c>
      <c r="F317">
        <v>28.28</v>
      </c>
      <c r="G317">
        <v>28.13</v>
      </c>
      <c r="H317" s="8">
        <v>0.26529999999999998</v>
      </c>
      <c r="I317" t="s">
        <v>615</v>
      </c>
    </row>
    <row r="318" spans="1:9" x14ac:dyDescent="0.3">
      <c r="A318">
        <v>1</v>
      </c>
      <c r="B318" t="s">
        <v>991</v>
      </c>
      <c r="C318">
        <v>1</v>
      </c>
      <c r="D318">
        <v>-0.31</v>
      </c>
      <c r="E318">
        <v>18</v>
      </c>
      <c r="F318">
        <v>34.409999999999997</v>
      </c>
      <c r="G318">
        <v>34.130000000000003</v>
      </c>
      <c r="H318" s="8">
        <v>0.28420000000000001</v>
      </c>
      <c r="I318" t="s">
        <v>615</v>
      </c>
    </row>
    <row r="319" spans="1:9" x14ac:dyDescent="0.3">
      <c r="A319">
        <v>1</v>
      </c>
      <c r="B319" t="s">
        <v>992</v>
      </c>
      <c r="C319">
        <v>1</v>
      </c>
      <c r="D319">
        <v>0.7</v>
      </c>
      <c r="E319">
        <v>15</v>
      </c>
      <c r="F319">
        <v>49.55</v>
      </c>
      <c r="G319">
        <v>45.83</v>
      </c>
      <c r="H319" s="8">
        <v>0.1724</v>
      </c>
      <c r="I319" t="s">
        <v>615</v>
      </c>
    </row>
    <row r="320" spans="1:9" x14ac:dyDescent="0.3">
      <c r="A320">
        <v>1</v>
      </c>
      <c r="B320" t="s">
        <v>993</v>
      </c>
      <c r="C320">
        <v>1</v>
      </c>
      <c r="D320">
        <v>0.04</v>
      </c>
      <c r="E320">
        <v>13</v>
      </c>
      <c r="F320">
        <v>42.75</v>
      </c>
      <c r="G320">
        <v>36.880000000000003</v>
      </c>
      <c r="H320" s="8">
        <v>0.18890000000000001</v>
      </c>
      <c r="I320" t="s">
        <v>615</v>
      </c>
    </row>
    <row r="321" spans="1:9" x14ac:dyDescent="0.3">
      <c r="A321">
        <v>1</v>
      </c>
      <c r="B321" t="s">
        <v>994</v>
      </c>
      <c r="C321">
        <v>1</v>
      </c>
      <c r="D321">
        <v>0.33</v>
      </c>
      <c r="E321">
        <v>12</v>
      </c>
      <c r="F321">
        <v>31.9</v>
      </c>
      <c r="G321">
        <v>22.88</v>
      </c>
      <c r="H321" s="8">
        <v>0.25240000000000001</v>
      </c>
      <c r="I321" t="s">
        <v>615</v>
      </c>
    </row>
    <row r="322" spans="1:9" x14ac:dyDescent="0.3">
      <c r="A322">
        <v>1</v>
      </c>
      <c r="B322" t="s">
        <v>995</v>
      </c>
      <c r="C322">
        <v>1</v>
      </c>
      <c r="D322">
        <v>0.9</v>
      </c>
      <c r="E322">
        <v>12</v>
      </c>
      <c r="F322">
        <v>35.54</v>
      </c>
      <c r="G322">
        <v>30.33</v>
      </c>
      <c r="H322" s="8">
        <v>0.22470000000000001</v>
      </c>
      <c r="I322" t="s">
        <v>615</v>
      </c>
    </row>
    <row r="323" spans="1:9" x14ac:dyDescent="0.3">
      <c r="A323">
        <v>1</v>
      </c>
      <c r="B323" t="s">
        <v>996</v>
      </c>
      <c r="C323">
        <v>1</v>
      </c>
      <c r="D323">
        <v>0.36</v>
      </c>
      <c r="E323">
        <v>12</v>
      </c>
      <c r="F323">
        <v>30.38</v>
      </c>
      <c r="G323">
        <v>28.05</v>
      </c>
      <c r="H323" s="8">
        <v>0.2286</v>
      </c>
      <c r="I323" t="s">
        <v>615</v>
      </c>
    </row>
    <row r="324" spans="1:9" x14ac:dyDescent="0.3">
      <c r="A324">
        <v>1</v>
      </c>
      <c r="B324" t="s">
        <v>997</v>
      </c>
      <c r="C324">
        <v>1</v>
      </c>
      <c r="D324">
        <v>0.45</v>
      </c>
      <c r="E324">
        <v>12</v>
      </c>
      <c r="F324">
        <v>28.34</v>
      </c>
      <c r="G324">
        <v>23.14</v>
      </c>
      <c r="H324" s="8">
        <v>0.27100000000000002</v>
      </c>
      <c r="I324" t="s">
        <v>615</v>
      </c>
    </row>
    <row r="325" spans="1:9" x14ac:dyDescent="0.3">
      <c r="A325">
        <v>1</v>
      </c>
      <c r="B325" t="s">
        <v>998</v>
      </c>
      <c r="C325">
        <v>1</v>
      </c>
      <c r="D325">
        <v>0.77</v>
      </c>
      <c r="E325">
        <v>15</v>
      </c>
      <c r="F325">
        <v>44.65</v>
      </c>
      <c r="G325">
        <v>41.93</v>
      </c>
      <c r="H325" s="8">
        <v>0.1862</v>
      </c>
      <c r="I325" t="s">
        <v>615</v>
      </c>
    </row>
    <row r="326" spans="1:9" x14ac:dyDescent="0.3">
      <c r="A326">
        <v>1</v>
      </c>
      <c r="B326" t="s">
        <v>999</v>
      </c>
      <c r="C326">
        <v>1</v>
      </c>
      <c r="D326">
        <v>0.32</v>
      </c>
      <c r="E326">
        <v>11</v>
      </c>
      <c r="F326">
        <v>39.86</v>
      </c>
      <c r="G326">
        <v>23.69</v>
      </c>
      <c r="H326" s="8">
        <v>0.25819999999999999</v>
      </c>
      <c r="I326" t="s">
        <v>615</v>
      </c>
    </row>
    <row r="327" spans="1:9" x14ac:dyDescent="0.3">
      <c r="A327">
        <v>1</v>
      </c>
      <c r="B327" t="s">
        <v>1000</v>
      </c>
      <c r="C327">
        <v>1</v>
      </c>
      <c r="D327">
        <v>0.32</v>
      </c>
      <c r="E327">
        <v>14</v>
      </c>
      <c r="F327">
        <v>33.25</v>
      </c>
      <c r="G327">
        <v>32.409999999999997</v>
      </c>
      <c r="H327" s="8">
        <v>0.2213</v>
      </c>
      <c r="I327" t="s">
        <v>615</v>
      </c>
    </row>
    <row r="328" spans="1:9" x14ac:dyDescent="0.3">
      <c r="A328">
        <v>1</v>
      </c>
      <c r="B328" t="s">
        <v>1001</v>
      </c>
      <c r="C328">
        <v>1</v>
      </c>
      <c r="D328">
        <v>-0.11</v>
      </c>
      <c r="E328">
        <v>18</v>
      </c>
      <c r="F328">
        <v>54.89</v>
      </c>
      <c r="G328">
        <v>51.24</v>
      </c>
      <c r="H328" s="8">
        <v>0.18509999999999999</v>
      </c>
      <c r="I328" t="s">
        <v>615</v>
      </c>
    </row>
    <row r="329" spans="1:9" x14ac:dyDescent="0.3">
      <c r="A329">
        <v>1</v>
      </c>
      <c r="B329" t="s">
        <v>1002</v>
      </c>
      <c r="C329">
        <v>1</v>
      </c>
      <c r="D329">
        <v>0.66</v>
      </c>
      <c r="E329">
        <v>11</v>
      </c>
      <c r="F329">
        <v>26.08</v>
      </c>
      <c r="G329">
        <v>22.84</v>
      </c>
      <c r="H329" s="8">
        <v>0.26390000000000002</v>
      </c>
      <c r="I329" t="s">
        <v>615</v>
      </c>
    </row>
    <row r="330" spans="1:9" x14ac:dyDescent="0.3">
      <c r="A330">
        <v>1</v>
      </c>
      <c r="B330" t="s">
        <v>1003</v>
      </c>
      <c r="C330">
        <v>1</v>
      </c>
      <c r="D330">
        <v>0.36</v>
      </c>
      <c r="E330">
        <v>11</v>
      </c>
      <c r="F330">
        <v>35.67</v>
      </c>
      <c r="G330">
        <v>16.82</v>
      </c>
      <c r="H330" s="8">
        <v>0.313</v>
      </c>
      <c r="I330" t="s">
        <v>615</v>
      </c>
    </row>
    <row r="331" spans="1:9" x14ac:dyDescent="0.3">
      <c r="A331">
        <v>1</v>
      </c>
      <c r="B331" t="s">
        <v>1004</v>
      </c>
      <c r="C331">
        <v>1</v>
      </c>
      <c r="D331">
        <v>0.82</v>
      </c>
      <c r="E331">
        <v>12</v>
      </c>
      <c r="F331">
        <v>32.58</v>
      </c>
      <c r="G331">
        <v>31.27</v>
      </c>
      <c r="H331" s="8">
        <v>0.20749999999999999</v>
      </c>
      <c r="I331" t="s">
        <v>615</v>
      </c>
    </row>
    <row r="332" spans="1:9" x14ac:dyDescent="0.3">
      <c r="A332">
        <v>1</v>
      </c>
      <c r="B332" t="s">
        <v>1005</v>
      </c>
      <c r="C332">
        <v>1</v>
      </c>
      <c r="D332">
        <v>1.4</v>
      </c>
      <c r="E332">
        <v>11</v>
      </c>
      <c r="F332">
        <v>31.27</v>
      </c>
      <c r="G332">
        <v>25.42</v>
      </c>
      <c r="H332" s="8">
        <v>0.22370000000000001</v>
      </c>
      <c r="I332" t="s">
        <v>615</v>
      </c>
    </row>
    <row r="333" spans="1:9" x14ac:dyDescent="0.3">
      <c r="A333">
        <v>1</v>
      </c>
      <c r="B333" t="s">
        <v>1006</v>
      </c>
      <c r="C333">
        <v>1</v>
      </c>
      <c r="D333">
        <v>-0.41</v>
      </c>
      <c r="E333">
        <v>11</v>
      </c>
      <c r="F333">
        <v>28.59</v>
      </c>
      <c r="G333">
        <v>24.17</v>
      </c>
      <c r="H333" s="8">
        <v>0.28689999999999999</v>
      </c>
      <c r="I333" t="s">
        <v>615</v>
      </c>
    </row>
    <row r="334" spans="1:9" x14ac:dyDescent="0.3">
      <c r="A334">
        <v>1</v>
      </c>
      <c r="B334" t="s">
        <v>1007</v>
      </c>
      <c r="C334">
        <v>1</v>
      </c>
      <c r="D334">
        <v>0.66</v>
      </c>
      <c r="E334">
        <v>11</v>
      </c>
      <c r="F334">
        <v>30.13</v>
      </c>
      <c r="G334">
        <v>25.6</v>
      </c>
      <c r="H334" s="8">
        <v>0.2492</v>
      </c>
      <c r="I334" t="s">
        <v>615</v>
      </c>
    </row>
    <row r="335" spans="1:9" x14ac:dyDescent="0.3">
      <c r="A335">
        <v>1</v>
      </c>
      <c r="B335" t="s">
        <v>1008</v>
      </c>
      <c r="C335">
        <v>1</v>
      </c>
      <c r="D335">
        <v>0.66</v>
      </c>
      <c r="E335">
        <v>11</v>
      </c>
      <c r="F335">
        <v>32.32</v>
      </c>
      <c r="G335">
        <v>25.34</v>
      </c>
      <c r="H335" s="8">
        <v>0.22459999999999999</v>
      </c>
      <c r="I335" t="s">
        <v>615</v>
      </c>
    </row>
    <row r="336" spans="1:9" x14ac:dyDescent="0.3">
      <c r="A336">
        <v>1</v>
      </c>
      <c r="B336" t="s">
        <v>1009</v>
      </c>
      <c r="C336">
        <v>1</v>
      </c>
      <c r="D336">
        <v>0.81</v>
      </c>
      <c r="E336">
        <v>15</v>
      </c>
      <c r="F336">
        <v>41.7</v>
      </c>
      <c r="G336">
        <v>30.21</v>
      </c>
      <c r="H336" s="8">
        <v>0.2321</v>
      </c>
      <c r="I336" t="s">
        <v>615</v>
      </c>
    </row>
    <row r="337" spans="1:9" x14ac:dyDescent="0.3">
      <c r="A337">
        <v>1</v>
      </c>
      <c r="B337" t="s">
        <v>1010</v>
      </c>
      <c r="C337">
        <v>1</v>
      </c>
      <c r="D337">
        <v>0.83</v>
      </c>
      <c r="E337">
        <v>14</v>
      </c>
      <c r="F337">
        <v>50.51</v>
      </c>
      <c r="G337">
        <v>45.89</v>
      </c>
      <c r="H337" s="8">
        <v>0.17799999999999999</v>
      </c>
      <c r="I337" t="s">
        <v>615</v>
      </c>
    </row>
    <row r="338" spans="1:9" x14ac:dyDescent="0.3">
      <c r="A338">
        <v>1</v>
      </c>
      <c r="B338" t="s">
        <v>1011</v>
      </c>
      <c r="C338">
        <v>1</v>
      </c>
      <c r="D338">
        <v>0.38</v>
      </c>
      <c r="E338">
        <v>10</v>
      </c>
      <c r="F338">
        <v>17.100000000000001</v>
      </c>
      <c r="G338">
        <v>13.17</v>
      </c>
      <c r="H338" s="8">
        <v>0.35920000000000002</v>
      </c>
      <c r="I338" t="s">
        <v>615</v>
      </c>
    </row>
    <row r="339" spans="1:9" x14ac:dyDescent="0.3">
      <c r="A339">
        <v>1</v>
      </c>
      <c r="B339" t="s">
        <v>1012</v>
      </c>
      <c r="C339">
        <v>1</v>
      </c>
      <c r="D339">
        <v>0.18</v>
      </c>
      <c r="E339">
        <v>13</v>
      </c>
      <c r="F339">
        <v>39.53</v>
      </c>
      <c r="G339">
        <v>37.65</v>
      </c>
      <c r="H339" s="8">
        <v>0.1958</v>
      </c>
      <c r="I339" t="s">
        <v>615</v>
      </c>
    </row>
    <row r="340" spans="1:9" x14ac:dyDescent="0.3">
      <c r="A340">
        <v>1</v>
      </c>
      <c r="B340" t="s">
        <v>1013</v>
      </c>
      <c r="C340">
        <v>1</v>
      </c>
      <c r="D340">
        <v>0.52</v>
      </c>
      <c r="E340">
        <v>11</v>
      </c>
      <c r="F340">
        <v>22.61</v>
      </c>
      <c r="G340">
        <v>19.91</v>
      </c>
      <c r="H340" s="8">
        <v>0.31140000000000001</v>
      </c>
      <c r="I340" t="s">
        <v>615</v>
      </c>
    </row>
    <row r="341" spans="1:9" x14ac:dyDescent="0.3">
      <c r="A341">
        <v>1</v>
      </c>
      <c r="B341" t="s">
        <v>1014</v>
      </c>
      <c r="C341">
        <v>1</v>
      </c>
      <c r="D341">
        <v>0.47</v>
      </c>
      <c r="E341">
        <v>10</v>
      </c>
      <c r="F341">
        <v>37.36</v>
      </c>
      <c r="G341">
        <v>12.52</v>
      </c>
      <c r="H341" s="8">
        <v>0.33160000000000001</v>
      </c>
      <c r="I341" t="s">
        <v>615</v>
      </c>
    </row>
    <row r="342" spans="1:9" x14ac:dyDescent="0.3">
      <c r="A342">
        <v>1</v>
      </c>
      <c r="B342" t="s">
        <v>1015</v>
      </c>
      <c r="C342">
        <v>1</v>
      </c>
      <c r="D342">
        <v>1.08</v>
      </c>
      <c r="E342">
        <v>11</v>
      </c>
      <c r="F342">
        <v>33.590000000000003</v>
      </c>
      <c r="G342">
        <v>30.35</v>
      </c>
      <c r="H342" s="8">
        <v>0.18809999999999999</v>
      </c>
      <c r="I342" t="s">
        <v>615</v>
      </c>
    </row>
    <row r="343" spans="1:9" x14ac:dyDescent="0.3">
      <c r="A343">
        <v>1</v>
      </c>
      <c r="B343" t="s">
        <v>1016</v>
      </c>
      <c r="C343">
        <v>1</v>
      </c>
      <c r="D343">
        <v>1.38</v>
      </c>
      <c r="E343">
        <v>17</v>
      </c>
      <c r="F343">
        <v>55.23</v>
      </c>
      <c r="G343">
        <v>47.29</v>
      </c>
      <c r="H343" s="8">
        <v>0.1855</v>
      </c>
      <c r="I343" t="s">
        <v>615</v>
      </c>
    </row>
    <row r="344" spans="1:9" x14ac:dyDescent="0.3">
      <c r="A344">
        <v>1</v>
      </c>
      <c r="B344" t="s">
        <v>1017</v>
      </c>
      <c r="C344">
        <v>1</v>
      </c>
      <c r="D344">
        <v>0.87</v>
      </c>
      <c r="E344">
        <v>9</v>
      </c>
      <c r="F344">
        <v>23</v>
      </c>
      <c r="G344">
        <v>16.670000000000002</v>
      </c>
      <c r="H344" s="8">
        <v>0.35720000000000002</v>
      </c>
      <c r="I344" t="s">
        <v>615</v>
      </c>
    </row>
    <row r="345" spans="1:9" x14ac:dyDescent="0.3">
      <c r="A345">
        <v>1</v>
      </c>
      <c r="B345" t="s">
        <v>1018</v>
      </c>
      <c r="C345">
        <v>1</v>
      </c>
      <c r="D345">
        <v>0.69</v>
      </c>
      <c r="E345">
        <v>13</v>
      </c>
      <c r="F345">
        <v>37.369999999999997</v>
      </c>
      <c r="G345">
        <v>29.08</v>
      </c>
      <c r="H345" s="8">
        <v>0.23519999999999999</v>
      </c>
      <c r="I345" t="s">
        <v>615</v>
      </c>
    </row>
    <row r="346" spans="1:9" x14ac:dyDescent="0.3">
      <c r="A346">
        <v>1</v>
      </c>
      <c r="B346" t="s">
        <v>1019</v>
      </c>
      <c r="C346">
        <v>1</v>
      </c>
      <c r="D346">
        <v>-1.02</v>
      </c>
      <c r="E346">
        <v>12</v>
      </c>
      <c r="F346">
        <v>48.58</v>
      </c>
      <c r="G346">
        <v>35.64</v>
      </c>
      <c r="H346" s="8">
        <v>0.32340000000000002</v>
      </c>
      <c r="I346" t="s">
        <v>615</v>
      </c>
    </row>
    <row r="347" spans="1:9" x14ac:dyDescent="0.3">
      <c r="A347">
        <v>1</v>
      </c>
      <c r="B347" t="s">
        <v>1020</v>
      </c>
      <c r="C347">
        <v>1</v>
      </c>
      <c r="D347">
        <v>1.06</v>
      </c>
      <c r="E347">
        <v>10</v>
      </c>
      <c r="F347">
        <v>26.81</v>
      </c>
      <c r="G347">
        <v>23.29</v>
      </c>
      <c r="H347" s="8">
        <v>0.21110000000000001</v>
      </c>
      <c r="I347" t="s">
        <v>615</v>
      </c>
    </row>
    <row r="348" spans="1:9" x14ac:dyDescent="0.3">
      <c r="A348">
        <v>1</v>
      </c>
      <c r="B348" t="s">
        <v>1021</v>
      </c>
      <c r="C348">
        <v>1</v>
      </c>
      <c r="D348">
        <v>7.0000000000000007E-2</v>
      </c>
      <c r="E348">
        <v>10</v>
      </c>
      <c r="F348">
        <v>31.5</v>
      </c>
      <c r="G348">
        <v>16.5</v>
      </c>
      <c r="H348" s="8">
        <v>0.26400000000000001</v>
      </c>
      <c r="I348" t="s">
        <v>615</v>
      </c>
    </row>
    <row r="349" spans="1:9" x14ac:dyDescent="0.3">
      <c r="A349">
        <v>1</v>
      </c>
      <c r="B349" t="s">
        <v>1022</v>
      </c>
      <c r="C349">
        <v>1</v>
      </c>
      <c r="D349">
        <v>7.0000000000000007E-2</v>
      </c>
      <c r="E349">
        <v>9</v>
      </c>
      <c r="F349">
        <v>26.65</v>
      </c>
      <c r="G349">
        <v>21.32</v>
      </c>
      <c r="H349" s="8">
        <v>0.34079999999999999</v>
      </c>
      <c r="I349" t="s">
        <v>615</v>
      </c>
    </row>
    <row r="350" spans="1:9" x14ac:dyDescent="0.3">
      <c r="A350">
        <v>1</v>
      </c>
      <c r="B350" t="s">
        <v>1023</v>
      </c>
      <c r="C350">
        <v>1</v>
      </c>
      <c r="D350">
        <v>1.02</v>
      </c>
      <c r="E350">
        <v>12</v>
      </c>
      <c r="F350">
        <v>30.06</v>
      </c>
      <c r="G350">
        <v>27.54</v>
      </c>
      <c r="H350" s="8">
        <v>0.23069999999999999</v>
      </c>
      <c r="I350" t="s">
        <v>615</v>
      </c>
    </row>
    <row r="351" spans="1:9" x14ac:dyDescent="0.3">
      <c r="A351">
        <v>1</v>
      </c>
      <c r="B351" t="s">
        <v>1024</v>
      </c>
      <c r="C351">
        <v>1</v>
      </c>
      <c r="D351">
        <v>0.77</v>
      </c>
      <c r="E351">
        <v>12</v>
      </c>
      <c r="F351">
        <v>33.380000000000003</v>
      </c>
      <c r="G351">
        <v>21.63</v>
      </c>
      <c r="H351" s="8">
        <v>0.28510000000000002</v>
      </c>
      <c r="I351" t="s">
        <v>615</v>
      </c>
    </row>
    <row r="352" spans="1:9" x14ac:dyDescent="0.3">
      <c r="A352">
        <v>1</v>
      </c>
      <c r="B352" t="s">
        <v>1025</v>
      </c>
      <c r="C352">
        <v>1</v>
      </c>
      <c r="D352">
        <v>0.47</v>
      </c>
      <c r="E352">
        <v>12</v>
      </c>
      <c r="F352">
        <v>32.22</v>
      </c>
      <c r="G352">
        <v>18.16</v>
      </c>
      <c r="H352" s="8">
        <v>0.28110000000000002</v>
      </c>
      <c r="I352" t="s">
        <v>615</v>
      </c>
    </row>
    <row r="353" spans="1:9" x14ac:dyDescent="0.3">
      <c r="A353">
        <v>1</v>
      </c>
      <c r="B353" t="s">
        <v>1026</v>
      </c>
      <c r="C353">
        <v>1</v>
      </c>
      <c r="D353">
        <v>0.66</v>
      </c>
      <c r="E353">
        <v>9</v>
      </c>
      <c r="F353">
        <v>29.39</v>
      </c>
      <c r="G353">
        <v>13.83</v>
      </c>
      <c r="H353" s="8">
        <v>0.33800000000000002</v>
      </c>
      <c r="I353" t="s">
        <v>615</v>
      </c>
    </row>
    <row r="354" spans="1:9" x14ac:dyDescent="0.3">
      <c r="A354">
        <v>1</v>
      </c>
      <c r="B354" t="s">
        <v>1027</v>
      </c>
      <c r="C354">
        <v>1</v>
      </c>
      <c r="D354">
        <v>1.1599999999999999</v>
      </c>
      <c r="E354">
        <v>10</v>
      </c>
      <c r="F354">
        <v>25.68</v>
      </c>
      <c r="G354">
        <v>21.79</v>
      </c>
      <c r="H354" s="8">
        <v>0.2485</v>
      </c>
      <c r="I354" t="s">
        <v>615</v>
      </c>
    </row>
    <row r="355" spans="1:9" x14ac:dyDescent="0.3">
      <c r="A355">
        <v>1</v>
      </c>
      <c r="B355" t="s">
        <v>1028</v>
      </c>
      <c r="C355">
        <v>1</v>
      </c>
      <c r="D355">
        <v>-0.34</v>
      </c>
      <c r="E355">
        <v>13</v>
      </c>
      <c r="F355">
        <v>37.119999999999997</v>
      </c>
      <c r="G355">
        <v>32.42</v>
      </c>
      <c r="H355" s="8">
        <v>0.21879999999999999</v>
      </c>
      <c r="I355" t="s">
        <v>615</v>
      </c>
    </row>
    <row r="356" spans="1:9" x14ac:dyDescent="0.3">
      <c r="A356">
        <v>1</v>
      </c>
      <c r="B356" t="s">
        <v>1029</v>
      </c>
      <c r="C356">
        <v>1</v>
      </c>
      <c r="D356">
        <v>1.01</v>
      </c>
      <c r="E356">
        <v>18</v>
      </c>
      <c r="F356">
        <v>44.77</v>
      </c>
      <c r="G356">
        <v>42.55</v>
      </c>
      <c r="H356" s="8">
        <v>0.2296</v>
      </c>
      <c r="I356" t="s">
        <v>615</v>
      </c>
    </row>
    <row r="357" spans="1:9" x14ac:dyDescent="0.3">
      <c r="A357">
        <v>1</v>
      </c>
      <c r="B357" t="s">
        <v>1030</v>
      </c>
      <c r="C357">
        <v>1</v>
      </c>
      <c r="D357">
        <v>0.15</v>
      </c>
      <c r="E357">
        <v>10</v>
      </c>
      <c r="F357">
        <v>20.89</v>
      </c>
      <c r="G357">
        <v>14.49</v>
      </c>
      <c r="H357" s="8">
        <v>0.29880000000000001</v>
      </c>
      <c r="I357" t="s">
        <v>615</v>
      </c>
    </row>
    <row r="358" spans="1:9" x14ac:dyDescent="0.3">
      <c r="A358">
        <v>1</v>
      </c>
      <c r="B358" t="s">
        <v>1031</v>
      </c>
      <c r="C358">
        <v>1</v>
      </c>
      <c r="D358">
        <v>0.78</v>
      </c>
      <c r="E358">
        <v>14</v>
      </c>
      <c r="F358">
        <v>50.71</v>
      </c>
      <c r="G358">
        <v>35.049999999999997</v>
      </c>
      <c r="H358" s="8">
        <v>0.25990000000000002</v>
      </c>
      <c r="I358" t="s">
        <v>615</v>
      </c>
    </row>
    <row r="359" spans="1:9" x14ac:dyDescent="0.3">
      <c r="A359">
        <v>1</v>
      </c>
      <c r="B359" t="s">
        <v>1032</v>
      </c>
      <c r="C359">
        <v>1</v>
      </c>
      <c r="D359">
        <v>0.7</v>
      </c>
      <c r="E359">
        <v>12</v>
      </c>
      <c r="F359">
        <v>34.6</v>
      </c>
      <c r="G359">
        <v>23.74</v>
      </c>
      <c r="H359" s="8">
        <v>0.22389999999999999</v>
      </c>
      <c r="I359" t="s">
        <v>615</v>
      </c>
    </row>
    <row r="360" spans="1:9" x14ac:dyDescent="0.3">
      <c r="A360">
        <v>1</v>
      </c>
      <c r="B360" t="s">
        <v>1033</v>
      </c>
      <c r="C360">
        <v>1</v>
      </c>
      <c r="D360">
        <v>0.67</v>
      </c>
      <c r="E360">
        <v>14</v>
      </c>
      <c r="F360">
        <v>41.2</v>
      </c>
      <c r="G360">
        <v>31.97</v>
      </c>
      <c r="H360" s="8">
        <v>0.2661</v>
      </c>
      <c r="I360" t="s">
        <v>615</v>
      </c>
    </row>
    <row r="361" spans="1:9" x14ac:dyDescent="0.3">
      <c r="A361">
        <v>1</v>
      </c>
      <c r="B361" t="s">
        <v>1034</v>
      </c>
      <c r="C361">
        <v>1</v>
      </c>
      <c r="D361">
        <v>0.75</v>
      </c>
      <c r="E361">
        <v>14</v>
      </c>
      <c r="F361">
        <v>46.78</v>
      </c>
      <c r="G361">
        <v>26.52</v>
      </c>
      <c r="H361" s="8">
        <v>0.28139999999999998</v>
      </c>
      <c r="I361" t="s">
        <v>615</v>
      </c>
    </row>
    <row r="362" spans="1:9" x14ac:dyDescent="0.3">
      <c r="A362">
        <v>1</v>
      </c>
      <c r="B362" t="s">
        <v>1035</v>
      </c>
      <c r="C362">
        <v>1</v>
      </c>
      <c r="D362">
        <v>0.67</v>
      </c>
      <c r="E362">
        <v>10</v>
      </c>
      <c r="F362">
        <v>32.090000000000003</v>
      </c>
      <c r="G362">
        <v>27.38</v>
      </c>
      <c r="H362" s="8">
        <v>0.27839999999999998</v>
      </c>
      <c r="I362" t="s">
        <v>615</v>
      </c>
    </row>
    <row r="363" spans="1:9" x14ac:dyDescent="0.3">
      <c r="A363">
        <v>1</v>
      </c>
      <c r="B363" t="s">
        <v>1036</v>
      </c>
      <c r="C363">
        <v>1</v>
      </c>
      <c r="D363">
        <v>1.17</v>
      </c>
      <c r="E363">
        <v>12</v>
      </c>
      <c r="F363">
        <v>28.78</v>
      </c>
      <c r="G363">
        <v>25.54</v>
      </c>
      <c r="H363" s="8">
        <v>0.31409999999999999</v>
      </c>
      <c r="I363" t="s">
        <v>615</v>
      </c>
    </row>
    <row r="364" spans="1:9" x14ac:dyDescent="0.3">
      <c r="A364">
        <v>1</v>
      </c>
      <c r="B364" t="s">
        <v>1037</v>
      </c>
      <c r="C364">
        <v>1</v>
      </c>
      <c r="D364">
        <v>-0.01</v>
      </c>
      <c r="E364">
        <v>13</v>
      </c>
      <c r="F364">
        <v>30.38</v>
      </c>
      <c r="G364">
        <v>24.39</v>
      </c>
      <c r="H364" s="8">
        <v>0.25059999999999999</v>
      </c>
      <c r="I364" t="s">
        <v>615</v>
      </c>
    </row>
    <row r="365" spans="1:9" x14ac:dyDescent="0.3">
      <c r="A365">
        <v>1</v>
      </c>
      <c r="B365" t="s">
        <v>1038</v>
      </c>
      <c r="C365">
        <v>1</v>
      </c>
      <c r="D365">
        <v>0.83</v>
      </c>
      <c r="E365">
        <v>12</v>
      </c>
      <c r="F365">
        <v>35.74</v>
      </c>
      <c r="G365">
        <v>32.130000000000003</v>
      </c>
      <c r="H365" s="8">
        <v>0.24610000000000001</v>
      </c>
      <c r="I365" t="s">
        <v>615</v>
      </c>
    </row>
    <row r="366" spans="1:9" x14ac:dyDescent="0.3">
      <c r="A366">
        <v>1</v>
      </c>
      <c r="B366" t="s">
        <v>1039</v>
      </c>
      <c r="C366">
        <v>1</v>
      </c>
      <c r="D366">
        <v>0.51</v>
      </c>
      <c r="E366">
        <v>15</v>
      </c>
      <c r="F366">
        <v>35.97</v>
      </c>
      <c r="G366">
        <v>35.75</v>
      </c>
      <c r="H366" s="8">
        <v>0.222</v>
      </c>
      <c r="I366" t="s">
        <v>615</v>
      </c>
    </row>
    <row r="367" spans="1:9" x14ac:dyDescent="0.3">
      <c r="A367">
        <v>1</v>
      </c>
      <c r="B367" t="s">
        <v>1040</v>
      </c>
      <c r="C367">
        <v>1</v>
      </c>
      <c r="D367">
        <v>-0.01</v>
      </c>
      <c r="E367">
        <v>11</v>
      </c>
      <c r="F367">
        <v>30.58</v>
      </c>
      <c r="G367">
        <v>19.68</v>
      </c>
      <c r="H367" s="8">
        <v>0.28620000000000001</v>
      </c>
      <c r="I367" t="s">
        <v>615</v>
      </c>
    </row>
    <row r="368" spans="1:9" x14ac:dyDescent="0.3">
      <c r="A368">
        <v>1</v>
      </c>
      <c r="B368" t="s">
        <v>1041</v>
      </c>
      <c r="C368">
        <v>1</v>
      </c>
      <c r="D368">
        <v>-0.24</v>
      </c>
      <c r="E368">
        <v>14</v>
      </c>
      <c r="F368">
        <v>42.93</v>
      </c>
      <c r="G368">
        <v>38.619999999999997</v>
      </c>
      <c r="H368" s="8">
        <v>0.19689999999999999</v>
      </c>
      <c r="I368" t="s">
        <v>615</v>
      </c>
    </row>
    <row r="369" spans="1:9" x14ac:dyDescent="0.3">
      <c r="A369">
        <v>1</v>
      </c>
      <c r="B369" t="s">
        <v>1042</v>
      </c>
      <c r="C369">
        <v>1</v>
      </c>
      <c r="D369">
        <v>0.88</v>
      </c>
      <c r="E369">
        <v>11</v>
      </c>
      <c r="F369">
        <v>40.380000000000003</v>
      </c>
      <c r="G369">
        <v>21.11</v>
      </c>
      <c r="H369" s="8">
        <v>0.2114</v>
      </c>
      <c r="I369" t="s">
        <v>615</v>
      </c>
    </row>
    <row r="370" spans="1:9" x14ac:dyDescent="0.3">
      <c r="A370">
        <v>1</v>
      </c>
      <c r="B370" t="s">
        <v>1043</v>
      </c>
      <c r="C370">
        <v>1</v>
      </c>
      <c r="D370">
        <v>0.77</v>
      </c>
      <c r="E370">
        <v>11</v>
      </c>
      <c r="F370">
        <v>38.5</v>
      </c>
      <c r="G370">
        <v>35.75</v>
      </c>
      <c r="H370" s="8">
        <v>0.24229999999999999</v>
      </c>
      <c r="I370" t="s">
        <v>615</v>
      </c>
    </row>
    <row r="371" spans="1:9" x14ac:dyDescent="0.3">
      <c r="A371">
        <v>1</v>
      </c>
      <c r="B371" t="s">
        <v>1044</v>
      </c>
      <c r="C371">
        <v>1</v>
      </c>
      <c r="D371">
        <v>0.41</v>
      </c>
      <c r="E371">
        <v>11</v>
      </c>
      <c r="F371">
        <v>27.75</v>
      </c>
      <c r="G371">
        <v>22.1</v>
      </c>
      <c r="H371" s="8">
        <v>0.2389</v>
      </c>
      <c r="I371" t="s">
        <v>615</v>
      </c>
    </row>
    <row r="372" spans="1:9" x14ac:dyDescent="0.3">
      <c r="A372">
        <v>1</v>
      </c>
      <c r="B372" t="s">
        <v>1045</v>
      </c>
      <c r="C372">
        <v>1</v>
      </c>
      <c r="D372">
        <v>0.63</v>
      </c>
      <c r="E372">
        <v>11</v>
      </c>
      <c r="F372">
        <v>40.630000000000003</v>
      </c>
      <c r="G372">
        <v>34.909999999999997</v>
      </c>
      <c r="H372" s="8">
        <v>0.16789999999999999</v>
      </c>
      <c r="I372" t="s">
        <v>615</v>
      </c>
    </row>
    <row r="373" spans="1:9" x14ac:dyDescent="0.3">
      <c r="A373">
        <v>1</v>
      </c>
      <c r="B373" t="s">
        <v>1046</v>
      </c>
      <c r="C373">
        <v>1</v>
      </c>
      <c r="D373">
        <v>0.36</v>
      </c>
      <c r="E373">
        <v>14</v>
      </c>
      <c r="F373">
        <v>47.84</v>
      </c>
      <c r="G373">
        <v>45.6</v>
      </c>
      <c r="H373" s="8">
        <v>0.14349999999999999</v>
      </c>
      <c r="I373" t="s">
        <v>615</v>
      </c>
    </row>
    <row r="374" spans="1:9" x14ac:dyDescent="0.3">
      <c r="A374">
        <v>1</v>
      </c>
      <c r="B374" t="s">
        <v>1047</v>
      </c>
      <c r="C374">
        <v>1</v>
      </c>
      <c r="D374">
        <v>1.03</v>
      </c>
      <c r="E374">
        <v>10</v>
      </c>
      <c r="F374">
        <v>30.42</v>
      </c>
      <c r="G374">
        <v>26.05</v>
      </c>
      <c r="H374" s="8">
        <v>0.22489999999999999</v>
      </c>
      <c r="I374" t="s">
        <v>615</v>
      </c>
    </row>
    <row r="375" spans="1:9" x14ac:dyDescent="0.3">
      <c r="A375">
        <v>1</v>
      </c>
      <c r="B375" t="s">
        <v>1048</v>
      </c>
      <c r="C375">
        <v>1</v>
      </c>
      <c r="D375">
        <v>0.71</v>
      </c>
      <c r="E375">
        <v>15</v>
      </c>
      <c r="F375">
        <v>40.93</v>
      </c>
      <c r="G375">
        <v>36.56</v>
      </c>
      <c r="H375" s="8">
        <v>0.2152</v>
      </c>
      <c r="I375" t="s">
        <v>615</v>
      </c>
    </row>
    <row r="376" spans="1:9" x14ac:dyDescent="0.3">
      <c r="A376">
        <v>1</v>
      </c>
      <c r="B376" t="s">
        <v>1049</v>
      </c>
      <c r="C376">
        <v>1</v>
      </c>
      <c r="D376">
        <v>1.1299999999999999</v>
      </c>
      <c r="E376">
        <v>11</v>
      </c>
      <c r="F376">
        <v>30.74</v>
      </c>
      <c r="G376">
        <v>20.89</v>
      </c>
      <c r="H376" s="8">
        <v>0.25919999999999999</v>
      </c>
      <c r="I376" t="s">
        <v>615</v>
      </c>
    </row>
    <row r="377" spans="1:9" x14ac:dyDescent="0.3">
      <c r="A377">
        <v>1</v>
      </c>
      <c r="B377" t="s">
        <v>1050</v>
      </c>
      <c r="C377">
        <v>1</v>
      </c>
      <c r="D377">
        <v>-0.06</v>
      </c>
      <c r="E377">
        <v>10</v>
      </c>
      <c r="F377">
        <v>30.59</v>
      </c>
      <c r="G377">
        <v>21.71</v>
      </c>
      <c r="H377" s="8">
        <v>0.2462</v>
      </c>
      <c r="I377" t="s">
        <v>615</v>
      </c>
    </row>
    <row r="378" spans="1:9" x14ac:dyDescent="0.3">
      <c r="A378">
        <v>1</v>
      </c>
      <c r="B378" t="s">
        <v>1051</v>
      </c>
      <c r="C378">
        <v>1</v>
      </c>
      <c r="D378">
        <v>0</v>
      </c>
      <c r="E378">
        <v>10</v>
      </c>
      <c r="F378">
        <v>32.47</v>
      </c>
      <c r="G378">
        <v>27.6</v>
      </c>
      <c r="H378" s="8">
        <v>0.27779999999999999</v>
      </c>
      <c r="I378" t="s">
        <v>615</v>
      </c>
    </row>
    <row r="379" spans="1:9" x14ac:dyDescent="0.3">
      <c r="A379">
        <v>1</v>
      </c>
      <c r="B379" t="s">
        <v>1052</v>
      </c>
      <c r="C379">
        <v>1</v>
      </c>
      <c r="D379">
        <v>0.41</v>
      </c>
      <c r="E379">
        <v>9</v>
      </c>
      <c r="F379">
        <v>18.21</v>
      </c>
      <c r="G379">
        <v>14.02</v>
      </c>
      <c r="H379" s="8">
        <v>0.2898</v>
      </c>
      <c r="I379" t="s">
        <v>615</v>
      </c>
    </row>
    <row r="380" spans="1:9" x14ac:dyDescent="0.3">
      <c r="A380">
        <v>1</v>
      </c>
      <c r="B380" t="s">
        <v>1053</v>
      </c>
      <c r="C380">
        <v>1</v>
      </c>
      <c r="D380">
        <v>0.83</v>
      </c>
      <c r="E380">
        <v>14</v>
      </c>
      <c r="F380">
        <v>47.27</v>
      </c>
      <c r="G380">
        <v>38.57</v>
      </c>
      <c r="H380" s="8">
        <v>0.23080000000000001</v>
      </c>
      <c r="I380" t="s">
        <v>615</v>
      </c>
    </row>
    <row r="381" spans="1:9" x14ac:dyDescent="0.3">
      <c r="A381">
        <v>1</v>
      </c>
      <c r="B381" t="s">
        <v>1054</v>
      </c>
      <c r="C381">
        <v>1</v>
      </c>
      <c r="D381">
        <v>0.72</v>
      </c>
      <c r="E381">
        <v>12</v>
      </c>
      <c r="F381">
        <v>25.13</v>
      </c>
      <c r="G381">
        <v>20.04</v>
      </c>
      <c r="H381" s="8">
        <v>0.29509999999999997</v>
      </c>
      <c r="I381" t="s">
        <v>615</v>
      </c>
    </row>
    <row r="382" spans="1:9" x14ac:dyDescent="0.3">
      <c r="A382">
        <v>1</v>
      </c>
      <c r="B382" t="s">
        <v>1055</v>
      </c>
      <c r="C382">
        <v>1</v>
      </c>
      <c r="D382">
        <v>1.1000000000000001</v>
      </c>
      <c r="E382">
        <v>10</v>
      </c>
      <c r="F382">
        <v>25.12</v>
      </c>
      <c r="G382">
        <v>19.23</v>
      </c>
      <c r="H382" s="8">
        <v>0.29459999999999997</v>
      </c>
      <c r="I382" t="s">
        <v>615</v>
      </c>
    </row>
    <row r="383" spans="1:9" x14ac:dyDescent="0.3">
      <c r="A383">
        <v>1</v>
      </c>
      <c r="B383" t="s">
        <v>1056</v>
      </c>
      <c r="C383">
        <v>1</v>
      </c>
      <c r="D383">
        <v>-0.19</v>
      </c>
      <c r="E383">
        <v>13</v>
      </c>
      <c r="F383">
        <v>35.96</v>
      </c>
      <c r="G383">
        <v>17.899999999999999</v>
      </c>
      <c r="H383" s="8">
        <v>0.3382</v>
      </c>
      <c r="I383" t="s">
        <v>615</v>
      </c>
    </row>
    <row r="384" spans="1:9" x14ac:dyDescent="0.3">
      <c r="A384">
        <v>1</v>
      </c>
      <c r="B384" t="s">
        <v>1057</v>
      </c>
      <c r="C384">
        <v>1</v>
      </c>
      <c r="D384">
        <v>1.41</v>
      </c>
      <c r="E384">
        <v>11</v>
      </c>
      <c r="F384">
        <v>27.76</v>
      </c>
      <c r="G384">
        <v>26.09</v>
      </c>
      <c r="H384" s="8">
        <v>0.22209999999999999</v>
      </c>
      <c r="I384" t="s">
        <v>615</v>
      </c>
    </row>
    <row r="385" spans="1:9" x14ac:dyDescent="0.3">
      <c r="A385">
        <v>1</v>
      </c>
      <c r="B385" t="s">
        <v>1058</v>
      </c>
      <c r="C385">
        <v>1</v>
      </c>
      <c r="D385">
        <v>0.54</v>
      </c>
      <c r="E385">
        <v>10</v>
      </c>
      <c r="F385">
        <v>20.13</v>
      </c>
      <c r="G385">
        <v>18.989999999999998</v>
      </c>
      <c r="H385" s="8">
        <v>0.28449999999999998</v>
      </c>
      <c r="I385" t="s">
        <v>615</v>
      </c>
    </row>
    <row r="386" spans="1:9" x14ac:dyDescent="0.3">
      <c r="A386">
        <v>1</v>
      </c>
      <c r="B386" t="s">
        <v>1059</v>
      </c>
      <c r="C386">
        <v>1</v>
      </c>
      <c r="D386">
        <v>0.46</v>
      </c>
      <c r="E386">
        <v>13</v>
      </c>
      <c r="F386">
        <v>41.05</v>
      </c>
      <c r="G386">
        <v>38.47</v>
      </c>
      <c r="H386" s="8">
        <v>0.1883</v>
      </c>
      <c r="I386" t="s">
        <v>615</v>
      </c>
    </row>
    <row r="387" spans="1:9" x14ac:dyDescent="0.3">
      <c r="A387">
        <v>1</v>
      </c>
      <c r="B387" t="s">
        <v>1060</v>
      </c>
      <c r="C387">
        <v>1</v>
      </c>
      <c r="D387">
        <v>1.1399999999999999</v>
      </c>
      <c r="E387">
        <v>12</v>
      </c>
      <c r="F387">
        <v>30.17</v>
      </c>
      <c r="G387">
        <v>16.82</v>
      </c>
      <c r="H387" s="8">
        <v>0.30520000000000003</v>
      </c>
      <c r="I387" t="s">
        <v>615</v>
      </c>
    </row>
    <row r="388" spans="1:9" x14ac:dyDescent="0.3">
      <c r="A388">
        <v>1</v>
      </c>
      <c r="B388" t="s">
        <v>1061</v>
      </c>
      <c r="C388">
        <v>1</v>
      </c>
      <c r="D388">
        <v>-0.08</v>
      </c>
      <c r="E388">
        <v>8</v>
      </c>
      <c r="F388">
        <v>24.26</v>
      </c>
      <c r="G388">
        <v>17.14</v>
      </c>
      <c r="H388" s="8">
        <v>0.39119999999999999</v>
      </c>
      <c r="I388" t="s">
        <v>615</v>
      </c>
    </row>
    <row r="389" spans="1:9" x14ac:dyDescent="0.3">
      <c r="A389">
        <v>1</v>
      </c>
      <c r="B389" t="s">
        <v>1062</v>
      </c>
      <c r="C389">
        <v>1</v>
      </c>
      <c r="D389">
        <v>1.01</v>
      </c>
      <c r="E389">
        <v>13</v>
      </c>
      <c r="F389">
        <v>37.54</v>
      </c>
      <c r="G389">
        <v>35.25</v>
      </c>
      <c r="H389" s="8">
        <v>0.19639999999999999</v>
      </c>
      <c r="I389" t="s">
        <v>615</v>
      </c>
    </row>
    <row r="390" spans="1:9" x14ac:dyDescent="0.3">
      <c r="A390">
        <v>1</v>
      </c>
      <c r="B390" t="s">
        <v>1063</v>
      </c>
      <c r="C390">
        <v>1</v>
      </c>
      <c r="D390">
        <v>-0.26</v>
      </c>
      <c r="E390">
        <v>13</v>
      </c>
      <c r="F390">
        <v>40.840000000000003</v>
      </c>
      <c r="G390">
        <v>36.39</v>
      </c>
      <c r="H390" s="8">
        <v>0.19789999999999999</v>
      </c>
      <c r="I390" t="s">
        <v>615</v>
      </c>
    </row>
    <row r="391" spans="1:9" x14ac:dyDescent="0.3">
      <c r="A391">
        <v>1</v>
      </c>
      <c r="B391" t="s">
        <v>1064</v>
      </c>
      <c r="C391">
        <v>1</v>
      </c>
      <c r="D391">
        <v>1.19</v>
      </c>
      <c r="E391">
        <v>16</v>
      </c>
      <c r="F391">
        <v>61.82</v>
      </c>
      <c r="G391">
        <v>28.69</v>
      </c>
      <c r="H391" s="8">
        <v>0.24579999999999999</v>
      </c>
      <c r="I391" t="s">
        <v>615</v>
      </c>
    </row>
    <row r="392" spans="1:9" x14ac:dyDescent="0.3">
      <c r="A392">
        <v>1</v>
      </c>
      <c r="B392" t="s">
        <v>1065</v>
      </c>
      <c r="C392">
        <v>1</v>
      </c>
      <c r="D392">
        <v>0.81</v>
      </c>
      <c r="E392">
        <v>10</v>
      </c>
      <c r="F392">
        <v>20.76</v>
      </c>
      <c r="G392">
        <v>14.56</v>
      </c>
      <c r="H392" s="8">
        <v>0.30349999999999999</v>
      </c>
      <c r="I392" t="s">
        <v>615</v>
      </c>
    </row>
    <row r="393" spans="1:9" x14ac:dyDescent="0.3">
      <c r="A393">
        <v>1</v>
      </c>
      <c r="B393" t="s">
        <v>1066</v>
      </c>
      <c r="C393">
        <v>1</v>
      </c>
      <c r="D393">
        <v>-0.03</v>
      </c>
      <c r="E393">
        <v>14</v>
      </c>
      <c r="F393">
        <v>46.6</v>
      </c>
      <c r="G393">
        <v>34.549999999999997</v>
      </c>
      <c r="H393" s="8">
        <v>0.2225</v>
      </c>
      <c r="I393" t="s">
        <v>615</v>
      </c>
    </row>
    <row r="394" spans="1:9" x14ac:dyDescent="0.3">
      <c r="A394">
        <v>1</v>
      </c>
      <c r="B394" t="s">
        <v>1067</v>
      </c>
      <c r="C394">
        <v>1</v>
      </c>
      <c r="D394">
        <v>1.39</v>
      </c>
      <c r="E394">
        <v>12</v>
      </c>
      <c r="F394">
        <v>32.86</v>
      </c>
      <c r="G394">
        <v>28.21</v>
      </c>
      <c r="H394" s="8">
        <v>0.2122</v>
      </c>
      <c r="I394" t="s">
        <v>615</v>
      </c>
    </row>
    <row r="395" spans="1:9" x14ac:dyDescent="0.3">
      <c r="A395">
        <v>1</v>
      </c>
      <c r="B395" t="s">
        <v>1068</v>
      </c>
      <c r="C395">
        <v>1</v>
      </c>
      <c r="D395">
        <v>0.32</v>
      </c>
      <c r="E395">
        <v>14</v>
      </c>
      <c r="F395">
        <v>42.2</v>
      </c>
      <c r="G395">
        <v>35.65</v>
      </c>
      <c r="H395" s="8">
        <v>0.2225</v>
      </c>
      <c r="I395" t="s">
        <v>615</v>
      </c>
    </row>
    <row r="396" spans="1:9" x14ac:dyDescent="0.3">
      <c r="A396">
        <v>1</v>
      </c>
      <c r="B396" t="s">
        <v>1069</v>
      </c>
      <c r="C396">
        <v>1</v>
      </c>
      <c r="D396">
        <v>0.87</v>
      </c>
      <c r="E396">
        <v>10</v>
      </c>
      <c r="F396">
        <v>32.36</v>
      </c>
      <c r="G396">
        <v>19.8</v>
      </c>
      <c r="H396" s="8">
        <v>0.3009</v>
      </c>
      <c r="I396" t="s">
        <v>615</v>
      </c>
    </row>
    <row r="397" spans="1:9" x14ac:dyDescent="0.3">
      <c r="A397">
        <v>1</v>
      </c>
      <c r="B397" t="s">
        <v>1070</v>
      </c>
      <c r="C397">
        <v>1</v>
      </c>
      <c r="D397">
        <v>0.64</v>
      </c>
      <c r="E397">
        <v>13</v>
      </c>
      <c r="F397">
        <v>50.9</v>
      </c>
      <c r="G397">
        <v>43.47</v>
      </c>
      <c r="H397" s="8">
        <v>0.18160000000000001</v>
      </c>
      <c r="I397" t="s">
        <v>615</v>
      </c>
    </row>
    <row r="398" spans="1:9" x14ac:dyDescent="0.3">
      <c r="A398">
        <v>1</v>
      </c>
      <c r="B398" t="s">
        <v>1071</v>
      </c>
      <c r="C398">
        <v>1</v>
      </c>
      <c r="D398">
        <v>1.62</v>
      </c>
      <c r="E398">
        <v>15</v>
      </c>
      <c r="F398">
        <v>46.22</v>
      </c>
      <c r="G398">
        <v>28.25</v>
      </c>
      <c r="H398" s="8">
        <v>0.22339999999999999</v>
      </c>
      <c r="I398" t="s">
        <v>615</v>
      </c>
    </row>
    <row r="399" spans="1:9" x14ac:dyDescent="0.3">
      <c r="A399">
        <v>1</v>
      </c>
      <c r="B399" t="s">
        <v>1072</v>
      </c>
      <c r="C399">
        <v>1</v>
      </c>
      <c r="D399">
        <v>0.92</v>
      </c>
      <c r="E399">
        <v>14</v>
      </c>
      <c r="F399">
        <v>46.52</v>
      </c>
      <c r="G399">
        <v>38.25</v>
      </c>
      <c r="H399" s="8">
        <v>0.1956</v>
      </c>
      <c r="I399" t="s">
        <v>615</v>
      </c>
    </row>
    <row r="400" spans="1:9" x14ac:dyDescent="0.3">
      <c r="A400">
        <v>1</v>
      </c>
      <c r="B400" t="s">
        <v>1073</v>
      </c>
      <c r="C400">
        <v>1</v>
      </c>
      <c r="D400">
        <v>1.44</v>
      </c>
      <c r="E400">
        <v>9</v>
      </c>
      <c r="F400">
        <v>24.68</v>
      </c>
      <c r="G400">
        <v>15.96</v>
      </c>
      <c r="H400" s="8">
        <v>0.29670000000000002</v>
      </c>
      <c r="I400" t="s">
        <v>615</v>
      </c>
    </row>
    <row r="401" spans="1:9" x14ac:dyDescent="0.3">
      <c r="A401">
        <v>1</v>
      </c>
      <c r="B401" t="s">
        <v>1074</v>
      </c>
      <c r="C401">
        <v>1</v>
      </c>
      <c r="D401">
        <v>0.82</v>
      </c>
      <c r="E401">
        <v>11</v>
      </c>
      <c r="F401">
        <v>32.46</v>
      </c>
      <c r="G401">
        <v>30.2</v>
      </c>
      <c r="H401" s="8">
        <v>0.19620000000000001</v>
      </c>
      <c r="I401" t="s">
        <v>615</v>
      </c>
    </row>
    <row r="402" spans="1:9" x14ac:dyDescent="0.3">
      <c r="A402">
        <v>1</v>
      </c>
      <c r="B402" t="s">
        <v>1075</v>
      </c>
      <c r="C402">
        <v>1</v>
      </c>
      <c r="D402">
        <v>-0.24</v>
      </c>
      <c r="E402">
        <v>10</v>
      </c>
      <c r="F402">
        <v>27.75</v>
      </c>
      <c r="G402">
        <v>19.86</v>
      </c>
      <c r="H402" s="8">
        <v>0.39389999999999997</v>
      </c>
      <c r="I402" t="s">
        <v>615</v>
      </c>
    </row>
    <row r="403" spans="1:9" x14ac:dyDescent="0.3">
      <c r="A403">
        <v>1</v>
      </c>
      <c r="B403" t="s">
        <v>1076</v>
      </c>
      <c r="C403">
        <v>1</v>
      </c>
      <c r="D403">
        <v>0.52</v>
      </c>
      <c r="E403">
        <v>13</v>
      </c>
      <c r="F403">
        <v>35</v>
      </c>
      <c r="G403">
        <v>30.97</v>
      </c>
      <c r="H403" s="8">
        <v>0.25900000000000001</v>
      </c>
      <c r="I403" t="s">
        <v>615</v>
      </c>
    </row>
    <row r="404" spans="1:9" x14ac:dyDescent="0.3">
      <c r="A404">
        <v>1</v>
      </c>
      <c r="B404" t="s">
        <v>1077</v>
      </c>
      <c r="C404">
        <v>1</v>
      </c>
      <c r="D404">
        <v>0.68</v>
      </c>
      <c r="E404">
        <v>9</v>
      </c>
      <c r="F404">
        <v>25.87</v>
      </c>
      <c r="G404">
        <v>19.73</v>
      </c>
      <c r="H404" s="8">
        <v>0.39329999999999998</v>
      </c>
      <c r="I404" t="s">
        <v>615</v>
      </c>
    </row>
    <row r="405" spans="1:9" x14ac:dyDescent="0.3">
      <c r="A405">
        <v>1</v>
      </c>
      <c r="B405" t="s">
        <v>1078</v>
      </c>
      <c r="C405">
        <v>1</v>
      </c>
      <c r="D405">
        <v>-0.62</v>
      </c>
      <c r="E405">
        <v>11</v>
      </c>
      <c r="F405">
        <v>30.82</v>
      </c>
      <c r="G405">
        <v>4.32</v>
      </c>
      <c r="H405" s="8">
        <v>0.26090000000000002</v>
      </c>
      <c r="I405" t="s">
        <v>615</v>
      </c>
    </row>
    <row r="406" spans="1:9" x14ac:dyDescent="0.3">
      <c r="A406">
        <v>1</v>
      </c>
      <c r="B406" t="s">
        <v>1079</v>
      </c>
      <c r="C406">
        <v>1</v>
      </c>
      <c r="D406">
        <v>0.24</v>
      </c>
      <c r="E406">
        <v>13</v>
      </c>
      <c r="F406">
        <v>43.29</v>
      </c>
      <c r="G406">
        <v>37.840000000000003</v>
      </c>
      <c r="H406" s="8">
        <v>0.18310000000000001</v>
      </c>
      <c r="I406" t="s">
        <v>615</v>
      </c>
    </row>
    <row r="407" spans="1:9" x14ac:dyDescent="0.3">
      <c r="A407">
        <v>1</v>
      </c>
      <c r="B407" t="s">
        <v>1080</v>
      </c>
      <c r="C407">
        <v>1</v>
      </c>
      <c r="D407">
        <v>0.59</v>
      </c>
      <c r="E407">
        <v>11</v>
      </c>
      <c r="F407">
        <v>39.01</v>
      </c>
      <c r="G407">
        <v>35.479999999999997</v>
      </c>
      <c r="H407" s="8">
        <v>0.33829999999999999</v>
      </c>
      <c r="I407" t="s">
        <v>615</v>
      </c>
    </row>
    <row r="408" spans="1:9" x14ac:dyDescent="0.3">
      <c r="A408">
        <v>1</v>
      </c>
      <c r="B408" t="s">
        <v>1081</v>
      </c>
      <c r="C408">
        <v>1</v>
      </c>
      <c r="D408">
        <v>0.06</v>
      </c>
      <c r="E408">
        <v>12</v>
      </c>
      <c r="F408">
        <v>26.12</v>
      </c>
      <c r="G408">
        <v>21.27</v>
      </c>
      <c r="H408" s="8">
        <v>0.28360000000000002</v>
      </c>
      <c r="I408" t="s">
        <v>615</v>
      </c>
    </row>
    <row r="409" spans="1:9" x14ac:dyDescent="0.3">
      <c r="A409">
        <v>1</v>
      </c>
      <c r="B409" t="s">
        <v>1082</v>
      </c>
      <c r="C409">
        <v>1</v>
      </c>
      <c r="D409">
        <v>1.21</v>
      </c>
      <c r="E409">
        <v>15</v>
      </c>
      <c r="F409">
        <v>53.37</v>
      </c>
      <c r="G409">
        <v>52.03</v>
      </c>
      <c r="H409" s="8">
        <v>0.14979999999999999</v>
      </c>
      <c r="I409" t="s">
        <v>615</v>
      </c>
    </row>
    <row r="410" spans="1:9" x14ac:dyDescent="0.3">
      <c r="A410">
        <v>1</v>
      </c>
      <c r="B410" t="s">
        <v>1083</v>
      </c>
      <c r="C410">
        <v>1</v>
      </c>
      <c r="D410">
        <v>-0.49</v>
      </c>
      <c r="E410">
        <v>8</v>
      </c>
      <c r="F410">
        <v>23.22</v>
      </c>
      <c r="G410">
        <v>16.82</v>
      </c>
      <c r="H410" s="8">
        <v>0.37559999999999999</v>
      </c>
      <c r="I410" t="s">
        <v>615</v>
      </c>
    </row>
    <row r="411" spans="1:9" x14ac:dyDescent="0.3">
      <c r="A411">
        <v>1</v>
      </c>
      <c r="B411" t="s">
        <v>1084</v>
      </c>
      <c r="C411">
        <v>1</v>
      </c>
      <c r="D411">
        <v>0.71</v>
      </c>
      <c r="E411">
        <v>10</v>
      </c>
      <c r="F411">
        <v>27.45</v>
      </c>
      <c r="G411">
        <v>16.190000000000001</v>
      </c>
      <c r="H411" s="8">
        <v>0.2918</v>
      </c>
      <c r="I411" t="s">
        <v>615</v>
      </c>
    </row>
    <row r="412" spans="1:9" x14ac:dyDescent="0.3">
      <c r="A412">
        <v>1</v>
      </c>
      <c r="B412" t="s">
        <v>1085</v>
      </c>
      <c r="C412">
        <v>1</v>
      </c>
      <c r="D412">
        <v>0.74</v>
      </c>
      <c r="E412">
        <v>13</v>
      </c>
      <c r="F412">
        <v>49.04</v>
      </c>
      <c r="G412">
        <v>24.77</v>
      </c>
      <c r="H412" s="8">
        <v>0.27789999999999998</v>
      </c>
      <c r="I412" t="s">
        <v>615</v>
      </c>
    </row>
    <row r="413" spans="1:9" x14ac:dyDescent="0.3">
      <c r="A413">
        <v>1</v>
      </c>
      <c r="B413" t="s">
        <v>1086</v>
      </c>
      <c r="C413">
        <v>1</v>
      </c>
      <c r="D413">
        <v>0.84</v>
      </c>
      <c r="E413">
        <v>12</v>
      </c>
      <c r="F413">
        <v>35.68</v>
      </c>
      <c r="G413">
        <v>30.15</v>
      </c>
      <c r="H413" s="8">
        <v>0.17949999999999999</v>
      </c>
      <c r="I413" t="s">
        <v>615</v>
      </c>
    </row>
    <row r="414" spans="1:9" x14ac:dyDescent="0.3">
      <c r="A414">
        <v>1</v>
      </c>
      <c r="B414" t="s">
        <v>1087</v>
      </c>
      <c r="C414">
        <v>1</v>
      </c>
      <c r="D414">
        <v>1.18</v>
      </c>
      <c r="E414">
        <v>10</v>
      </c>
      <c r="F414">
        <v>30.36</v>
      </c>
      <c r="G414">
        <v>21.81</v>
      </c>
      <c r="H414" s="8">
        <v>0.26590000000000003</v>
      </c>
      <c r="I414" t="s">
        <v>615</v>
      </c>
    </row>
    <row r="415" spans="1:9" x14ac:dyDescent="0.3">
      <c r="A415">
        <v>1</v>
      </c>
      <c r="B415" t="s">
        <v>1088</v>
      </c>
      <c r="C415">
        <v>1</v>
      </c>
      <c r="D415">
        <v>-0.4</v>
      </c>
      <c r="E415">
        <v>10</v>
      </c>
      <c r="F415">
        <v>25.09</v>
      </c>
      <c r="G415">
        <v>19.600000000000001</v>
      </c>
      <c r="H415" s="8">
        <v>0.30719999999999997</v>
      </c>
      <c r="I415" t="s">
        <v>615</v>
      </c>
    </row>
    <row r="416" spans="1:9" x14ac:dyDescent="0.3">
      <c r="A416">
        <v>1</v>
      </c>
      <c r="B416" t="s">
        <v>1089</v>
      </c>
      <c r="C416">
        <v>1</v>
      </c>
      <c r="D416">
        <v>0.27</v>
      </c>
      <c r="E416">
        <v>16</v>
      </c>
      <c r="F416">
        <v>46.58</v>
      </c>
      <c r="G416">
        <v>45.03</v>
      </c>
      <c r="H416" s="8">
        <v>0.19159999999999999</v>
      </c>
      <c r="I416" t="s">
        <v>615</v>
      </c>
    </row>
    <row r="417" spans="1:9" x14ac:dyDescent="0.3">
      <c r="A417">
        <v>1</v>
      </c>
      <c r="B417" t="s">
        <v>1090</v>
      </c>
      <c r="C417">
        <v>1</v>
      </c>
      <c r="D417">
        <v>1.49</v>
      </c>
      <c r="E417">
        <v>11</v>
      </c>
      <c r="F417">
        <v>39.450000000000003</v>
      </c>
      <c r="G417">
        <v>15.71</v>
      </c>
      <c r="H417" s="8">
        <v>0.28970000000000001</v>
      </c>
      <c r="I417" t="s">
        <v>615</v>
      </c>
    </row>
    <row r="418" spans="1:9" x14ac:dyDescent="0.3">
      <c r="A418">
        <v>1</v>
      </c>
      <c r="B418" t="s">
        <v>1091</v>
      </c>
      <c r="C418">
        <v>1</v>
      </c>
      <c r="D418">
        <v>0.75</v>
      </c>
      <c r="E418">
        <v>14</v>
      </c>
      <c r="F418">
        <v>55.44</v>
      </c>
      <c r="G418">
        <v>44.15</v>
      </c>
      <c r="H418" s="8">
        <v>0.18210000000000001</v>
      </c>
      <c r="I418" t="s">
        <v>615</v>
      </c>
    </row>
    <row r="419" spans="1:9" x14ac:dyDescent="0.3">
      <c r="A419">
        <v>1</v>
      </c>
      <c r="B419" t="s">
        <v>1092</v>
      </c>
      <c r="C419">
        <v>1</v>
      </c>
      <c r="D419">
        <v>0.39</v>
      </c>
      <c r="E419">
        <v>11</v>
      </c>
      <c r="F419">
        <v>28.18</v>
      </c>
      <c r="G419">
        <v>21.69</v>
      </c>
      <c r="H419" s="8">
        <v>0.26419999999999999</v>
      </c>
      <c r="I419" t="s">
        <v>615</v>
      </c>
    </row>
    <row r="420" spans="1:9" x14ac:dyDescent="0.3">
      <c r="A420">
        <v>1</v>
      </c>
      <c r="B420" t="s">
        <v>1093</v>
      </c>
      <c r="C420">
        <v>1</v>
      </c>
      <c r="D420">
        <v>0.17</v>
      </c>
      <c r="E420">
        <v>18</v>
      </c>
      <c r="F420">
        <v>53.23</v>
      </c>
      <c r="G420">
        <v>49.49</v>
      </c>
      <c r="H420" s="8">
        <v>0.1968</v>
      </c>
      <c r="I420" t="s">
        <v>615</v>
      </c>
    </row>
    <row r="421" spans="1:9" x14ac:dyDescent="0.3">
      <c r="A421">
        <v>1</v>
      </c>
      <c r="B421" t="s">
        <v>1094</v>
      </c>
      <c r="C421">
        <v>1</v>
      </c>
      <c r="D421">
        <v>-0.08</v>
      </c>
      <c r="E421">
        <v>9</v>
      </c>
      <c r="F421">
        <v>18.690000000000001</v>
      </c>
      <c r="G421">
        <v>13.99</v>
      </c>
      <c r="H421" s="8">
        <v>0.35780000000000001</v>
      </c>
      <c r="I421" t="s">
        <v>615</v>
      </c>
    </row>
    <row r="422" spans="1:9" x14ac:dyDescent="0.3">
      <c r="A422">
        <v>1</v>
      </c>
      <c r="B422" t="s">
        <v>1095</v>
      </c>
      <c r="C422">
        <v>1</v>
      </c>
      <c r="D422">
        <v>1.58</v>
      </c>
      <c r="E422">
        <v>17</v>
      </c>
      <c r="F422">
        <v>50.97</v>
      </c>
      <c r="G422">
        <v>45.95</v>
      </c>
      <c r="H422" s="8">
        <v>0.19040000000000001</v>
      </c>
      <c r="I422" t="s">
        <v>615</v>
      </c>
    </row>
    <row r="423" spans="1:9" x14ac:dyDescent="0.3">
      <c r="A423">
        <v>1</v>
      </c>
      <c r="B423" t="s">
        <v>1096</v>
      </c>
      <c r="C423">
        <v>1</v>
      </c>
      <c r="D423">
        <v>0.87</v>
      </c>
      <c r="E423">
        <v>11</v>
      </c>
      <c r="F423">
        <v>54.81</v>
      </c>
      <c r="G423">
        <v>24.45</v>
      </c>
      <c r="H423" s="8">
        <v>0.36220000000000002</v>
      </c>
      <c r="I423" t="s">
        <v>615</v>
      </c>
    </row>
    <row r="424" spans="1:9" x14ac:dyDescent="0.3">
      <c r="A424">
        <v>1</v>
      </c>
      <c r="B424" t="s">
        <v>1097</v>
      </c>
      <c r="C424">
        <v>1</v>
      </c>
      <c r="D424">
        <v>0.92</v>
      </c>
      <c r="E424">
        <v>10</v>
      </c>
      <c r="F424">
        <v>25.71</v>
      </c>
      <c r="G424">
        <v>23.99</v>
      </c>
      <c r="H424" s="8">
        <v>0.23419999999999999</v>
      </c>
      <c r="I424" t="s">
        <v>615</v>
      </c>
    </row>
    <row r="425" spans="1:9" x14ac:dyDescent="0.3">
      <c r="A425">
        <v>1</v>
      </c>
      <c r="B425" t="s">
        <v>1098</v>
      </c>
      <c r="C425">
        <v>1</v>
      </c>
      <c r="D425">
        <v>0.22</v>
      </c>
      <c r="E425">
        <v>12</v>
      </c>
      <c r="F425">
        <v>32.29</v>
      </c>
      <c r="G425">
        <v>25.92</v>
      </c>
      <c r="H425" s="8">
        <v>0.2591</v>
      </c>
      <c r="I425" t="s">
        <v>615</v>
      </c>
    </row>
    <row r="426" spans="1:9" x14ac:dyDescent="0.3">
      <c r="A426">
        <v>1</v>
      </c>
      <c r="B426" t="s">
        <v>1099</v>
      </c>
      <c r="C426">
        <v>1</v>
      </c>
      <c r="D426">
        <v>0.93</v>
      </c>
      <c r="E426">
        <v>12</v>
      </c>
      <c r="F426">
        <v>32.75</v>
      </c>
      <c r="G426">
        <v>30.07</v>
      </c>
      <c r="H426" s="8">
        <v>0.2117</v>
      </c>
      <c r="I426" t="s">
        <v>615</v>
      </c>
    </row>
    <row r="427" spans="1:9" x14ac:dyDescent="0.3">
      <c r="A427">
        <v>1</v>
      </c>
      <c r="B427" t="s">
        <v>1100</v>
      </c>
      <c r="C427">
        <v>1</v>
      </c>
      <c r="D427">
        <v>0.17</v>
      </c>
      <c r="E427">
        <v>12</v>
      </c>
      <c r="F427">
        <v>27.57</v>
      </c>
      <c r="G427">
        <v>24.55</v>
      </c>
      <c r="H427" s="8">
        <v>0.2994</v>
      </c>
      <c r="I427" t="s">
        <v>615</v>
      </c>
    </row>
    <row r="428" spans="1:9" x14ac:dyDescent="0.3">
      <c r="A428">
        <v>1</v>
      </c>
      <c r="B428" t="s">
        <v>1101</v>
      </c>
      <c r="C428">
        <v>1</v>
      </c>
      <c r="D428">
        <v>0.35</v>
      </c>
      <c r="E428">
        <v>11</v>
      </c>
      <c r="F428">
        <v>37.54</v>
      </c>
      <c r="G428">
        <v>29.13</v>
      </c>
      <c r="H428" s="8">
        <v>0.2263</v>
      </c>
      <c r="I428" t="s">
        <v>615</v>
      </c>
    </row>
    <row r="429" spans="1:9" x14ac:dyDescent="0.3">
      <c r="A429">
        <v>1</v>
      </c>
      <c r="B429" t="s">
        <v>1102</v>
      </c>
      <c r="C429">
        <v>1</v>
      </c>
      <c r="D429">
        <v>1.1200000000000001</v>
      </c>
      <c r="E429">
        <v>9</v>
      </c>
      <c r="F429">
        <v>23.56</v>
      </c>
      <c r="G429">
        <v>19.579999999999998</v>
      </c>
      <c r="H429" s="8">
        <v>0.28199999999999997</v>
      </c>
      <c r="I429" t="s">
        <v>615</v>
      </c>
    </row>
    <row r="430" spans="1:9" x14ac:dyDescent="0.3">
      <c r="A430">
        <v>1</v>
      </c>
      <c r="B430" t="s">
        <v>1103</v>
      </c>
      <c r="C430">
        <v>1</v>
      </c>
      <c r="D430">
        <v>0.68</v>
      </c>
      <c r="E430">
        <v>12</v>
      </c>
      <c r="F430">
        <v>33.94</v>
      </c>
      <c r="G430">
        <v>31.95</v>
      </c>
      <c r="H430" s="8">
        <v>0.1875</v>
      </c>
      <c r="I430" t="s">
        <v>615</v>
      </c>
    </row>
    <row r="431" spans="1:9" x14ac:dyDescent="0.3">
      <c r="A431">
        <v>1</v>
      </c>
      <c r="B431" t="s">
        <v>1104</v>
      </c>
      <c r="C431">
        <v>1</v>
      </c>
      <c r="D431">
        <v>1.39</v>
      </c>
      <c r="E431">
        <v>16</v>
      </c>
      <c r="F431">
        <v>53.85</v>
      </c>
      <c r="G431">
        <v>53.2</v>
      </c>
      <c r="H431" s="8">
        <v>0.17019999999999999</v>
      </c>
      <c r="I431" t="s">
        <v>615</v>
      </c>
    </row>
    <row r="432" spans="1:9" x14ac:dyDescent="0.3">
      <c r="A432">
        <v>1</v>
      </c>
      <c r="B432" t="s">
        <v>1105</v>
      </c>
      <c r="C432">
        <v>1</v>
      </c>
      <c r="D432">
        <v>0.92</v>
      </c>
      <c r="E432">
        <v>12</v>
      </c>
      <c r="F432">
        <v>43.65</v>
      </c>
      <c r="G432">
        <v>24.07</v>
      </c>
      <c r="H432" s="8">
        <v>0.35</v>
      </c>
      <c r="I432" t="s">
        <v>615</v>
      </c>
    </row>
    <row r="433" spans="1:9" x14ac:dyDescent="0.3">
      <c r="A433">
        <v>1</v>
      </c>
      <c r="B433" t="s">
        <v>1106</v>
      </c>
      <c r="C433">
        <v>1</v>
      </c>
      <c r="D433">
        <v>-0.78</v>
      </c>
      <c r="E433">
        <v>9</v>
      </c>
      <c r="F433">
        <v>20.65</v>
      </c>
      <c r="G433">
        <v>12.82</v>
      </c>
      <c r="H433" s="8">
        <v>0.35870000000000002</v>
      </c>
      <c r="I433" t="s">
        <v>615</v>
      </c>
    </row>
    <row r="434" spans="1:9" x14ac:dyDescent="0.3">
      <c r="A434">
        <v>1</v>
      </c>
      <c r="B434" t="s">
        <v>1107</v>
      </c>
      <c r="C434">
        <v>1</v>
      </c>
      <c r="D434">
        <v>0.75</v>
      </c>
      <c r="E434">
        <v>14</v>
      </c>
      <c r="F434">
        <v>48.62</v>
      </c>
      <c r="G434">
        <v>43.9</v>
      </c>
      <c r="H434" s="8">
        <v>0.17419999999999999</v>
      </c>
      <c r="I434" t="s">
        <v>615</v>
      </c>
    </row>
    <row r="435" spans="1:9" x14ac:dyDescent="0.3">
      <c r="A435">
        <v>1</v>
      </c>
      <c r="B435" t="s">
        <v>1108</v>
      </c>
      <c r="C435">
        <v>1</v>
      </c>
      <c r="D435">
        <v>0.41</v>
      </c>
      <c r="E435">
        <v>13</v>
      </c>
      <c r="F435">
        <v>33.119999999999997</v>
      </c>
      <c r="G435">
        <v>28.86</v>
      </c>
      <c r="H435" s="8">
        <v>0.2228</v>
      </c>
      <c r="I435" t="s">
        <v>615</v>
      </c>
    </row>
    <row r="436" spans="1:9" x14ac:dyDescent="0.3">
      <c r="A436">
        <v>1</v>
      </c>
      <c r="B436" t="s">
        <v>1109</v>
      </c>
      <c r="C436">
        <v>1</v>
      </c>
      <c r="D436">
        <v>-0.36</v>
      </c>
      <c r="E436">
        <v>14</v>
      </c>
      <c r="F436">
        <v>26.75</v>
      </c>
      <c r="G436">
        <v>26.46</v>
      </c>
      <c r="H436" s="8">
        <v>0.30070000000000002</v>
      </c>
      <c r="I436" t="s">
        <v>615</v>
      </c>
    </row>
    <row r="437" spans="1:9" x14ac:dyDescent="0.3">
      <c r="A437">
        <v>1</v>
      </c>
      <c r="B437" t="s">
        <v>1110</v>
      </c>
      <c r="C437">
        <v>1</v>
      </c>
      <c r="D437">
        <v>0.38</v>
      </c>
      <c r="E437">
        <v>11</v>
      </c>
      <c r="F437">
        <v>20.67</v>
      </c>
      <c r="G437">
        <v>19.7</v>
      </c>
      <c r="H437" s="8">
        <v>0.318</v>
      </c>
      <c r="I437" t="s">
        <v>615</v>
      </c>
    </row>
    <row r="438" spans="1:9" x14ac:dyDescent="0.3">
      <c r="A438">
        <v>1</v>
      </c>
      <c r="B438" t="s">
        <v>1111</v>
      </c>
      <c r="C438">
        <v>1</v>
      </c>
      <c r="D438">
        <v>-0.15</v>
      </c>
      <c r="E438">
        <v>16</v>
      </c>
      <c r="F438">
        <v>42.23</v>
      </c>
      <c r="G438">
        <v>41.18</v>
      </c>
      <c r="H438" s="8">
        <v>0.20449999999999999</v>
      </c>
      <c r="I438" t="s">
        <v>615</v>
      </c>
    </row>
    <row r="439" spans="1:9" x14ac:dyDescent="0.3">
      <c r="A439">
        <v>1</v>
      </c>
      <c r="B439" t="s">
        <v>1112</v>
      </c>
      <c r="C439">
        <v>1</v>
      </c>
      <c r="D439">
        <v>0.96</v>
      </c>
      <c r="E439">
        <v>8</v>
      </c>
      <c r="F439">
        <v>30.3</v>
      </c>
      <c r="G439">
        <v>11.8</v>
      </c>
      <c r="H439" s="8">
        <v>0.2666</v>
      </c>
      <c r="I439" t="s">
        <v>615</v>
      </c>
    </row>
    <row r="440" spans="1:9" x14ac:dyDescent="0.3">
      <c r="A440">
        <v>1</v>
      </c>
      <c r="B440" t="s">
        <v>1113</v>
      </c>
      <c r="C440">
        <v>1</v>
      </c>
      <c r="D440">
        <v>0.63</v>
      </c>
      <c r="E440">
        <v>14</v>
      </c>
      <c r="F440">
        <v>42.57</v>
      </c>
      <c r="G440">
        <v>41.63</v>
      </c>
      <c r="H440" s="8">
        <v>0.17780000000000001</v>
      </c>
      <c r="I440" t="s">
        <v>615</v>
      </c>
    </row>
    <row r="441" spans="1:9" x14ac:dyDescent="0.3">
      <c r="A441">
        <v>1</v>
      </c>
      <c r="B441" t="s">
        <v>1114</v>
      </c>
      <c r="C441">
        <v>1</v>
      </c>
      <c r="D441">
        <v>-0.64</v>
      </c>
      <c r="E441">
        <v>10</v>
      </c>
      <c r="F441">
        <v>38.07</v>
      </c>
      <c r="G441">
        <v>26.3</v>
      </c>
      <c r="H441" s="8">
        <v>0.39850000000000002</v>
      </c>
      <c r="I441" t="s">
        <v>615</v>
      </c>
    </row>
    <row r="442" spans="1:9" x14ac:dyDescent="0.3">
      <c r="A442">
        <v>1</v>
      </c>
      <c r="B442" t="s">
        <v>1115</v>
      </c>
      <c r="C442">
        <v>1</v>
      </c>
      <c r="D442">
        <v>0.6</v>
      </c>
      <c r="E442">
        <v>13</v>
      </c>
      <c r="F442">
        <v>28.02</v>
      </c>
      <c r="G442">
        <v>22.95</v>
      </c>
      <c r="H442" s="8">
        <v>0.28799999999999998</v>
      </c>
      <c r="I442" t="s">
        <v>615</v>
      </c>
    </row>
    <row r="443" spans="1:9" x14ac:dyDescent="0.3">
      <c r="A443">
        <v>1</v>
      </c>
      <c r="B443" t="s">
        <v>1116</v>
      </c>
      <c r="C443">
        <v>1</v>
      </c>
      <c r="D443">
        <v>-0.44</v>
      </c>
      <c r="E443">
        <v>19</v>
      </c>
      <c r="F443">
        <v>50.34</v>
      </c>
      <c r="G443">
        <v>49.55</v>
      </c>
      <c r="H443" s="8">
        <v>0.20300000000000001</v>
      </c>
      <c r="I443" t="s">
        <v>615</v>
      </c>
    </row>
    <row r="444" spans="1:9" x14ac:dyDescent="0.3">
      <c r="A444">
        <v>1</v>
      </c>
      <c r="B444" t="s">
        <v>1117</v>
      </c>
      <c r="C444">
        <v>1</v>
      </c>
      <c r="D444">
        <v>0.32</v>
      </c>
      <c r="E444">
        <v>12</v>
      </c>
      <c r="F444">
        <v>35.67</v>
      </c>
      <c r="G444">
        <v>28.95</v>
      </c>
      <c r="H444" s="8">
        <v>0.22850000000000001</v>
      </c>
      <c r="I444" t="s">
        <v>615</v>
      </c>
    </row>
    <row r="445" spans="1:9" x14ac:dyDescent="0.3">
      <c r="A445">
        <v>1</v>
      </c>
      <c r="B445" t="s">
        <v>1118</v>
      </c>
      <c r="C445">
        <v>1</v>
      </c>
      <c r="D445">
        <v>-0.11</v>
      </c>
      <c r="E445">
        <v>13</v>
      </c>
      <c r="F445">
        <v>50.34</v>
      </c>
      <c r="G445">
        <v>43.34</v>
      </c>
      <c r="H445" s="8">
        <v>0.15970000000000001</v>
      </c>
      <c r="I445" t="s">
        <v>615</v>
      </c>
    </row>
    <row r="446" spans="1:9" x14ac:dyDescent="0.3">
      <c r="A446">
        <v>1</v>
      </c>
      <c r="B446" t="s">
        <v>1119</v>
      </c>
      <c r="C446">
        <v>1</v>
      </c>
      <c r="D446">
        <v>1.1499999999999999</v>
      </c>
      <c r="E446">
        <v>12</v>
      </c>
      <c r="F446">
        <v>48.74</v>
      </c>
      <c r="G446">
        <v>36.81</v>
      </c>
      <c r="H446" s="8">
        <v>0.17499999999999999</v>
      </c>
      <c r="I446" t="s">
        <v>615</v>
      </c>
    </row>
    <row r="447" spans="1:9" x14ac:dyDescent="0.3">
      <c r="A447">
        <v>1</v>
      </c>
      <c r="B447" t="s">
        <v>1120</v>
      </c>
      <c r="C447">
        <v>1</v>
      </c>
      <c r="D447">
        <v>1.33</v>
      </c>
      <c r="E447">
        <v>14</v>
      </c>
      <c r="F447">
        <v>43.99</v>
      </c>
      <c r="G447">
        <v>37.46</v>
      </c>
      <c r="H447" s="8">
        <v>0.1885</v>
      </c>
      <c r="I447" t="s">
        <v>615</v>
      </c>
    </row>
    <row r="448" spans="1:9" x14ac:dyDescent="0.3">
      <c r="A448">
        <v>1</v>
      </c>
      <c r="B448" t="s">
        <v>1121</v>
      </c>
      <c r="C448">
        <v>1</v>
      </c>
      <c r="D448">
        <v>0.2</v>
      </c>
      <c r="E448">
        <v>15</v>
      </c>
      <c r="F448">
        <v>44.43</v>
      </c>
      <c r="G448">
        <v>34.9</v>
      </c>
      <c r="H448" s="8">
        <v>0.30549999999999999</v>
      </c>
      <c r="I448" t="s">
        <v>615</v>
      </c>
    </row>
    <row r="449" spans="1:9" x14ac:dyDescent="0.3">
      <c r="A449">
        <v>1</v>
      </c>
      <c r="B449" t="s">
        <v>1122</v>
      </c>
      <c r="C449">
        <v>1</v>
      </c>
      <c r="D449">
        <v>-0.05</v>
      </c>
      <c r="E449">
        <v>14</v>
      </c>
      <c r="F449">
        <v>38.19</v>
      </c>
      <c r="G449">
        <v>32.54</v>
      </c>
      <c r="H449" s="8">
        <v>0.23069999999999999</v>
      </c>
      <c r="I449" t="s">
        <v>615</v>
      </c>
    </row>
    <row r="450" spans="1:9" x14ac:dyDescent="0.3">
      <c r="A450">
        <v>1</v>
      </c>
      <c r="B450" t="s">
        <v>1123</v>
      </c>
      <c r="C450">
        <v>1</v>
      </c>
      <c r="D450">
        <v>0.3</v>
      </c>
      <c r="E450">
        <v>12</v>
      </c>
      <c r="F450">
        <v>30.63</v>
      </c>
      <c r="G450">
        <v>24.47</v>
      </c>
      <c r="H450" s="8">
        <v>0.25209999999999999</v>
      </c>
      <c r="I450" t="s">
        <v>615</v>
      </c>
    </row>
    <row r="451" spans="1:9" x14ac:dyDescent="0.3">
      <c r="A451">
        <v>1</v>
      </c>
      <c r="B451" t="s">
        <v>1124</v>
      </c>
      <c r="C451">
        <v>1</v>
      </c>
      <c r="D451">
        <v>1.03</v>
      </c>
      <c r="E451">
        <v>10</v>
      </c>
      <c r="F451">
        <v>32.119999999999997</v>
      </c>
      <c r="G451">
        <v>24.72</v>
      </c>
      <c r="H451" s="8">
        <v>0.2487</v>
      </c>
      <c r="I451" t="s">
        <v>615</v>
      </c>
    </row>
    <row r="452" spans="1:9" x14ac:dyDescent="0.3">
      <c r="A452">
        <v>1</v>
      </c>
      <c r="B452" t="s">
        <v>1125</v>
      </c>
      <c r="C452">
        <v>1</v>
      </c>
      <c r="D452">
        <v>0.92</v>
      </c>
      <c r="E452">
        <v>14</v>
      </c>
      <c r="F452">
        <v>48.48</v>
      </c>
      <c r="G452">
        <v>46.83</v>
      </c>
      <c r="H452" s="8">
        <v>0.1608</v>
      </c>
      <c r="I452" t="s">
        <v>615</v>
      </c>
    </row>
    <row r="453" spans="1:9" x14ac:dyDescent="0.3">
      <c r="A453">
        <v>1</v>
      </c>
      <c r="B453" t="s">
        <v>1126</v>
      </c>
      <c r="C453">
        <v>1</v>
      </c>
      <c r="D453">
        <v>0.13</v>
      </c>
      <c r="E453">
        <v>12</v>
      </c>
      <c r="F453">
        <v>23.93</v>
      </c>
      <c r="G453">
        <v>23.41</v>
      </c>
      <c r="H453" s="8">
        <v>0.2636</v>
      </c>
      <c r="I453" t="s">
        <v>615</v>
      </c>
    </row>
    <row r="454" spans="1:9" x14ac:dyDescent="0.3">
      <c r="A454">
        <v>1</v>
      </c>
      <c r="B454" t="s">
        <v>1127</v>
      </c>
      <c r="C454">
        <v>1</v>
      </c>
      <c r="D454">
        <v>1.34</v>
      </c>
      <c r="E454">
        <v>14</v>
      </c>
      <c r="F454">
        <v>51.36</v>
      </c>
      <c r="G454">
        <v>47.31</v>
      </c>
      <c r="H454" s="8">
        <v>0.16500000000000001</v>
      </c>
      <c r="I454" t="s">
        <v>615</v>
      </c>
    </row>
    <row r="455" spans="1:9" x14ac:dyDescent="0.3">
      <c r="A455">
        <v>1</v>
      </c>
      <c r="B455" t="s">
        <v>1128</v>
      </c>
      <c r="C455">
        <v>1</v>
      </c>
      <c r="D455">
        <v>1.08</v>
      </c>
      <c r="E455">
        <v>12</v>
      </c>
      <c r="F455">
        <v>31</v>
      </c>
      <c r="G455">
        <v>23.62</v>
      </c>
      <c r="H455" s="8">
        <v>0.24440000000000001</v>
      </c>
      <c r="I455" t="s">
        <v>615</v>
      </c>
    </row>
    <row r="456" spans="1:9" x14ac:dyDescent="0.3">
      <c r="A456">
        <v>1</v>
      </c>
      <c r="B456" t="s">
        <v>1129</v>
      </c>
      <c r="C456">
        <v>1</v>
      </c>
      <c r="D456">
        <v>0.9</v>
      </c>
      <c r="E456">
        <v>14</v>
      </c>
      <c r="F456">
        <v>49.73</v>
      </c>
      <c r="G456">
        <v>37.28</v>
      </c>
      <c r="H456" s="8">
        <v>0.20200000000000001</v>
      </c>
      <c r="I456" t="s">
        <v>615</v>
      </c>
    </row>
    <row r="457" spans="1:9" x14ac:dyDescent="0.3">
      <c r="A457">
        <v>1</v>
      </c>
      <c r="B457" t="s">
        <v>1130</v>
      </c>
      <c r="C457">
        <v>1</v>
      </c>
      <c r="D457">
        <v>0.81</v>
      </c>
      <c r="E457">
        <v>11</v>
      </c>
      <c r="F457">
        <v>29.73</v>
      </c>
      <c r="G457">
        <v>21.84</v>
      </c>
      <c r="H457" s="8">
        <v>0.31330000000000002</v>
      </c>
      <c r="I457" t="s">
        <v>615</v>
      </c>
    </row>
    <row r="458" spans="1:9" x14ac:dyDescent="0.3">
      <c r="A458">
        <v>1</v>
      </c>
      <c r="B458" t="s">
        <v>1131</v>
      </c>
      <c r="C458">
        <v>1</v>
      </c>
      <c r="D458">
        <v>0.49</v>
      </c>
      <c r="E458">
        <v>11</v>
      </c>
      <c r="F458">
        <v>22.97</v>
      </c>
      <c r="G458">
        <v>20.3</v>
      </c>
      <c r="H458" s="8">
        <v>0.28549999999999998</v>
      </c>
      <c r="I458" t="s">
        <v>615</v>
      </c>
    </row>
    <row r="459" spans="1:9" x14ac:dyDescent="0.3">
      <c r="A459">
        <v>1</v>
      </c>
      <c r="B459" t="s">
        <v>1132</v>
      </c>
      <c r="C459">
        <v>1</v>
      </c>
      <c r="D459">
        <v>0.14000000000000001</v>
      </c>
      <c r="E459">
        <v>13</v>
      </c>
      <c r="F459">
        <v>37.18</v>
      </c>
      <c r="G459">
        <v>35.090000000000003</v>
      </c>
      <c r="H459" s="8">
        <v>0.1981</v>
      </c>
      <c r="I459" t="s">
        <v>615</v>
      </c>
    </row>
    <row r="460" spans="1:9" x14ac:dyDescent="0.3">
      <c r="A460">
        <v>1</v>
      </c>
      <c r="B460" t="s">
        <v>1133</v>
      </c>
      <c r="C460">
        <v>1</v>
      </c>
      <c r="D460">
        <v>-0.18</v>
      </c>
      <c r="E460">
        <v>14</v>
      </c>
      <c r="F460">
        <v>39.14</v>
      </c>
      <c r="G460">
        <v>30.91</v>
      </c>
      <c r="H460" s="8">
        <v>0.26240000000000002</v>
      </c>
      <c r="I460" t="s">
        <v>615</v>
      </c>
    </row>
    <row r="461" spans="1:9" x14ac:dyDescent="0.3">
      <c r="A461">
        <v>1</v>
      </c>
      <c r="B461" t="s">
        <v>1134</v>
      </c>
      <c r="C461">
        <v>1</v>
      </c>
      <c r="D461">
        <v>0.7</v>
      </c>
      <c r="E461">
        <v>13</v>
      </c>
      <c r="F461">
        <v>40.380000000000003</v>
      </c>
      <c r="G461">
        <v>34.46</v>
      </c>
      <c r="H461" s="8">
        <v>0.19089999999999999</v>
      </c>
      <c r="I461" t="s">
        <v>615</v>
      </c>
    </row>
    <row r="462" spans="1:9" x14ac:dyDescent="0.3">
      <c r="A462">
        <v>1</v>
      </c>
      <c r="B462" t="s">
        <v>1135</v>
      </c>
      <c r="C462">
        <v>1</v>
      </c>
      <c r="D462">
        <v>-0.76</v>
      </c>
      <c r="E462">
        <v>12</v>
      </c>
      <c r="F462">
        <v>30.12</v>
      </c>
      <c r="G462">
        <v>25.79</v>
      </c>
      <c r="H462" s="8">
        <v>0.26600000000000001</v>
      </c>
      <c r="I462" t="s">
        <v>615</v>
      </c>
    </row>
    <row r="463" spans="1:9" x14ac:dyDescent="0.3">
      <c r="A463">
        <v>1</v>
      </c>
      <c r="B463" t="s">
        <v>1136</v>
      </c>
      <c r="C463">
        <v>1</v>
      </c>
      <c r="D463">
        <v>-0.01</v>
      </c>
      <c r="E463">
        <v>13</v>
      </c>
      <c r="F463">
        <v>30.83</v>
      </c>
      <c r="G463">
        <v>27.77</v>
      </c>
      <c r="H463" s="8">
        <v>0.26019999999999999</v>
      </c>
      <c r="I463" t="s">
        <v>615</v>
      </c>
    </row>
    <row r="464" spans="1:9" x14ac:dyDescent="0.3">
      <c r="A464">
        <v>1</v>
      </c>
      <c r="B464" t="s">
        <v>1137</v>
      </c>
      <c r="C464">
        <v>1</v>
      </c>
      <c r="D464">
        <v>1.02</v>
      </c>
      <c r="E464">
        <v>12</v>
      </c>
      <c r="F464">
        <v>34.590000000000003</v>
      </c>
      <c r="G464">
        <v>29.39</v>
      </c>
      <c r="H464" s="8">
        <v>0.20069999999999999</v>
      </c>
      <c r="I464" t="s">
        <v>615</v>
      </c>
    </row>
    <row r="465" spans="1:9" x14ac:dyDescent="0.3">
      <c r="A465">
        <v>1</v>
      </c>
      <c r="B465" t="s">
        <v>1138</v>
      </c>
      <c r="C465">
        <v>1</v>
      </c>
      <c r="D465">
        <v>-0.26</v>
      </c>
      <c r="E465">
        <v>10</v>
      </c>
      <c r="F465">
        <v>19.82</v>
      </c>
      <c r="G465">
        <v>18.239999999999998</v>
      </c>
      <c r="H465" s="8">
        <v>0.3463</v>
      </c>
      <c r="I465" t="s">
        <v>615</v>
      </c>
    </row>
    <row r="466" spans="1:9" x14ac:dyDescent="0.3">
      <c r="A466">
        <v>1</v>
      </c>
      <c r="B466" t="s">
        <v>1139</v>
      </c>
      <c r="C466">
        <v>1</v>
      </c>
      <c r="D466">
        <v>0.78</v>
      </c>
      <c r="E466">
        <v>13</v>
      </c>
      <c r="F466">
        <v>30.82</v>
      </c>
      <c r="G466">
        <v>29.38</v>
      </c>
      <c r="H466" s="8">
        <v>0.23019999999999999</v>
      </c>
      <c r="I466" t="s">
        <v>615</v>
      </c>
    </row>
    <row r="467" spans="1:9" x14ac:dyDescent="0.3">
      <c r="A467">
        <v>1</v>
      </c>
      <c r="B467" t="s">
        <v>1140</v>
      </c>
      <c r="C467">
        <v>1</v>
      </c>
      <c r="D467">
        <v>0.17</v>
      </c>
      <c r="E467">
        <v>15</v>
      </c>
      <c r="F467">
        <v>45.04</v>
      </c>
      <c r="G467">
        <v>40.39</v>
      </c>
      <c r="H467" s="8">
        <v>0.20569999999999999</v>
      </c>
      <c r="I467" t="s">
        <v>615</v>
      </c>
    </row>
    <row r="468" spans="1:9" x14ac:dyDescent="0.3">
      <c r="A468">
        <v>1</v>
      </c>
      <c r="B468" t="s">
        <v>1141</v>
      </c>
      <c r="C468">
        <v>1</v>
      </c>
      <c r="D468">
        <v>0.15</v>
      </c>
      <c r="E468">
        <v>17</v>
      </c>
      <c r="F468">
        <v>58.06</v>
      </c>
      <c r="G468">
        <v>48.36</v>
      </c>
      <c r="H468" s="8">
        <v>0.19370000000000001</v>
      </c>
      <c r="I468" t="s">
        <v>615</v>
      </c>
    </row>
    <row r="469" spans="1:9" x14ac:dyDescent="0.3">
      <c r="A469">
        <v>1</v>
      </c>
      <c r="B469" t="s">
        <v>1142</v>
      </c>
      <c r="C469">
        <v>1</v>
      </c>
      <c r="D469">
        <v>0.67</v>
      </c>
      <c r="E469">
        <v>10</v>
      </c>
      <c r="F469">
        <v>24.15</v>
      </c>
      <c r="G469">
        <v>7.81</v>
      </c>
      <c r="H469" s="8">
        <v>0.2928</v>
      </c>
      <c r="I469" t="s">
        <v>615</v>
      </c>
    </row>
    <row r="470" spans="1:9" x14ac:dyDescent="0.3">
      <c r="A470">
        <v>1</v>
      </c>
      <c r="B470" t="s">
        <v>1143</v>
      </c>
      <c r="C470">
        <v>1</v>
      </c>
      <c r="D470">
        <v>1.23</v>
      </c>
      <c r="E470">
        <v>15</v>
      </c>
      <c r="F470">
        <v>41.45</v>
      </c>
      <c r="G470">
        <v>35.32</v>
      </c>
      <c r="H470" s="8">
        <v>0.2213</v>
      </c>
      <c r="I470" t="s">
        <v>615</v>
      </c>
    </row>
    <row r="471" spans="1:9" x14ac:dyDescent="0.3">
      <c r="A471">
        <v>1</v>
      </c>
      <c r="B471" t="s">
        <v>1144</v>
      </c>
      <c r="C471">
        <v>1</v>
      </c>
      <c r="D471">
        <v>0.27</v>
      </c>
      <c r="E471">
        <v>17</v>
      </c>
      <c r="F471">
        <v>44.06</v>
      </c>
      <c r="G471">
        <v>41.82</v>
      </c>
      <c r="H471" s="8">
        <v>0.21249999999999999</v>
      </c>
      <c r="I471" t="s">
        <v>615</v>
      </c>
    </row>
    <row r="472" spans="1:9" x14ac:dyDescent="0.3">
      <c r="A472">
        <v>1</v>
      </c>
      <c r="B472" t="s">
        <v>1145</v>
      </c>
      <c r="C472">
        <v>1</v>
      </c>
      <c r="D472">
        <v>0.94</v>
      </c>
      <c r="E472">
        <v>15</v>
      </c>
      <c r="F472">
        <v>55.47</v>
      </c>
      <c r="G472">
        <v>40.99</v>
      </c>
      <c r="H472" s="8">
        <v>0.18240000000000001</v>
      </c>
      <c r="I472" t="s">
        <v>615</v>
      </c>
    </row>
    <row r="473" spans="1:9" x14ac:dyDescent="0.3">
      <c r="A473">
        <v>1</v>
      </c>
      <c r="B473" t="s">
        <v>1146</v>
      </c>
      <c r="C473">
        <v>1</v>
      </c>
      <c r="D473">
        <v>0.22</v>
      </c>
      <c r="E473">
        <v>10</v>
      </c>
      <c r="F473">
        <v>27.69</v>
      </c>
      <c r="G473">
        <v>23.69</v>
      </c>
      <c r="H473" s="8">
        <v>0.27800000000000002</v>
      </c>
      <c r="I473" t="s">
        <v>615</v>
      </c>
    </row>
    <row r="474" spans="1:9" x14ac:dyDescent="0.3">
      <c r="A474">
        <v>1</v>
      </c>
      <c r="B474" t="s">
        <v>1147</v>
      </c>
      <c r="C474">
        <v>1</v>
      </c>
      <c r="D474">
        <v>0.9</v>
      </c>
      <c r="E474">
        <v>9</v>
      </c>
      <c r="F474">
        <v>19.73</v>
      </c>
      <c r="G474">
        <v>15.56</v>
      </c>
      <c r="H474" s="8">
        <v>0.3226</v>
      </c>
      <c r="I474" t="s">
        <v>615</v>
      </c>
    </row>
    <row r="475" spans="1:9" x14ac:dyDescent="0.3">
      <c r="A475">
        <v>1</v>
      </c>
      <c r="B475" t="s">
        <v>1148</v>
      </c>
      <c r="C475">
        <v>1</v>
      </c>
      <c r="D475">
        <v>0.6</v>
      </c>
      <c r="E475">
        <v>11</v>
      </c>
      <c r="F475">
        <v>31.23</v>
      </c>
      <c r="G475">
        <v>21.16</v>
      </c>
      <c r="H475" s="8">
        <v>0.27339999999999998</v>
      </c>
      <c r="I475" t="s">
        <v>615</v>
      </c>
    </row>
    <row r="476" spans="1:9" x14ac:dyDescent="0.3">
      <c r="A476">
        <v>1</v>
      </c>
      <c r="B476" t="s">
        <v>1149</v>
      </c>
      <c r="C476">
        <v>1</v>
      </c>
      <c r="D476">
        <v>1.1599999999999999</v>
      </c>
      <c r="E476">
        <v>12</v>
      </c>
      <c r="F476">
        <v>36.67</v>
      </c>
      <c r="G476">
        <v>27.42</v>
      </c>
      <c r="H476" s="8">
        <v>0.23169999999999999</v>
      </c>
      <c r="I476" t="s">
        <v>615</v>
      </c>
    </row>
    <row r="477" spans="1:9" x14ac:dyDescent="0.3">
      <c r="A477">
        <v>1</v>
      </c>
      <c r="B477" t="s">
        <v>1150</v>
      </c>
      <c r="C477">
        <v>1</v>
      </c>
      <c r="D477">
        <v>0.83</v>
      </c>
      <c r="E477">
        <v>11</v>
      </c>
      <c r="F477">
        <v>33.049999999999997</v>
      </c>
      <c r="G477">
        <v>25.86</v>
      </c>
      <c r="H477" s="8">
        <v>0.27129999999999999</v>
      </c>
      <c r="I477" t="s">
        <v>615</v>
      </c>
    </row>
    <row r="478" spans="1:9" x14ac:dyDescent="0.3">
      <c r="A478">
        <v>1</v>
      </c>
      <c r="B478" t="s">
        <v>1151</v>
      </c>
      <c r="C478">
        <v>1</v>
      </c>
      <c r="D478">
        <v>1.75</v>
      </c>
      <c r="E478">
        <v>10</v>
      </c>
      <c r="F478">
        <v>32.03</v>
      </c>
      <c r="G478">
        <v>20.6</v>
      </c>
      <c r="H478" s="8">
        <v>0.25890000000000002</v>
      </c>
      <c r="I478" t="s">
        <v>615</v>
      </c>
    </row>
    <row r="479" spans="1:9" x14ac:dyDescent="0.3">
      <c r="A479">
        <v>1</v>
      </c>
      <c r="B479" t="s">
        <v>1152</v>
      </c>
      <c r="C479">
        <v>1</v>
      </c>
      <c r="D479">
        <v>1.17</v>
      </c>
      <c r="E479">
        <v>9</v>
      </c>
      <c r="F479">
        <v>35.32</v>
      </c>
      <c r="G479">
        <v>21.74</v>
      </c>
      <c r="H479" s="8">
        <v>0.33679999999999999</v>
      </c>
      <c r="I479" t="s">
        <v>615</v>
      </c>
    </row>
    <row r="480" spans="1:9" x14ac:dyDescent="0.3">
      <c r="A480">
        <v>1</v>
      </c>
      <c r="B480" t="s">
        <v>1153</v>
      </c>
      <c r="C480">
        <v>1</v>
      </c>
      <c r="D480">
        <v>0.31</v>
      </c>
      <c r="E480">
        <v>11</v>
      </c>
      <c r="F480">
        <v>32.369999999999997</v>
      </c>
      <c r="G480">
        <v>28.48</v>
      </c>
      <c r="H480" s="8">
        <v>0.223</v>
      </c>
      <c r="I480" t="s">
        <v>615</v>
      </c>
    </row>
    <row r="481" spans="1:9" x14ac:dyDescent="0.3">
      <c r="A481">
        <v>1</v>
      </c>
      <c r="B481" t="s">
        <v>1154</v>
      </c>
      <c r="C481">
        <v>1</v>
      </c>
      <c r="D481">
        <v>-0.04</v>
      </c>
      <c r="E481">
        <v>18</v>
      </c>
      <c r="F481">
        <v>46.4</v>
      </c>
      <c r="G481">
        <v>45.43</v>
      </c>
      <c r="H481" s="8">
        <v>0.2185</v>
      </c>
      <c r="I481" t="s">
        <v>615</v>
      </c>
    </row>
    <row r="482" spans="1:9" x14ac:dyDescent="0.3">
      <c r="A482">
        <v>1</v>
      </c>
      <c r="B482" t="s">
        <v>1155</v>
      </c>
      <c r="C482">
        <v>1</v>
      </c>
      <c r="D482">
        <v>0.85</v>
      </c>
      <c r="E482">
        <v>14</v>
      </c>
      <c r="F482">
        <v>45.64</v>
      </c>
      <c r="G482">
        <v>41.49</v>
      </c>
      <c r="H482" s="8">
        <v>0.17960000000000001</v>
      </c>
      <c r="I482" t="s">
        <v>615</v>
      </c>
    </row>
    <row r="483" spans="1:9" x14ac:dyDescent="0.3">
      <c r="A483">
        <v>1</v>
      </c>
      <c r="B483" t="s">
        <v>1156</v>
      </c>
      <c r="C483">
        <v>1</v>
      </c>
      <c r="D483">
        <v>0.94</v>
      </c>
      <c r="E483">
        <v>12</v>
      </c>
      <c r="F483">
        <v>29.56</v>
      </c>
      <c r="G483">
        <v>20.79</v>
      </c>
      <c r="H483" s="8">
        <v>0.30170000000000002</v>
      </c>
      <c r="I483" t="s">
        <v>615</v>
      </c>
    </row>
    <row r="484" spans="1:9" x14ac:dyDescent="0.3">
      <c r="A484">
        <v>1</v>
      </c>
      <c r="B484" t="s">
        <v>1157</v>
      </c>
      <c r="C484">
        <v>1</v>
      </c>
      <c r="D484">
        <v>0.13</v>
      </c>
      <c r="E484">
        <v>12</v>
      </c>
      <c r="F484">
        <v>23.92</v>
      </c>
      <c r="G484">
        <v>21.93</v>
      </c>
      <c r="H484" s="8">
        <v>0.29189999999999999</v>
      </c>
      <c r="I484" t="s">
        <v>615</v>
      </c>
    </row>
    <row r="485" spans="1:9" x14ac:dyDescent="0.3">
      <c r="A485">
        <v>1</v>
      </c>
      <c r="B485" t="s">
        <v>1158</v>
      </c>
      <c r="C485">
        <v>1</v>
      </c>
      <c r="D485">
        <v>1.31</v>
      </c>
      <c r="E485">
        <v>12</v>
      </c>
      <c r="F485">
        <v>38.83</v>
      </c>
      <c r="G485">
        <v>36.17</v>
      </c>
      <c r="H485" s="8">
        <v>0.17499999999999999</v>
      </c>
      <c r="I485" t="s">
        <v>615</v>
      </c>
    </row>
    <row r="486" spans="1:9" x14ac:dyDescent="0.3">
      <c r="A486">
        <v>1</v>
      </c>
      <c r="B486" t="s">
        <v>1159</v>
      </c>
      <c r="C486">
        <v>1</v>
      </c>
      <c r="D486">
        <v>1.32</v>
      </c>
      <c r="E486">
        <v>14</v>
      </c>
      <c r="F486">
        <v>40.06</v>
      </c>
      <c r="G486">
        <v>34.72</v>
      </c>
      <c r="H486" s="8">
        <v>0.21640000000000001</v>
      </c>
      <c r="I486" t="s">
        <v>615</v>
      </c>
    </row>
    <row r="487" spans="1:9" x14ac:dyDescent="0.3">
      <c r="A487">
        <v>1</v>
      </c>
      <c r="B487" t="s">
        <v>1160</v>
      </c>
      <c r="C487">
        <v>1</v>
      </c>
      <c r="D487">
        <v>0.55000000000000004</v>
      </c>
      <c r="E487">
        <v>13</v>
      </c>
      <c r="F487">
        <v>50.46</v>
      </c>
      <c r="G487">
        <v>35.450000000000003</v>
      </c>
      <c r="H487" s="8">
        <v>0.22670000000000001</v>
      </c>
      <c r="I487" t="s">
        <v>615</v>
      </c>
    </row>
    <row r="488" spans="1:9" x14ac:dyDescent="0.3">
      <c r="A488">
        <v>1</v>
      </c>
      <c r="B488" t="s">
        <v>1161</v>
      </c>
      <c r="C488">
        <v>1</v>
      </c>
      <c r="D488">
        <v>0</v>
      </c>
      <c r="E488">
        <v>16</v>
      </c>
      <c r="F488">
        <v>44.37</v>
      </c>
      <c r="G488">
        <v>42.79</v>
      </c>
      <c r="H488" s="8">
        <v>0.18920000000000001</v>
      </c>
      <c r="I488" t="s">
        <v>615</v>
      </c>
    </row>
    <row r="489" spans="1:9" x14ac:dyDescent="0.3">
      <c r="A489">
        <v>1</v>
      </c>
      <c r="B489" t="s">
        <v>1162</v>
      </c>
      <c r="C489">
        <v>1</v>
      </c>
      <c r="D489">
        <v>1.26</v>
      </c>
      <c r="E489">
        <v>14</v>
      </c>
      <c r="F489">
        <v>34.119999999999997</v>
      </c>
      <c r="G489">
        <v>32.17</v>
      </c>
      <c r="H489" s="8">
        <v>0.246</v>
      </c>
      <c r="I489" t="s">
        <v>615</v>
      </c>
    </row>
    <row r="490" spans="1:9" x14ac:dyDescent="0.3">
      <c r="A490">
        <v>1</v>
      </c>
      <c r="B490" t="s">
        <v>1163</v>
      </c>
      <c r="C490">
        <v>1</v>
      </c>
      <c r="D490">
        <v>1.33</v>
      </c>
      <c r="E490">
        <v>14</v>
      </c>
      <c r="F490">
        <v>49.19</v>
      </c>
      <c r="G490">
        <v>38.24</v>
      </c>
      <c r="H490" s="8">
        <v>0.19009999999999999</v>
      </c>
      <c r="I490" t="s">
        <v>615</v>
      </c>
    </row>
    <row r="491" spans="1:9" x14ac:dyDescent="0.3">
      <c r="A491">
        <v>1</v>
      </c>
      <c r="B491" t="s">
        <v>1164</v>
      </c>
      <c r="C491">
        <v>1</v>
      </c>
      <c r="D491">
        <v>-0.02</v>
      </c>
      <c r="E491">
        <v>14</v>
      </c>
      <c r="F491">
        <v>36.68</v>
      </c>
      <c r="G491">
        <v>29.44</v>
      </c>
      <c r="H491" s="8">
        <v>0.26269999999999999</v>
      </c>
      <c r="I491" t="s">
        <v>615</v>
      </c>
    </row>
    <row r="492" spans="1:9" x14ac:dyDescent="0.3">
      <c r="A492">
        <v>1</v>
      </c>
      <c r="B492" t="s">
        <v>1165</v>
      </c>
      <c r="C492">
        <v>1</v>
      </c>
      <c r="D492">
        <v>0.88</v>
      </c>
      <c r="E492">
        <v>11</v>
      </c>
      <c r="F492">
        <v>29.7</v>
      </c>
      <c r="G492">
        <v>21.52</v>
      </c>
      <c r="H492" s="8">
        <v>0.27460000000000001</v>
      </c>
      <c r="I492" t="s">
        <v>615</v>
      </c>
    </row>
    <row r="493" spans="1:9" x14ac:dyDescent="0.3">
      <c r="A493">
        <v>1</v>
      </c>
      <c r="B493" t="s">
        <v>1166</v>
      </c>
      <c r="C493">
        <v>1</v>
      </c>
      <c r="D493">
        <v>0.45</v>
      </c>
      <c r="E493">
        <v>11</v>
      </c>
      <c r="F493">
        <v>33.25</v>
      </c>
      <c r="G493">
        <v>16.2</v>
      </c>
      <c r="H493" s="8">
        <v>0.2767</v>
      </c>
      <c r="I493" t="s">
        <v>615</v>
      </c>
    </row>
    <row r="494" spans="1:9" x14ac:dyDescent="0.3">
      <c r="A494">
        <v>1</v>
      </c>
      <c r="B494" t="s">
        <v>1167</v>
      </c>
      <c r="C494">
        <v>1</v>
      </c>
      <c r="D494">
        <v>1.54</v>
      </c>
      <c r="E494">
        <v>8</v>
      </c>
      <c r="F494">
        <v>28.96</v>
      </c>
      <c r="G494">
        <v>16.86</v>
      </c>
      <c r="H494" s="8">
        <v>0.27</v>
      </c>
      <c r="I494" t="s">
        <v>615</v>
      </c>
    </row>
    <row r="495" spans="1:9" x14ac:dyDescent="0.3">
      <c r="A495">
        <v>1</v>
      </c>
      <c r="B495" t="s">
        <v>1168</v>
      </c>
      <c r="C495">
        <v>1</v>
      </c>
      <c r="D495">
        <v>0.51</v>
      </c>
      <c r="E495">
        <v>13</v>
      </c>
      <c r="F495">
        <v>46.85</v>
      </c>
      <c r="G495">
        <v>44.44</v>
      </c>
      <c r="H495" s="8">
        <v>0.1575</v>
      </c>
      <c r="I495" t="s">
        <v>615</v>
      </c>
    </row>
    <row r="496" spans="1:9" x14ac:dyDescent="0.3">
      <c r="A496">
        <v>1</v>
      </c>
      <c r="B496" t="s">
        <v>1169</v>
      </c>
      <c r="C496">
        <v>1</v>
      </c>
      <c r="D496">
        <v>1.38</v>
      </c>
      <c r="E496">
        <v>14</v>
      </c>
      <c r="F496">
        <v>40.9</v>
      </c>
      <c r="G496">
        <v>32.92</v>
      </c>
      <c r="H496" s="8">
        <v>0.215</v>
      </c>
      <c r="I496" t="s">
        <v>615</v>
      </c>
    </row>
    <row r="497" spans="1:9" x14ac:dyDescent="0.3">
      <c r="A497">
        <v>1</v>
      </c>
      <c r="B497" t="s">
        <v>1170</v>
      </c>
      <c r="C497">
        <v>1</v>
      </c>
      <c r="D497">
        <v>1.69</v>
      </c>
      <c r="E497">
        <v>11</v>
      </c>
      <c r="F497">
        <v>32.24</v>
      </c>
      <c r="G497">
        <v>30.69</v>
      </c>
      <c r="H497" s="8">
        <v>0.1951</v>
      </c>
      <c r="I497" t="s">
        <v>615</v>
      </c>
    </row>
    <row r="498" spans="1:9" x14ac:dyDescent="0.3">
      <c r="A498">
        <v>1</v>
      </c>
      <c r="B498" t="s">
        <v>1171</v>
      </c>
      <c r="C498">
        <v>1</v>
      </c>
      <c r="D498">
        <v>0.82</v>
      </c>
      <c r="E498">
        <v>14</v>
      </c>
      <c r="F498">
        <v>44.98</v>
      </c>
      <c r="G498">
        <v>36.6</v>
      </c>
      <c r="H498" s="8">
        <v>0.2142</v>
      </c>
      <c r="I498" t="s">
        <v>615</v>
      </c>
    </row>
    <row r="499" spans="1:9" x14ac:dyDescent="0.3">
      <c r="A499">
        <v>1</v>
      </c>
      <c r="B499" t="s">
        <v>1172</v>
      </c>
      <c r="C499">
        <v>1</v>
      </c>
      <c r="D499">
        <v>0.56000000000000005</v>
      </c>
      <c r="E499">
        <v>11</v>
      </c>
      <c r="F499">
        <v>30.08</v>
      </c>
      <c r="G499">
        <v>24.45</v>
      </c>
      <c r="H499" s="8">
        <v>0.2445</v>
      </c>
      <c r="I499" t="s">
        <v>615</v>
      </c>
    </row>
    <row r="500" spans="1:9" x14ac:dyDescent="0.3">
      <c r="A500">
        <v>1</v>
      </c>
      <c r="B500" t="s">
        <v>1173</v>
      </c>
      <c r="C500">
        <v>1</v>
      </c>
      <c r="D500">
        <v>0.74</v>
      </c>
      <c r="E500">
        <v>15</v>
      </c>
      <c r="F500">
        <v>45.24</v>
      </c>
      <c r="G500">
        <v>39.36</v>
      </c>
      <c r="H500" s="8">
        <v>0.2109</v>
      </c>
      <c r="I500" t="s">
        <v>615</v>
      </c>
    </row>
    <row r="501" spans="1:9" x14ac:dyDescent="0.3">
      <c r="A501">
        <v>1</v>
      </c>
      <c r="B501" t="s">
        <v>1174</v>
      </c>
      <c r="C501">
        <v>1</v>
      </c>
      <c r="D501">
        <v>-0.14000000000000001</v>
      </c>
      <c r="E501">
        <v>10</v>
      </c>
      <c r="F501">
        <v>37.729999999999997</v>
      </c>
      <c r="G501">
        <v>24.58</v>
      </c>
      <c r="H501" s="8">
        <v>0.34200000000000003</v>
      </c>
      <c r="I501" t="s">
        <v>615</v>
      </c>
    </row>
    <row r="502" spans="1:9" x14ac:dyDescent="0.3">
      <c r="A502">
        <v>1</v>
      </c>
      <c r="B502" t="s">
        <v>1175</v>
      </c>
      <c r="C502">
        <v>1</v>
      </c>
      <c r="D502">
        <v>-0.03</v>
      </c>
      <c r="E502">
        <v>13</v>
      </c>
      <c r="F502">
        <v>36.11</v>
      </c>
      <c r="G502">
        <v>32.19</v>
      </c>
      <c r="H502" s="8">
        <v>0.21510000000000001</v>
      </c>
      <c r="I502" t="s">
        <v>615</v>
      </c>
    </row>
    <row r="503" spans="1:9" x14ac:dyDescent="0.3">
      <c r="A503">
        <v>1</v>
      </c>
      <c r="B503" t="s">
        <v>1176</v>
      </c>
      <c r="C503">
        <v>1</v>
      </c>
      <c r="D503">
        <v>0.28000000000000003</v>
      </c>
      <c r="E503">
        <v>10</v>
      </c>
      <c r="F503">
        <v>20.62</v>
      </c>
      <c r="G503">
        <v>8.99</v>
      </c>
      <c r="H503" s="8">
        <v>0.31</v>
      </c>
      <c r="I503" t="s">
        <v>615</v>
      </c>
    </row>
    <row r="504" spans="1:9" x14ac:dyDescent="0.3">
      <c r="A504">
        <v>1</v>
      </c>
      <c r="B504" t="s">
        <v>1177</v>
      </c>
      <c r="C504">
        <v>1</v>
      </c>
      <c r="D504">
        <v>1.55</v>
      </c>
      <c r="E504">
        <v>17</v>
      </c>
      <c r="F504">
        <v>49.52</v>
      </c>
      <c r="G504">
        <v>48.22</v>
      </c>
      <c r="H504" s="8">
        <v>0.192</v>
      </c>
      <c r="I504" t="s">
        <v>615</v>
      </c>
    </row>
    <row r="505" spans="1:9" x14ac:dyDescent="0.3">
      <c r="A505">
        <v>1</v>
      </c>
      <c r="B505" t="s">
        <v>1178</v>
      </c>
      <c r="C505">
        <v>1</v>
      </c>
      <c r="D505">
        <v>0.32</v>
      </c>
      <c r="E505">
        <v>10</v>
      </c>
      <c r="F505">
        <v>23.11</v>
      </c>
      <c r="G505">
        <v>20.94</v>
      </c>
      <c r="H505" s="8">
        <v>0.27229999999999999</v>
      </c>
      <c r="I505" t="s">
        <v>615</v>
      </c>
    </row>
    <row r="506" spans="1:9" x14ac:dyDescent="0.3">
      <c r="A506">
        <v>1</v>
      </c>
      <c r="B506" t="s">
        <v>1179</v>
      </c>
      <c r="C506">
        <v>1</v>
      </c>
      <c r="D506">
        <v>0.94</v>
      </c>
      <c r="E506">
        <v>11</v>
      </c>
      <c r="F506">
        <v>39.6</v>
      </c>
      <c r="G506">
        <v>15.9</v>
      </c>
      <c r="H506" s="8">
        <v>0.2271</v>
      </c>
      <c r="I506" t="s">
        <v>615</v>
      </c>
    </row>
    <row r="507" spans="1:9" x14ac:dyDescent="0.3">
      <c r="A507">
        <v>1</v>
      </c>
      <c r="B507" t="s">
        <v>1180</v>
      </c>
      <c r="C507">
        <v>1</v>
      </c>
      <c r="D507">
        <v>0.89</v>
      </c>
      <c r="E507">
        <v>11</v>
      </c>
      <c r="F507">
        <v>27.41</v>
      </c>
      <c r="G507">
        <v>18.170000000000002</v>
      </c>
      <c r="H507" s="8">
        <v>0.33339999999999997</v>
      </c>
      <c r="I507" t="s">
        <v>615</v>
      </c>
    </row>
    <row r="508" spans="1:9" x14ac:dyDescent="0.3">
      <c r="A508">
        <v>1</v>
      </c>
      <c r="B508" t="s">
        <v>1181</v>
      </c>
      <c r="C508">
        <v>1</v>
      </c>
      <c r="D508">
        <v>0.52</v>
      </c>
      <c r="E508">
        <v>9</v>
      </c>
      <c r="F508">
        <v>29.31</v>
      </c>
      <c r="G508">
        <v>20.84</v>
      </c>
      <c r="H508" s="8">
        <v>0.38829999999999998</v>
      </c>
      <c r="I508" t="s">
        <v>615</v>
      </c>
    </row>
    <row r="509" spans="1:9" x14ac:dyDescent="0.3">
      <c r="A509">
        <v>1</v>
      </c>
      <c r="B509" t="s">
        <v>1182</v>
      </c>
      <c r="C509">
        <v>1</v>
      </c>
      <c r="D509">
        <v>1.07</v>
      </c>
      <c r="E509">
        <v>10</v>
      </c>
      <c r="F509">
        <v>25.81</v>
      </c>
      <c r="G509">
        <v>18.13</v>
      </c>
      <c r="H509" s="8">
        <v>0.31659999999999999</v>
      </c>
      <c r="I509" t="s">
        <v>615</v>
      </c>
    </row>
    <row r="510" spans="1:9" x14ac:dyDescent="0.3">
      <c r="A510">
        <v>1</v>
      </c>
      <c r="B510" t="s">
        <v>1183</v>
      </c>
      <c r="C510">
        <v>1</v>
      </c>
      <c r="D510">
        <v>-0.83</v>
      </c>
      <c r="E510">
        <v>10</v>
      </c>
      <c r="F510">
        <v>26.79</v>
      </c>
      <c r="G510">
        <v>18.989999999999998</v>
      </c>
      <c r="H510" s="8">
        <v>0.3372</v>
      </c>
      <c r="I510" t="s">
        <v>615</v>
      </c>
    </row>
    <row r="511" spans="1:9" x14ac:dyDescent="0.3">
      <c r="A511">
        <v>1</v>
      </c>
      <c r="B511" t="s">
        <v>1184</v>
      </c>
      <c r="C511">
        <v>1</v>
      </c>
      <c r="D511">
        <v>0.61</v>
      </c>
      <c r="E511">
        <v>13</v>
      </c>
      <c r="F511">
        <v>40</v>
      </c>
      <c r="G511">
        <v>38.17</v>
      </c>
      <c r="H511" s="8">
        <v>0.18229999999999999</v>
      </c>
      <c r="I511" t="s">
        <v>615</v>
      </c>
    </row>
    <row r="512" spans="1:9" x14ac:dyDescent="0.3">
      <c r="A512">
        <v>1</v>
      </c>
      <c r="B512" t="s">
        <v>1185</v>
      </c>
      <c r="C512">
        <v>1</v>
      </c>
      <c r="D512">
        <v>0.43</v>
      </c>
      <c r="E512">
        <v>14</v>
      </c>
      <c r="F512">
        <v>49.35</v>
      </c>
      <c r="G512">
        <v>29.33</v>
      </c>
      <c r="H512" s="8">
        <v>0.28399999999999997</v>
      </c>
      <c r="I512" t="s">
        <v>615</v>
      </c>
    </row>
    <row r="513" spans="1:9" x14ac:dyDescent="0.3">
      <c r="A513">
        <v>1</v>
      </c>
      <c r="B513" t="s">
        <v>1186</v>
      </c>
      <c r="C513">
        <v>1</v>
      </c>
      <c r="D513">
        <v>1.85</v>
      </c>
      <c r="E513">
        <v>10</v>
      </c>
      <c r="F513">
        <v>27.51</v>
      </c>
      <c r="G513">
        <v>24.28</v>
      </c>
      <c r="H513" s="8">
        <v>0.27660000000000001</v>
      </c>
      <c r="I513" t="s">
        <v>615</v>
      </c>
    </row>
    <row r="514" spans="1:9" x14ac:dyDescent="0.3">
      <c r="A514">
        <v>1</v>
      </c>
      <c r="B514" t="s">
        <v>1187</v>
      </c>
      <c r="C514">
        <v>1</v>
      </c>
      <c r="D514">
        <v>1.51</v>
      </c>
      <c r="E514">
        <v>14</v>
      </c>
      <c r="F514">
        <v>34.58</v>
      </c>
      <c r="G514">
        <v>24.32</v>
      </c>
      <c r="H514" s="8">
        <v>0.2747</v>
      </c>
      <c r="I514" t="s">
        <v>615</v>
      </c>
    </row>
    <row r="515" spans="1:9" x14ac:dyDescent="0.3">
      <c r="A515">
        <v>1</v>
      </c>
      <c r="B515" t="s">
        <v>1188</v>
      </c>
      <c r="C515">
        <v>1</v>
      </c>
      <c r="D515">
        <v>0.92</v>
      </c>
      <c r="E515">
        <v>16</v>
      </c>
      <c r="F515">
        <v>50.75</v>
      </c>
      <c r="G515">
        <v>37.18</v>
      </c>
      <c r="H515" s="8">
        <v>0.21310000000000001</v>
      </c>
      <c r="I515" t="s">
        <v>615</v>
      </c>
    </row>
    <row r="516" spans="1:9" x14ac:dyDescent="0.3">
      <c r="A516">
        <v>1</v>
      </c>
      <c r="B516" t="s">
        <v>1189</v>
      </c>
      <c r="C516">
        <v>1</v>
      </c>
      <c r="D516">
        <v>1.01</v>
      </c>
      <c r="E516">
        <v>12</v>
      </c>
      <c r="F516">
        <v>30.71</v>
      </c>
      <c r="G516">
        <v>24.46</v>
      </c>
      <c r="H516" s="8">
        <v>0.24560000000000001</v>
      </c>
      <c r="I516" t="s">
        <v>615</v>
      </c>
    </row>
    <row r="517" spans="1:9" x14ac:dyDescent="0.3">
      <c r="A517">
        <v>1</v>
      </c>
      <c r="B517" t="s">
        <v>1190</v>
      </c>
      <c r="C517">
        <v>1</v>
      </c>
      <c r="D517">
        <v>-0.16</v>
      </c>
      <c r="E517">
        <v>12</v>
      </c>
      <c r="F517">
        <v>34.369999999999997</v>
      </c>
      <c r="G517">
        <v>27.5</v>
      </c>
      <c r="H517" s="8">
        <v>0.24840000000000001</v>
      </c>
      <c r="I517" t="s">
        <v>615</v>
      </c>
    </row>
    <row r="518" spans="1:9" x14ac:dyDescent="0.3">
      <c r="A518">
        <v>1</v>
      </c>
      <c r="B518" t="s">
        <v>1191</v>
      </c>
      <c r="C518">
        <v>1</v>
      </c>
      <c r="D518">
        <v>0.83</v>
      </c>
      <c r="E518">
        <v>14</v>
      </c>
      <c r="F518">
        <v>43.25</v>
      </c>
      <c r="G518">
        <v>41.47</v>
      </c>
      <c r="H518" s="8">
        <v>0.1711</v>
      </c>
      <c r="I518" t="s">
        <v>615</v>
      </c>
    </row>
    <row r="519" spans="1:9" x14ac:dyDescent="0.3">
      <c r="A519">
        <v>1</v>
      </c>
      <c r="B519" t="s">
        <v>1192</v>
      </c>
      <c r="C519">
        <v>1</v>
      </c>
      <c r="D519">
        <v>0.46</v>
      </c>
      <c r="E519">
        <v>11</v>
      </c>
      <c r="F519">
        <v>29.17</v>
      </c>
      <c r="G519">
        <v>23.8</v>
      </c>
      <c r="H519" s="8">
        <v>0.26040000000000002</v>
      </c>
      <c r="I519" t="s">
        <v>615</v>
      </c>
    </row>
    <row r="520" spans="1:9" x14ac:dyDescent="0.3">
      <c r="A520">
        <v>1</v>
      </c>
      <c r="B520" t="s">
        <v>1193</v>
      </c>
      <c r="C520">
        <v>1</v>
      </c>
      <c r="D520">
        <v>-0.21</v>
      </c>
      <c r="E520">
        <v>14</v>
      </c>
      <c r="F520">
        <v>36.299999999999997</v>
      </c>
      <c r="G520">
        <v>35.67</v>
      </c>
      <c r="H520" s="8">
        <v>0.22</v>
      </c>
      <c r="I520" t="s">
        <v>615</v>
      </c>
    </row>
    <row r="521" spans="1:9" x14ac:dyDescent="0.3">
      <c r="A521">
        <v>1</v>
      </c>
      <c r="B521" t="s">
        <v>1194</v>
      </c>
      <c r="C521">
        <v>1</v>
      </c>
      <c r="D521">
        <v>1.05</v>
      </c>
      <c r="E521">
        <v>14</v>
      </c>
      <c r="F521">
        <v>47.3</v>
      </c>
      <c r="G521">
        <v>32.01</v>
      </c>
      <c r="H521" s="8">
        <v>0.2208</v>
      </c>
      <c r="I521" t="s">
        <v>615</v>
      </c>
    </row>
    <row r="522" spans="1:9" x14ac:dyDescent="0.3">
      <c r="A522">
        <v>1</v>
      </c>
      <c r="B522" t="s">
        <v>1195</v>
      </c>
      <c r="C522">
        <v>1</v>
      </c>
      <c r="D522">
        <v>1.02</v>
      </c>
      <c r="E522">
        <v>9</v>
      </c>
      <c r="F522">
        <v>20.92</v>
      </c>
      <c r="G522">
        <v>16.57</v>
      </c>
      <c r="H522" s="8">
        <v>0.30149999999999999</v>
      </c>
      <c r="I522" t="s">
        <v>615</v>
      </c>
    </row>
    <row r="523" spans="1:9" x14ac:dyDescent="0.3">
      <c r="A523">
        <v>1</v>
      </c>
      <c r="B523" t="s">
        <v>1196</v>
      </c>
      <c r="C523">
        <v>1</v>
      </c>
      <c r="D523">
        <v>0.35</v>
      </c>
      <c r="E523">
        <v>12</v>
      </c>
      <c r="F523">
        <v>34.770000000000003</v>
      </c>
      <c r="G523">
        <v>30.62</v>
      </c>
      <c r="H523" s="8">
        <v>0.22020000000000001</v>
      </c>
      <c r="I523" t="s">
        <v>615</v>
      </c>
    </row>
    <row r="524" spans="1:9" x14ac:dyDescent="0.3">
      <c r="A524">
        <v>1</v>
      </c>
      <c r="B524" t="s">
        <v>1197</v>
      </c>
      <c r="C524">
        <v>1</v>
      </c>
      <c r="D524">
        <v>1.8</v>
      </c>
      <c r="E524">
        <v>16</v>
      </c>
      <c r="F524">
        <v>45.78</v>
      </c>
      <c r="G524">
        <v>45.37</v>
      </c>
      <c r="H524" s="8">
        <v>0.18659999999999999</v>
      </c>
      <c r="I524" t="s">
        <v>615</v>
      </c>
    </row>
    <row r="525" spans="1:9" x14ac:dyDescent="0.3">
      <c r="A525">
        <v>1</v>
      </c>
      <c r="B525" t="s">
        <v>1198</v>
      </c>
      <c r="C525">
        <v>1</v>
      </c>
      <c r="D525">
        <v>0.97</v>
      </c>
      <c r="E525">
        <v>15</v>
      </c>
      <c r="F525">
        <v>48.45</v>
      </c>
      <c r="G525">
        <v>40.17</v>
      </c>
      <c r="H525" s="8">
        <v>0.192</v>
      </c>
      <c r="I525" t="s">
        <v>615</v>
      </c>
    </row>
    <row r="526" spans="1:9" x14ac:dyDescent="0.3">
      <c r="A526">
        <v>1</v>
      </c>
      <c r="B526" t="s">
        <v>1199</v>
      </c>
      <c r="C526">
        <v>1</v>
      </c>
      <c r="D526">
        <v>0.01</v>
      </c>
      <c r="E526">
        <v>15</v>
      </c>
      <c r="F526">
        <v>32.299999999999997</v>
      </c>
      <c r="G526">
        <v>31.35</v>
      </c>
      <c r="H526" s="8">
        <v>0.25490000000000002</v>
      </c>
      <c r="I526" t="s">
        <v>615</v>
      </c>
    </row>
    <row r="527" spans="1:9" x14ac:dyDescent="0.3">
      <c r="A527">
        <v>1</v>
      </c>
      <c r="B527" t="s">
        <v>1200</v>
      </c>
      <c r="C527">
        <v>1</v>
      </c>
      <c r="D527">
        <v>1.53</v>
      </c>
      <c r="E527">
        <v>11</v>
      </c>
      <c r="F527">
        <v>39.5</v>
      </c>
      <c r="G527">
        <v>14.29</v>
      </c>
      <c r="H527" s="8">
        <v>0.28999999999999998</v>
      </c>
      <c r="I527" t="s">
        <v>615</v>
      </c>
    </row>
    <row r="528" spans="1:9" x14ac:dyDescent="0.3">
      <c r="A528">
        <v>1</v>
      </c>
      <c r="B528" t="s">
        <v>1201</v>
      </c>
      <c r="C528">
        <v>1</v>
      </c>
      <c r="D528">
        <v>0.28000000000000003</v>
      </c>
      <c r="E528">
        <v>14</v>
      </c>
      <c r="F528">
        <v>40.01</v>
      </c>
      <c r="G528">
        <v>39.39</v>
      </c>
      <c r="H528" s="8">
        <v>0.1898</v>
      </c>
      <c r="I528" t="s">
        <v>615</v>
      </c>
    </row>
    <row r="529" spans="1:9" x14ac:dyDescent="0.3">
      <c r="A529">
        <v>1</v>
      </c>
      <c r="B529" t="s">
        <v>1202</v>
      </c>
      <c r="C529">
        <v>1</v>
      </c>
      <c r="D529">
        <v>1.18</v>
      </c>
      <c r="E529">
        <v>13</v>
      </c>
      <c r="F529">
        <v>38.4</v>
      </c>
      <c r="G529">
        <v>30.67</v>
      </c>
      <c r="H529" s="8">
        <v>0.19539999999999999</v>
      </c>
      <c r="I529" t="s">
        <v>615</v>
      </c>
    </row>
    <row r="530" spans="1:9" x14ac:dyDescent="0.3">
      <c r="A530">
        <v>1</v>
      </c>
      <c r="B530" t="s">
        <v>1203</v>
      </c>
      <c r="C530">
        <v>1</v>
      </c>
      <c r="D530">
        <v>1.1000000000000001</v>
      </c>
      <c r="E530">
        <v>13</v>
      </c>
      <c r="F530">
        <v>44.72</v>
      </c>
      <c r="G530">
        <v>41.33</v>
      </c>
      <c r="H530" s="8">
        <v>0.15340000000000001</v>
      </c>
      <c r="I530" t="s">
        <v>615</v>
      </c>
    </row>
    <row r="531" spans="1:9" x14ac:dyDescent="0.3">
      <c r="A531">
        <v>1</v>
      </c>
      <c r="B531" t="s">
        <v>1204</v>
      </c>
      <c r="C531">
        <v>1</v>
      </c>
      <c r="D531">
        <v>0.4</v>
      </c>
      <c r="E531">
        <v>13</v>
      </c>
      <c r="F531">
        <v>42.83</v>
      </c>
      <c r="G531">
        <v>40.65</v>
      </c>
      <c r="H531" s="8">
        <v>0.17549999999999999</v>
      </c>
      <c r="I531" t="s">
        <v>615</v>
      </c>
    </row>
    <row r="532" spans="1:9" x14ac:dyDescent="0.3">
      <c r="A532">
        <v>1</v>
      </c>
      <c r="B532" t="s">
        <v>1205</v>
      </c>
      <c r="C532">
        <v>1</v>
      </c>
      <c r="D532">
        <v>-1.01</v>
      </c>
      <c r="E532">
        <v>15</v>
      </c>
      <c r="F532">
        <v>57.25</v>
      </c>
      <c r="G532">
        <v>31.14</v>
      </c>
      <c r="H532" s="8">
        <v>0.30869999999999997</v>
      </c>
      <c r="I532" t="s">
        <v>615</v>
      </c>
    </row>
    <row r="533" spans="1:9" x14ac:dyDescent="0.3">
      <c r="A533">
        <v>1</v>
      </c>
      <c r="B533" t="s">
        <v>1206</v>
      </c>
      <c r="C533">
        <v>1</v>
      </c>
      <c r="D533">
        <v>1.54</v>
      </c>
      <c r="E533">
        <v>13</v>
      </c>
      <c r="F533">
        <v>36.42</v>
      </c>
      <c r="G533">
        <v>28.45</v>
      </c>
      <c r="H533" s="8">
        <v>0.29649999999999999</v>
      </c>
      <c r="I533" t="s">
        <v>615</v>
      </c>
    </row>
    <row r="534" spans="1:9" x14ac:dyDescent="0.3">
      <c r="A534">
        <v>1</v>
      </c>
      <c r="B534" t="s">
        <v>1207</v>
      </c>
      <c r="C534">
        <v>1</v>
      </c>
      <c r="D534">
        <v>0.61</v>
      </c>
      <c r="E534">
        <v>9</v>
      </c>
      <c r="F534">
        <v>21.13</v>
      </c>
      <c r="G534">
        <v>17.149999999999999</v>
      </c>
      <c r="H534" s="8">
        <v>0.35470000000000002</v>
      </c>
      <c r="I534" t="s">
        <v>615</v>
      </c>
    </row>
    <row r="535" spans="1:9" x14ac:dyDescent="0.3">
      <c r="A535">
        <v>1</v>
      </c>
      <c r="B535" t="s">
        <v>1208</v>
      </c>
      <c r="C535">
        <v>1</v>
      </c>
      <c r="D535">
        <v>0.36</v>
      </c>
      <c r="E535">
        <v>12</v>
      </c>
      <c r="F535">
        <v>31.21</v>
      </c>
      <c r="G535">
        <v>19.27</v>
      </c>
      <c r="H535" s="8">
        <v>0.29220000000000002</v>
      </c>
      <c r="I535" t="s">
        <v>615</v>
      </c>
    </row>
    <row r="536" spans="1:9" x14ac:dyDescent="0.3">
      <c r="A536">
        <v>1</v>
      </c>
      <c r="B536" t="s">
        <v>1209</v>
      </c>
      <c r="C536">
        <v>1</v>
      </c>
      <c r="D536">
        <v>1.47</v>
      </c>
      <c r="E536">
        <v>16</v>
      </c>
      <c r="F536">
        <v>49.88</v>
      </c>
      <c r="G536">
        <v>40.25</v>
      </c>
      <c r="H536" s="8">
        <v>0.1757</v>
      </c>
      <c r="I536" t="s">
        <v>615</v>
      </c>
    </row>
    <row r="537" spans="1:9" x14ac:dyDescent="0.3">
      <c r="A537">
        <v>1</v>
      </c>
      <c r="B537" t="s">
        <v>1210</v>
      </c>
      <c r="C537">
        <v>1</v>
      </c>
      <c r="D537">
        <v>0.4</v>
      </c>
      <c r="E537">
        <v>17</v>
      </c>
      <c r="F537">
        <v>51.48</v>
      </c>
      <c r="G537">
        <v>48.81</v>
      </c>
      <c r="H537" s="8">
        <v>0.18709999999999999</v>
      </c>
      <c r="I537" t="s">
        <v>615</v>
      </c>
    </row>
    <row r="538" spans="1:9" x14ac:dyDescent="0.3">
      <c r="A538">
        <v>1</v>
      </c>
      <c r="B538" t="s">
        <v>1211</v>
      </c>
      <c r="C538">
        <v>1</v>
      </c>
      <c r="D538">
        <v>7.0000000000000007E-2</v>
      </c>
      <c r="E538">
        <v>15</v>
      </c>
      <c r="F538">
        <v>58.77</v>
      </c>
      <c r="G538">
        <v>54.49</v>
      </c>
      <c r="H538" s="8">
        <v>0.1552</v>
      </c>
      <c r="I538" t="s">
        <v>615</v>
      </c>
    </row>
    <row r="539" spans="1:9" x14ac:dyDescent="0.3">
      <c r="A539">
        <v>1</v>
      </c>
      <c r="B539" t="s">
        <v>1212</v>
      </c>
      <c r="C539">
        <v>1</v>
      </c>
      <c r="D539">
        <v>-0.05</v>
      </c>
      <c r="E539">
        <v>14</v>
      </c>
      <c r="F539">
        <v>32.1</v>
      </c>
      <c r="G539">
        <v>29.82</v>
      </c>
      <c r="H539" s="8">
        <v>0.25700000000000001</v>
      </c>
      <c r="I539" t="s">
        <v>615</v>
      </c>
    </row>
    <row r="540" spans="1:9" x14ac:dyDescent="0.3">
      <c r="A540">
        <v>1</v>
      </c>
      <c r="B540" t="s">
        <v>1213</v>
      </c>
      <c r="C540">
        <v>1</v>
      </c>
      <c r="D540">
        <v>0.23</v>
      </c>
      <c r="E540">
        <v>15</v>
      </c>
      <c r="F540">
        <v>26.53</v>
      </c>
      <c r="G540">
        <v>26.01</v>
      </c>
      <c r="H540" s="8">
        <v>0.30130000000000001</v>
      </c>
      <c r="I540" t="s">
        <v>615</v>
      </c>
    </row>
    <row r="541" spans="1:9" x14ac:dyDescent="0.3">
      <c r="A541">
        <v>1</v>
      </c>
      <c r="B541" t="s">
        <v>1214</v>
      </c>
      <c r="C541">
        <v>1</v>
      </c>
      <c r="D541">
        <v>-0.74</v>
      </c>
      <c r="E541">
        <v>13</v>
      </c>
      <c r="F541">
        <v>42.46</v>
      </c>
      <c r="G541">
        <v>29.21</v>
      </c>
      <c r="H541" s="8">
        <v>0.33450000000000002</v>
      </c>
      <c r="I541" t="s">
        <v>615</v>
      </c>
    </row>
    <row r="542" spans="1:9" x14ac:dyDescent="0.3">
      <c r="A542">
        <v>1</v>
      </c>
      <c r="B542" t="s">
        <v>1215</v>
      </c>
      <c r="C542">
        <v>1</v>
      </c>
      <c r="D542">
        <v>0.83</v>
      </c>
      <c r="E542">
        <v>12</v>
      </c>
      <c r="F542">
        <v>29.81</v>
      </c>
      <c r="G542">
        <v>27.28</v>
      </c>
      <c r="H542" s="8">
        <v>0.23119999999999999</v>
      </c>
      <c r="I542" t="s">
        <v>615</v>
      </c>
    </row>
    <row r="543" spans="1:9" x14ac:dyDescent="0.3">
      <c r="A543">
        <v>1</v>
      </c>
      <c r="B543" t="s">
        <v>1216</v>
      </c>
      <c r="C543">
        <v>1</v>
      </c>
      <c r="D543">
        <v>-0.25</v>
      </c>
      <c r="E543">
        <v>12</v>
      </c>
      <c r="F543">
        <v>37.369999999999997</v>
      </c>
      <c r="G543">
        <v>30.01</v>
      </c>
      <c r="H543" s="8">
        <v>0.30109999999999998</v>
      </c>
      <c r="I543" t="s">
        <v>615</v>
      </c>
    </row>
    <row r="544" spans="1:9" x14ac:dyDescent="0.3">
      <c r="A544">
        <v>1</v>
      </c>
      <c r="B544" t="s">
        <v>1217</v>
      </c>
      <c r="C544">
        <v>1</v>
      </c>
      <c r="D544">
        <v>1</v>
      </c>
      <c r="E544">
        <v>14</v>
      </c>
      <c r="F544">
        <v>38.82</v>
      </c>
      <c r="G544">
        <v>35.479999999999997</v>
      </c>
      <c r="H544" s="8">
        <v>0.20519999999999999</v>
      </c>
      <c r="I544" t="s">
        <v>615</v>
      </c>
    </row>
    <row r="545" spans="1:9" x14ac:dyDescent="0.3">
      <c r="A545">
        <v>1</v>
      </c>
      <c r="B545" t="s">
        <v>1218</v>
      </c>
      <c r="C545">
        <v>1</v>
      </c>
      <c r="D545">
        <v>-0.03</v>
      </c>
      <c r="E545">
        <v>9</v>
      </c>
      <c r="F545">
        <v>26.91</v>
      </c>
      <c r="G545">
        <v>8.34</v>
      </c>
      <c r="H545" s="8">
        <v>0.33239999999999997</v>
      </c>
      <c r="I545" t="s">
        <v>615</v>
      </c>
    </row>
    <row r="546" spans="1:9" x14ac:dyDescent="0.3">
      <c r="A546">
        <v>1</v>
      </c>
      <c r="B546" t="s">
        <v>1219</v>
      </c>
      <c r="C546">
        <v>1</v>
      </c>
      <c r="D546">
        <v>0.34</v>
      </c>
      <c r="E546">
        <v>13</v>
      </c>
      <c r="F546">
        <v>37.56</v>
      </c>
      <c r="G546">
        <v>36.21</v>
      </c>
      <c r="H546" s="8">
        <v>0.19839999999999999</v>
      </c>
      <c r="I546" t="s">
        <v>615</v>
      </c>
    </row>
    <row r="547" spans="1:9" x14ac:dyDescent="0.3">
      <c r="A547">
        <v>1</v>
      </c>
      <c r="B547" t="s">
        <v>1220</v>
      </c>
      <c r="C547">
        <v>1</v>
      </c>
      <c r="D547">
        <v>1.42</v>
      </c>
      <c r="E547">
        <v>12</v>
      </c>
      <c r="F547">
        <v>35.22</v>
      </c>
      <c r="G547">
        <v>26.28</v>
      </c>
      <c r="H547" s="8">
        <v>0.2278</v>
      </c>
      <c r="I547" t="s">
        <v>615</v>
      </c>
    </row>
    <row r="548" spans="1:9" x14ac:dyDescent="0.3">
      <c r="A548">
        <v>1</v>
      </c>
      <c r="B548" t="s">
        <v>1221</v>
      </c>
      <c r="C548">
        <v>1</v>
      </c>
      <c r="D548">
        <v>-0.15</v>
      </c>
      <c r="E548">
        <v>10</v>
      </c>
      <c r="F548">
        <v>28.37</v>
      </c>
      <c r="G548">
        <v>25.34</v>
      </c>
      <c r="H548" s="8">
        <v>0.2145</v>
      </c>
      <c r="I548" t="s">
        <v>615</v>
      </c>
    </row>
    <row r="549" spans="1:9" x14ac:dyDescent="0.3">
      <c r="A549">
        <v>1</v>
      </c>
      <c r="B549" t="s">
        <v>1222</v>
      </c>
      <c r="C549">
        <v>1</v>
      </c>
      <c r="D549">
        <v>0.53</v>
      </c>
      <c r="E549">
        <v>10</v>
      </c>
      <c r="F549">
        <v>24.58</v>
      </c>
      <c r="G549">
        <v>15.8</v>
      </c>
      <c r="H549" s="8">
        <v>0.26690000000000003</v>
      </c>
      <c r="I549" t="s">
        <v>615</v>
      </c>
    </row>
    <row r="550" spans="1:9" x14ac:dyDescent="0.3">
      <c r="A550">
        <v>1</v>
      </c>
      <c r="B550" t="s">
        <v>1223</v>
      </c>
      <c r="C550">
        <v>1</v>
      </c>
      <c r="D550">
        <v>0.89</v>
      </c>
      <c r="E550">
        <v>15</v>
      </c>
      <c r="F550">
        <v>48.08</v>
      </c>
      <c r="G550">
        <v>33.18</v>
      </c>
      <c r="H550" s="8">
        <v>0.2399</v>
      </c>
      <c r="I550" t="s">
        <v>615</v>
      </c>
    </row>
    <row r="551" spans="1:9" x14ac:dyDescent="0.3">
      <c r="A551">
        <v>1</v>
      </c>
      <c r="B551" t="s">
        <v>1224</v>
      </c>
      <c r="C551">
        <v>1</v>
      </c>
      <c r="D551">
        <v>0.48</v>
      </c>
      <c r="E551">
        <v>12</v>
      </c>
      <c r="F551">
        <v>42.8</v>
      </c>
      <c r="G551">
        <v>26.21</v>
      </c>
      <c r="H551" s="8">
        <v>0.23330000000000001</v>
      </c>
      <c r="I551" t="s">
        <v>615</v>
      </c>
    </row>
    <row r="552" spans="1:9" x14ac:dyDescent="0.3">
      <c r="A552">
        <v>1</v>
      </c>
      <c r="B552" t="s">
        <v>1225</v>
      </c>
      <c r="C552">
        <v>1</v>
      </c>
      <c r="D552">
        <v>0.06</v>
      </c>
      <c r="E552">
        <v>10</v>
      </c>
      <c r="F552">
        <v>22.02</v>
      </c>
      <c r="G552">
        <v>8.89</v>
      </c>
      <c r="H552" s="8">
        <v>0.29099999999999998</v>
      </c>
      <c r="I552" t="s">
        <v>615</v>
      </c>
    </row>
    <row r="553" spans="1:9" x14ac:dyDescent="0.3">
      <c r="A553">
        <v>1</v>
      </c>
      <c r="B553" t="s">
        <v>1226</v>
      </c>
      <c r="C553">
        <v>1</v>
      </c>
      <c r="D553">
        <v>0.9</v>
      </c>
      <c r="E553">
        <v>11</v>
      </c>
      <c r="F553">
        <v>26.8</v>
      </c>
      <c r="G553">
        <v>19.309999999999999</v>
      </c>
      <c r="H553" s="8">
        <v>0.27479999999999999</v>
      </c>
      <c r="I553" t="s">
        <v>615</v>
      </c>
    </row>
    <row r="554" spans="1:9" x14ac:dyDescent="0.3">
      <c r="A554">
        <v>1</v>
      </c>
      <c r="B554" t="s">
        <v>1227</v>
      </c>
      <c r="C554">
        <v>1</v>
      </c>
      <c r="D554">
        <v>-0.08</v>
      </c>
      <c r="E554">
        <v>14</v>
      </c>
      <c r="F554">
        <v>31.16</v>
      </c>
      <c r="G554">
        <v>30.31</v>
      </c>
      <c r="H554" s="8">
        <v>0.24260000000000001</v>
      </c>
      <c r="I554" t="s">
        <v>615</v>
      </c>
    </row>
    <row r="555" spans="1:9" x14ac:dyDescent="0.3">
      <c r="A555">
        <v>1</v>
      </c>
      <c r="B555" t="s">
        <v>1228</v>
      </c>
      <c r="C555">
        <v>1</v>
      </c>
      <c r="D555">
        <v>0.94</v>
      </c>
      <c r="E555">
        <v>17</v>
      </c>
      <c r="F555">
        <v>49.98</v>
      </c>
      <c r="G555">
        <v>46.54</v>
      </c>
      <c r="H555" s="8">
        <v>0.1986</v>
      </c>
      <c r="I555" t="s">
        <v>615</v>
      </c>
    </row>
    <row r="556" spans="1:9" x14ac:dyDescent="0.3">
      <c r="A556">
        <v>1</v>
      </c>
      <c r="B556" t="s">
        <v>1229</v>
      </c>
      <c r="C556">
        <v>1</v>
      </c>
      <c r="D556">
        <v>1.0900000000000001</v>
      </c>
      <c r="E556">
        <v>11</v>
      </c>
      <c r="F556">
        <v>25.65</v>
      </c>
      <c r="G556">
        <v>22.36</v>
      </c>
      <c r="H556" s="8">
        <v>0.26790000000000003</v>
      </c>
      <c r="I556" t="s">
        <v>615</v>
      </c>
    </row>
    <row r="557" spans="1:9" x14ac:dyDescent="0.3">
      <c r="A557">
        <v>1</v>
      </c>
      <c r="B557" t="s">
        <v>1230</v>
      </c>
      <c r="C557">
        <v>1</v>
      </c>
      <c r="D557">
        <v>-0.5</v>
      </c>
      <c r="E557">
        <v>15</v>
      </c>
      <c r="F557">
        <v>44.43</v>
      </c>
      <c r="G557">
        <v>30.55</v>
      </c>
      <c r="H557" s="8">
        <v>0.24049999999999999</v>
      </c>
      <c r="I557" t="s">
        <v>615</v>
      </c>
    </row>
    <row r="558" spans="1:9" x14ac:dyDescent="0.3">
      <c r="A558">
        <v>1</v>
      </c>
      <c r="B558" t="s">
        <v>1231</v>
      </c>
      <c r="C558">
        <v>1</v>
      </c>
      <c r="D558">
        <v>0.64</v>
      </c>
      <c r="E558">
        <v>15</v>
      </c>
      <c r="F558">
        <v>34.32</v>
      </c>
      <c r="G558">
        <v>31.42</v>
      </c>
      <c r="H558" s="8">
        <v>0.25040000000000001</v>
      </c>
      <c r="I558" t="s">
        <v>615</v>
      </c>
    </row>
    <row r="559" spans="1:9" x14ac:dyDescent="0.3">
      <c r="A559">
        <v>1</v>
      </c>
      <c r="B559" t="s">
        <v>1232</v>
      </c>
      <c r="C559">
        <v>1</v>
      </c>
      <c r="D559">
        <v>0.68</v>
      </c>
      <c r="E559">
        <v>15</v>
      </c>
      <c r="F559">
        <v>54.04</v>
      </c>
      <c r="G559">
        <v>48.28</v>
      </c>
      <c r="H559" s="8">
        <v>0.15740000000000001</v>
      </c>
      <c r="I559" t="s">
        <v>615</v>
      </c>
    </row>
    <row r="560" spans="1:9" x14ac:dyDescent="0.3">
      <c r="A560">
        <v>1</v>
      </c>
      <c r="B560" t="s">
        <v>1233</v>
      </c>
      <c r="C560">
        <v>1</v>
      </c>
      <c r="D560">
        <v>0.88</v>
      </c>
      <c r="E560">
        <v>14</v>
      </c>
      <c r="F560">
        <v>42.01</v>
      </c>
      <c r="G560">
        <v>36.520000000000003</v>
      </c>
      <c r="H560" s="8">
        <v>0.2009</v>
      </c>
      <c r="I560" t="s">
        <v>615</v>
      </c>
    </row>
    <row r="561" spans="1:9" x14ac:dyDescent="0.3">
      <c r="A561">
        <v>1</v>
      </c>
      <c r="B561" t="s">
        <v>1234</v>
      </c>
      <c r="C561">
        <v>1</v>
      </c>
      <c r="D561">
        <v>-0.14000000000000001</v>
      </c>
      <c r="E561">
        <v>13</v>
      </c>
      <c r="F561">
        <v>44.87</v>
      </c>
      <c r="G561">
        <v>42.4</v>
      </c>
      <c r="H561" s="8">
        <v>0.16589999999999999</v>
      </c>
      <c r="I561" t="s">
        <v>615</v>
      </c>
    </row>
    <row r="562" spans="1:9" x14ac:dyDescent="0.3">
      <c r="A562">
        <v>1</v>
      </c>
      <c r="B562" t="s">
        <v>1235</v>
      </c>
      <c r="C562">
        <v>1</v>
      </c>
      <c r="D562">
        <v>0.12</v>
      </c>
      <c r="E562">
        <v>10</v>
      </c>
      <c r="F562">
        <v>36.590000000000003</v>
      </c>
      <c r="G562">
        <v>21.94</v>
      </c>
      <c r="H562" s="8">
        <v>0.24990000000000001</v>
      </c>
      <c r="I562" t="s">
        <v>615</v>
      </c>
    </row>
    <row r="563" spans="1:9" x14ac:dyDescent="0.3">
      <c r="A563">
        <v>1</v>
      </c>
      <c r="B563" t="s">
        <v>1236</v>
      </c>
      <c r="C563">
        <v>1</v>
      </c>
      <c r="D563">
        <v>0.41</v>
      </c>
      <c r="E563">
        <v>13</v>
      </c>
      <c r="F563">
        <v>30.14</v>
      </c>
      <c r="G563">
        <v>28.71</v>
      </c>
      <c r="H563" s="8">
        <v>0.2457</v>
      </c>
      <c r="I563" t="s">
        <v>615</v>
      </c>
    </row>
    <row r="564" spans="1:9" x14ac:dyDescent="0.3">
      <c r="A564">
        <v>1</v>
      </c>
      <c r="B564" t="s">
        <v>1237</v>
      </c>
      <c r="C564">
        <v>1</v>
      </c>
      <c r="D564">
        <v>-0.2</v>
      </c>
      <c r="E564">
        <v>15</v>
      </c>
      <c r="F564">
        <v>37.46</v>
      </c>
      <c r="G564">
        <v>35.880000000000003</v>
      </c>
      <c r="H564" s="8">
        <v>0.2319</v>
      </c>
      <c r="I564" t="s">
        <v>615</v>
      </c>
    </row>
    <row r="565" spans="1:9" x14ac:dyDescent="0.3">
      <c r="A565">
        <v>1</v>
      </c>
      <c r="B565" t="s">
        <v>1238</v>
      </c>
      <c r="C565">
        <v>1</v>
      </c>
      <c r="D565">
        <v>0.66</v>
      </c>
      <c r="E565">
        <v>13</v>
      </c>
      <c r="F565">
        <v>34.979999999999997</v>
      </c>
      <c r="G565">
        <v>26.32</v>
      </c>
      <c r="H565" s="8">
        <v>0.26400000000000001</v>
      </c>
      <c r="I565" t="s">
        <v>615</v>
      </c>
    </row>
    <row r="566" spans="1:9" x14ac:dyDescent="0.3">
      <c r="A566">
        <v>1</v>
      </c>
      <c r="B566" t="s">
        <v>1239</v>
      </c>
      <c r="C566">
        <v>1</v>
      </c>
      <c r="D566">
        <v>1.39</v>
      </c>
      <c r="E566">
        <v>12</v>
      </c>
      <c r="F566">
        <v>42.7</v>
      </c>
      <c r="G566">
        <v>26.8</v>
      </c>
      <c r="H566" s="8">
        <v>0.21790000000000001</v>
      </c>
      <c r="I566" t="s">
        <v>615</v>
      </c>
    </row>
    <row r="567" spans="1:9" x14ac:dyDescent="0.3">
      <c r="A567">
        <v>1</v>
      </c>
      <c r="B567" t="s">
        <v>1240</v>
      </c>
      <c r="C567">
        <v>1</v>
      </c>
      <c r="D567">
        <v>-0.72</v>
      </c>
      <c r="E567">
        <v>16</v>
      </c>
      <c r="F567">
        <v>38.229999999999997</v>
      </c>
      <c r="G567">
        <v>37.03</v>
      </c>
      <c r="H567" s="8">
        <v>0.23169999999999999</v>
      </c>
      <c r="I567" t="s">
        <v>615</v>
      </c>
    </row>
    <row r="568" spans="1:9" x14ac:dyDescent="0.3">
      <c r="A568">
        <v>1</v>
      </c>
      <c r="B568" t="s">
        <v>1241</v>
      </c>
      <c r="C568">
        <v>1</v>
      </c>
      <c r="D568">
        <v>0.71</v>
      </c>
      <c r="E568">
        <v>15</v>
      </c>
      <c r="F568">
        <v>40.86</v>
      </c>
      <c r="G568">
        <v>36.79</v>
      </c>
      <c r="H568" s="8">
        <v>0.2253</v>
      </c>
      <c r="I568" t="s">
        <v>615</v>
      </c>
    </row>
    <row r="569" spans="1:9" x14ac:dyDescent="0.3">
      <c r="A569">
        <v>1</v>
      </c>
      <c r="B569" t="s">
        <v>1242</v>
      </c>
      <c r="C569">
        <v>1</v>
      </c>
      <c r="D569">
        <v>-0.06</v>
      </c>
      <c r="E569">
        <v>13</v>
      </c>
      <c r="F569">
        <v>37.69</v>
      </c>
      <c r="G569">
        <v>33.32</v>
      </c>
      <c r="H569" s="8">
        <v>0.22500000000000001</v>
      </c>
      <c r="I569" t="s">
        <v>615</v>
      </c>
    </row>
    <row r="570" spans="1:9" x14ac:dyDescent="0.3">
      <c r="A570">
        <v>1</v>
      </c>
      <c r="B570" t="s">
        <v>1243</v>
      </c>
      <c r="C570">
        <v>1</v>
      </c>
      <c r="D570">
        <v>0.18</v>
      </c>
      <c r="E570">
        <v>10</v>
      </c>
      <c r="F570">
        <v>19.260000000000002</v>
      </c>
      <c r="G570">
        <v>16.7</v>
      </c>
      <c r="H570" s="8">
        <v>0.37140000000000001</v>
      </c>
      <c r="I570" t="s">
        <v>615</v>
      </c>
    </row>
    <row r="571" spans="1:9" x14ac:dyDescent="0.3">
      <c r="A571">
        <v>1</v>
      </c>
      <c r="B571" t="s">
        <v>1244</v>
      </c>
      <c r="C571">
        <v>1</v>
      </c>
      <c r="D571">
        <v>0.99</v>
      </c>
      <c r="E571">
        <v>11</v>
      </c>
      <c r="F571">
        <v>36.700000000000003</v>
      </c>
      <c r="G571">
        <v>29.13</v>
      </c>
      <c r="H571" s="8">
        <v>0.26550000000000001</v>
      </c>
      <c r="I571" t="s">
        <v>615</v>
      </c>
    </row>
    <row r="572" spans="1:9" x14ac:dyDescent="0.3">
      <c r="A572">
        <v>1</v>
      </c>
      <c r="B572" t="s">
        <v>1245</v>
      </c>
      <c r="C572">
        <v>1</v>
      </c>
      <c r="D572">
        <v>0.27</v>
      </c>
      <c r="E572">
        <v>15</v>
      </c>
      <c r="F572">
        <v>43.16</v>
      </c>
      <c r="G572">
        <v>34.4</v>
      </c>
      <c r="H572" s="8">
        <v>0.2072</v>
      </c>
      <c r="I572" t="s">
        <v>615</v>
      </c>
    </row>
    <row r="573" spans="1:9" x14ac:dyDescent="0.3">
      <c r="A573">
        <v>1</v>
      </c>
      <c r="B573" t="s">
        <v>1246</v>
      </c>
      <c r="C573">
        <v>1</v>
      </c>
      <c r="D573">
        <v>0.78</v>
      </c>
      <c r="E573">
        <v>14</v>
      </c>
      <c r="F573">
        <v>40.549999999999997</v>
      </c>
      <c r="G573">
        <v>27.2</v>
      </c>
      <c r="H573" s="8">
        <v>0.24690000000000001</v>
      </c>
      <c r="I573" t="s">
        <v>615</v>
      </c>
    </row>
    <row r="574" spans="1:9" x14ac:dyDescent="0.3">
      <c r="A574">
        <v>1</v>
      </c>
      <c r="B574" t="s">
        <v>1247</v>
      </c>
      <c r="C574">
        <v>1</v>
      </c>
      <c r="D574">
        <v>0.39</v>
      </c>
      <c r="E574">
        <v>13</v>
      </c>
      <c r="F574">
        <v>31.67</v>
      </c>
      <c r="G574">
        <v>28.13</v>
      </c>
      <c r="H574" s="8">
        <v>0.24979999999999999</v>
      </c>
      <c r="I574" t="s">
        <v>615</v>
      </c>
    </row>
    <row r="575" spans="1:9" x14ac:dyDescent="0.3">
      <c r="A575">
        <v>1</v>
      </c>
      <c r="B575" t="s">
        <v>1248</v>
      </c>
      <c r="C575">
        <v>1</v>
      </c>
      <c r="D575">
        <v>0.16</v>
      </c>
      <c r="E575">
        <v>13</v>
      </c>
      <c r="F575">
        <v>43.01</v>
      </c>
      <c r="G575">
        <v>32.07</v>
      </c>
      <c r="H575" s="8">
        <v>0.2651</v>
      </c>
      <c r="I575" t="s">
        <v>615</v>
      </c>
    </row>
    <row r="576" spans="1:9" x14ac:dyDescent="0.3">
      <c r="A576">
        <v>1</v>
      </c>
      <c r="B576" t="s">
        <v>1249</v>
      </c>
      <c r="C576">
        <v>1</v>
      </c>
      <c r="D576">
        <v>0.98</v>
      </c>
      <c r="E576">
        <v>15</v>
      </c>
      <c r="F576">
        <v>46.58</v>
      </c>
      <c r="G576">
        <v>44.28</v>
      </c>
      <c r="H576" s="8">
        <v>0.17979999999999999</v>
      </c>
      <c r="I576" t="s">
        <v>615</v>
      </c>
    </row>
    <row r="577" spans="1:9" x14ac:dyDescent="0.3">
      <c r="A577">
        <v>1</v>
      </c>
      <c r="B577" t="s">
        <v>1250</v>
      </c>
      <c r="C577">
        <v>1</v>
      </c>
      <c r="D577">
        <v>0.54</v>
      </c>
      <c r="E577">
        <v>12</v>
      </c>
      <c r="F577">
        <v>47.42</v>
      </c>
      <c r="G577">
        <v>24.88</v>
      </c>
      <c r="H577" s="8">
        <v>0.25359999999999999</v>
      </c>
      <c r="I577" t="s">
        <v>615</v>
      </c>
    </row>
    <row r="578" spans="1:9" x14ac:dyDescent="0.3">
      <c r="A578">
        <v>1</v>
      </c>
      <c r="B578" t="s">
        <v>1251</v>
      </c>
      <c r="C578">
        <v>1</v>
      </c>
      <c r="D578">
        <v>1.25</v>
      </c>
      <c r="E578">
        <v>11</v>
      </c>
      <c r="F578">
        <v>30.82</v>
      </c>
      <c r="G578">
        <v>28.7</v>
      </c>
      <c r="H578" s="8">
        <v>0.21540000000000001</v>
      </c>
      <c r="I578" t="s">
        <v>615</v>
      </c>
    </row>
    <row r="579" spans="1:9" x14ac:dyDescent="0.3">
      <c r="A579">
        <v>1</v>
      </c>
      <c r="B579" t="s">
        <v>1252</v>
      </c>
      <c r="C579">
        <v>1</v>
      </c>
      <c r="D579">
        <v>1.69</v>
      </c>
      <c r="E579">
        <v>13</v>
      </c>
      <c r="F579">
        <v>30.93</v>
      </c>
      <c r="G579">
        <v>29.93</v>
      </c>
      <c r="H579" s="8">
        <v>0.2235</v>
      </c>
      <c r="I579" t="s">
        <v>615</v>
      </c>
    </row>
    <row r="580" spans="1:9" x14ac:dyDescent="0.3">
      <c r="A580">
        <v>1</v>
      </c>
      <c r="B580" t="s">
        <v>1253</v>
      </c>
      <c r="C580">
        <v>1</v>
      </c>
      <c r="D580">
        <v>0.64</v>
      </c>
      <c r="E580">
        <v>12</v>
      </c>
      <c r="F580">
        <v>32.43</v>
      </c>
      <c r="G580">
        <v>26.8</v>
      </c>
      <c r="H580" s="8">
        <v>0.2276</v>
      </c>
      <c r="I580" t="s">
        <v>615</v>
      </c>
    </row>
    <row r="581" spans="1:9" x14ac:dyDescent="0.3">
      <c r="A581">
        <v>1</v>
      </c>
      <c r="B581" t="s">
        <v>1254</v>
      </c>
      <c r="C581">
        <v>1</v>
      </c>
      <c r="D581">
        <v>1.45</v>
      </c>
      <c r="E581">
        <v>13</v>
      </c>
      <c r="F581">
        <v>38.57</v>
      </c>
      <c r="G581">
        <v>25.51</v>
      </c>
      <c r="H581" s="8">
        <v>0.2545</v>
      </c>
      <c r="I581" t="s">
        <v>615</v>
      </c>
    </row>
    <row r="582" spans="1:9" x14ac:dyDescent="0.3">
      <c r="A582">
        <v>1</v>
      </c>
      <c r="B582" t="s">
        <v>1255</v>
      </c>
      <c r="C582">
        <v>1</v>
      </c>
      <c r="D582">
        <v>0.87</v>
      </c>
      <c r="E582">
        <v>14</v>
      </c>
      <c r="F582">
        <v>43.42</v>
      </c>
      <c r="G582">
        <v>39.96</v>
      </c>
      <c r="H582" s="8">
        <v>0.1867</v>
      </c>
      <c r="I582" t="s">
        <v>615</v>
      </c>
    </row>
    <row r="583" spans="1:9" x14ac:dyDescent="0.3">
      <c r="A583">
        <v>1</v>
      </c>
      <c r="B583" t="s">
        <v>1256</v>
      </c>
      <c r="C583">
        <v>1</v>
      </c>
      <c r="D583">
        <v>0.12</v>
      </c>
      <c r="E583">
        <v>11</v>
      </c>
      <c r="F583">
        <v>26.06</v>
      </c>
      <c r="G583">
        <v>22.64</v>
      </c>
      <c r="H583" s="8">
        <v>0.2707</v>
      </c>
      <c r="I583" t="s">
        <v>615</v>
      </c>
    </row>
    <row r="584" spans="1:9" x14ac:dyDescent="0.3">
      <c r="A584">
        <v>1</v>
      </c>
      <c r="B584" t="s">
        <v>1257</v>
      </c>
      <c r="C584">
        <v>1</v>
      </c>
      <c r="D584">
        <v>-0.56999999999999995</v>
      </c>
      <c r="E584">
        <v>16</v>
      </c>
      <c r="F584">
        <v>50.44</v>
      </c>
      <c r="G584">
        <v>37.96</v>
      </c>
      <c r="H584" s="8">
        <v>0.20150000000000001</v>
      </c>
      <c r="I584" t="s">
        <v>615</v>
      </c>
    </row>
    <row r="585" spans="1:9" x14ac:dyDescent="0.3">
      <c r="A585">
        <v>1</v>
      </c>
      <c r="B585" t="s">
        <v>1258</v>
      </c>
      <c r="C585">
        <v>1</v>
      </c>
      <c r="D585">
        <v>1.43</v>
      </c>
      <c r="E585">
        <v>12</v>
      </c>
      <c r="F585">
        <v>36.31</v>
      </c>
      <c r="G585">
        <v>30.56</v>
      </c>
      <c r="H585" s="8">
        <v>0.25019999999999998</v>
      </c>
      <c r="I585" t="s">
        <v>615</v>
      </c>
    </row>
    <row r="586" spans="1:9" x14ac:dyDescent="0.3">
      <c r="A586">
        <v>1</v>
      </c>
      <c r="B586" t="s">
        <v>1259</v>
      </c>
      <c r="C586">
        <v>1</v>
      </c>
      <c r="D586">
        <v>0.54</v>
      </c>
      <c r="E586">
        <v>9</v>
      </c>
      <c r="F586">
        <v>19.920000000000002</v>
      </c>
      <c r="G586">
        <v>15.21</v>
      </c>
      <c r="H586" s="8">
        <v>0.32490000000000002</v>
      </c>
      <c r="I586" t="s">
        <v>615</v>
      </c>
    </row>
    <row r="587" spans="1:9" x14ac:dyDescent="0.3">
      <c r="A587">
        <v>1</v>
      </c>
      <c r="B587" t="s">
        <v>1260</v>
      </c>
      <c r="C587">
        <v>1</v>
      </c>
      <c r="D587">
        <v>1.04</v>
      </c>
      <c r="E587">
        <v>11</v>
      </c>
      <c r="F587">
        <v>37.67</v>
      </c>
      <c r="G587">
        <v>26.33</v>
      </c>
      <c r="H587" s="8">
        <v>0.2036</v>
      </c>
      <c r="I587" t="s">
        <v>615</v>
      </c>
    </row>
    <row r="588" spans="1:9" x14ac:dyDescent="0.3">
      <c r="A588">
        <v>1</v>
      </c>
      <c r="B588" t="s">
        <v>1261</v>
      </c>
      <c r="C588">
        <v>1</v>
      </c>
      <c r="D588">
        <v>0.28000000000000003</v>
      </c>
      <c r="E588">
        <v>10</v>
      </c>
      <c r="F588">
        <v>25.31</v>
      </c>
      <c r="G588">
        <v>22.52</v>
      </c>
      <c r="H588" s="8">
        <v>0.30520000000000003</v>
      </c>
      <c r="I588" t="s">
        <v>615</v>
      </c>
    </row>
    <row r="589" spans="1:9" x14ac:dyDescent="0.3">
      <c r="A589">
        <v>1</v>
      </c>
      <c r="B589" t="s">
        <v>1262</v>
      </c>
      <c r="C589">
        <v>1</v>
      </c>
      <c r="D589">
        <v>1.1299999999999999</v>
      </c>
      <c r="E589">
        <v>14</v>
      </c>
      <c r="F589">
        <v>43.81</v>
      </c>
      <c r="G589">
        <v>38.67</v>
      </c>
      <c r="H589" s="8">
        <v>0.18679999999999999</v>
      </c>
      <c r="I589" t="s">
        <v>615</v>
      </c>
    </row>
    <row r="590" spans="1:9" x14ac:dyDescent="0.3">
      <c r="A590">
        <v>1</v>
      </c>
      <c r="B590" t="s">
        <v>1263</v>
      </c>
      <c r="C590">
        <v>1</v>
      </c>
      <c r="D590">
        <v>0.63</v>
      </c>
      <c r="E590">
        <v>19</v>
      </c>
      <c r="F590">
        <v>62.17</v>
      </c>
      <c r="G590">
        <v>61.37</v>
      </c>
      <c r="H590" s="8">
        <v>0.16650000000000001</v>
      </c>
      <c r="I590" t="s">
        <v>615</v>
      </c>
    </row>
    <row r="591" spans="1:9" x14ac:dyDescent="0.3">
      <c r="A591">
        <v>1</v>
      </c>
      <c r="B591" t="s">
        <v>1264</v>
      </c>
      <c r="C591">
        <v>1</v>
      </c>
      <c r="D591">
        <v>-0.55000000000000004</v>
      </c>
      <c r="E591">
        <v>17</v>
      </c>
      <c r="F591">
        <v>64.14</v>
      </c>
      <c r="G591">
        <v>41.08</v>
      </c>
      <c r="H591" s="8">
        <v>0.21240000000000001</v>
      </c>
      <c r="I591" t="s">
        <v>615</v>
      </c>
    </row>
    <row r="592" spans="1:9" x14ac:dyDescent="0.3">
      <c r="A592">
        <v>1</v>
      </c>
      <c r="B592" t="s">
        <v>1265</v>
      </c>
      <c r="C592">
        <v>1</v>
      </c>
      <c r="D592">
        <v>1.08</v>
      </c>
      <c r="E592">
        <v>12</v>
      </c>
      <c r="F592">
        <v>35.369999999999997</v>
      </c>
      <c r="G592">
        <v>29.26</v>
      </c>
      <c r="H592" s="8">
        <v>0.21460000000000001</v>
      </c>
      <c r="I592" t="s">
        <v>615</v>
      </c>
    </row>
    <row r="593" spans="1:9" x14ac:dyDescent="0.3">
      <c r="A593">
        <v>1</v>
      </c>
      <c r="B593" t="s">
        <v>1266</v>
      </c>
      <c r="C593">
        <v>1</v>
      </c>
      <c r="D593">
        <v>1.3</v>
      </c>
      <c r="E593">
        <v>13</v>
      </c>
      <c r="F593">
        <v>30.6</v>
      </c>
      <c r="G593">
        <v>26.87</v>
      </c>
      <c r="H593" s="8">
        <v>0.24859999999999999</v>
      </c>
      <c r="I593" t="s">
        <v>615</v>
      </c>
    </row>
    <row r="594" spans="1:9" x14ac:dyDescent="0.3">
      <c r="A594">
        <v>1</v>
      </c>
      <c r="B594" t="s">
        <v>1267</v>
      </c>
      <c r="C594">
        <v>1</v>
      </c>
      <c r="D594">
        <v>0.66</v>
      </c>
      <c r="E594">
        <v>12</v>
      </c>
      <c r="F594">
        <v>33.44</v>
      </c>
      <c r="G594">
        <v>26.98</v>
      </c>
      <c r="H594" s="8">
        <v>0.23860000000000001</v>
      </c>
      <c r="I594" t="s">
        <v>615</v>
      </c>
    </row>
    <row r="595" spans="1:9" x14ac:dyDescent="0.3">
      <c r="A595">
        <v>1</v>
      </c>
      <c r="B595" t="s">
        <v>1268</v>
      </c>
      <c r="C595">
        <v>1</v>
      </c>
      <c r="D595">
        <v>1</v>
      </c>
      <c r="E595">
        <v>10</v>
      </c>
      <c r="F595">
        <v>27.28</v>
      </c>
      <c r="G595">
        <v>22.73</v>
      </c>
      <c r="H595" s="8">
        <v>0.2334</v>
      </c>
      <c r="I595" t="s">
        <v>615</v>
      </c>
    </row>
    <row r="596" spans="1:9" x14ac:dyDescent="0.3">
      <c r="A596">
        <v>1</v>
      </c>
      <c r="B596" t="s">
        <v>1269</v>
      </c>
      <c r="C596">
        <v>1</v>
      </c>
      <c r="D596">
        <v>1.23</v>
      </c>
      <c r="E596">
        <v>10</v>
      </c>
      <c r="F596">
        <v>24.75</v>
      </c>
      <c r="G596">
        <v>19.8</v>
      </c>
      <c r="H596" s="8">
        <v>0.28939999999999999</v>
      </c>
      <c r="I596" t="s">
        <v>615</v>
      </c>
    </row>
    <row r="597" spans="1:9" x14ac:dyDescent="0.3">
      <c r="A597">
        <v>1</v>
      </c>
      <c r="B597" t="s">
        <v>1270</v>
      </c>
      <c r="C597">
        <v>1</v>
      </c>
      <c r="D597">
        <v>0.76</v>
      </c>
      <c r="E597">
        <v>12</v>
      </c>
      <c r="F597">
        <v>36.69</v>
      </c>
      <c r="G597">
        <v>20.69</v>
      </c>
      <c r="H597" s="8">
        <v>0.2387</v>
      </c>
      <c r="I597" t="s">
        <v>615</v>
      </c>
    </row>
    <row r="598" spans="1:9" x14ac:dyDescent="0.3">
      <c r="A598">
        <v>1</v>
      </c>
      <c r="B598" t="s">
        <v>1271</v>
      </c>
      <c r="C598">
        <v>1</v>
      </c>
      <c r="D598">
        <v>1.37</v>
      </c>
      <c r="E598">
        <v>10</v>
      </c>
      <c r="F598">
        <v>33.68</v>
      </c>
      <c r="G598">
        <v>29.31</v>
      </c>
      <c r="H598" s="8">
        <v>0.28260000000000002</v>
      </c>
      <c r="I598" t="s">
        <v>615</v>
      </c>
    </row>
    <row r="599" spans="1:9" x14ac:dyDescent="0.3">
      <c r="A599">
        <v>1</v>
      </c>
      <c r="B599" t="s">
        <v>1272</v>
      </c>
      <c r="C599">
        <v>1</v>
      </c>
      <c r="D599">
        <v>0.19</v>
      </c>
      <c r="E599">
        <v>14</v>
      </c>
      <c r="F599">
        <v>47.67</v>
      </c>
      <c r="G599">
        <v>45.35</v>
      </c>
      <c r="H599" s="8">
        <v>0.16420000000000001</v>
      </c>
      <c r="I599" t="s">
        <v>615</v>
      </c>
    </row>
    <row r="600" spans="1:9" x14ac:dyDescent="0.3">
      <c r="A600">
        <v>1</v>
      </c>
      <c r="B600" t="s">
        <v>1273</v>
      </c>
      <c r="C600">
        <v>1</v>
      </c>
      <c r="D600">
        <v>0.83</v>
      </c>
      <c r="E600">
        <v>16</v>
      </c>
      <c r="F600">
        <v>60.34</v>
      </c>
      <c r="G600">
        <v>58.04</v>
      </c>
      <c r="H600" s="8">
        <v>0.14180000000000001</v>
      </c>
      <c r="I600" t="s">
        <v>615</v>
      </c>
    </row>
    <row r="601" spans="1:9" x14ac:dyDescent="0.3">
      <c r="A601">
        <v>1</v>
      </c>
      <c r="B601" t="s">
        <v>1274</v>
      </c>
      <c r="C601">
        <v>1</v>
      </c>
      <c r="D601">
        <v>0.69</v>
      </c>
      <c r="E601">
        <v>21</v>
      </c>
      <c r="F601">
        <v>83.92</v>
      </c>
      <c r="G601">
        <v>83.34</v>
      </c>
      <c r="H601" s="8">
        <v>0.13420000000000001</v>
      </c>
      <c r="I601" t="s">
        <v>615</v>
      </c>
    </row>
    <row r="602" spans="1:9" x14ac:dyDescent="0.3">
      <c r="A602">
        <v>1</v>
      </c>
      <c r="B602" t="s">
        <v>1275</v>
      </c>
      <c r="C602">
        <v>1</v>
      </c>
      <c r="D602">
        <v>-0.33</v>
      </c>
      <c r="E602">
        <v>13</v>
      </c>
      <c r="F602">
        <v>39.53</v>
      </c>
      <c r="G602">
        <v>32.89</v>
      </c>
      <c r="H602" s="8">
        <v>0.2109</v>
      </c>
      <c r="I602" t="s">
        <v>615</v>
      </c>
    </row>
    <row r="603" spans="1:9" x14ac:dyDescent="0.3">
      <c r="A603">
        <v>1</v>
      </c>
      <c r="B603" t="s">
        <v>1276</v>
      </c>
      <c r="C603">
        <v>1</v>
      </c>
      <c r="D603">
        <v>0.5</v>
      </c>
      <c r="E603">
        <v>15</v>
      </c>
      <c r="F603">
        <v>39.93</v>
      </c>
      <c r="G603">
        <v>36.880000000000003</v>
      </c>
      <c r="H603" s="8">
        <v>0.2155</v>
      </c>
      <c r="I603" t="s">
        <v>615</v>
      </c>
    </row>
    <row r="604" spans="1:9" x14ac:dyDescent="0.3">
      <c r="A604">
        <v>1</v>
      </c>
      <c r="B604" t="s">
        <v>1277</v>
      </c>
      <c r="C604">
        <v>1</v>
      </c>
      <c r="D604">
        <v>0.87</v>
      </c>
      <c r="E604">
        <v>12</v>
      </c>
      <c r="F604">
        <v>46.86</v>
      </c>
      <c r="G604">
        <v>31.63</v>
      </c>
      <c r="H604" s="8">
        <v>0.2064</v>
      </c>
      <c r="I604" t="s">
        <v>615</v>
      </c>
    </row>
    <row r="605" spans="1:9" x14ac:dyDescent="0.3">
      <c r="A605">
        <v>1</v>
      </c>
      <c r="B605" t="s">
        <v>1278</v>
      </c>
      <c r="C605">
        <v>1</v>
      </c>
      <c r="D605">
        <v>0.94</v>
      </c>
      <c r="E605">
        <v>15</v>
      </c>
      <c r="F605">
        <v>46.48</v>
      </c>
      <c r="G605">
        <v>43.98</v>
      </c>
      <c r="H605" s="8">
        <v>0.18890000000000001</v>
      </c>
      <c r="I605" t="s">
        <v>615</v>
      </c>
    </row>
    <row r="606" spans="1:9" x14ac:dyDescent="0.3">
      <c r="A606">
        <v>1</v>
      </c>
      <c r="B606" t="s">
        <v>1279</v>
      </c>
      <c r="C606">
        <v>1</v>
      </c>
      <c r="D606">
        <v>0.88</v>
      </c>
      <c r="E606">
        <v>9</v>
      </c>
      <c r="F606">
        <v>21.79</v>
      </c>
      <c r="G606">
        <v>19.670000000000002</v>
      </c>
      <c r="H606" s="8">
        <v>0.21110000000000001</v>
      </c>
      <c r="I606" t="s">
        <v>615</v>
      </c>
    </row>
    <row r="607" spans="1:9" x14ac:dyDescent="0.3">
      <c r="A607">
        <v>1</v>
      </c>
      <c r="B607" t="s">
        <v>1280</v>
      </c>
      <c r="C607">
        <v>1</v>
      </c>
      <c r="D607">
        <v>0.48</v>
      </c>
      <c r="E607">
        <v>14</v>
      </c>
      <c r="F607">
        <v>48.37</v>
      </c>
      <c r="G607">
        <v>44.02</v>
      </c>
      <c r="H607" s="8">
        <v>0.19400000000000001</v>
      </c>
      <c r="I607" t="s">
        <v>615</v>
      </c>
    </row>
    <row r="608" spans="1:9" x14ac:dyDescent="0.3">
      <c r="A608">
        <v>1</v>
      </c>
      <c r="B608" t="s">
        <v>1281</v>
      </c>
      <c r="C608">
        <v>1</v>
      </c>
      <c r="D608">
        <v>0.1</v>
      </c>
      <c r="E608">
        <v>11</v>
      </c>
      <c r="F608">
        <v>26.89</v>
      </c>
      <c r="G608">
        <v>22.71</v>
      </c>
      <c r="H608" s="8">
        <v>0.25869999999999999</v>
      </c>
      <c r="I608" t="s">
        <v>615</v>
      </c>
    </row>
    <row r="609" spans="1:9" x14ac:dyDescent="0.3">
      <c r="A609">
        <v>1</v>
      </c>
      <c r="B609" t="s">
        <v>1282</v>
      </c>
      <c r="C609">
        <v>1</v>
      </c>
      <c r="D609">
        <v>1.34</v>
      </c>
      <c r="E609">
        <v>15</v>
      </c>
      <c r="F609">
        <v>53.13</v>
      </c>
      <c r="G609">
        <v>46.77</v>
      </c>
      <c r="H609" s="8">
        <v>0.15909999999999999</v>
      </c>
      <c r="I609" t="s">
        <v>615</v>
      </c>
    </row>
    <row r="610" spans="1:9" x14ac:dyDescent="0.3">
      <c r="A610">
        <v>1</v>
      </c>
      <c r="B610" t="s">
        <v>1283</v>
      </c>
      <c r="C610">
        <v>1</v>
      </c>
      <c r="D610">
        <v>0.65</v>
      </c>
      <c r="E610">
        <v>12</v>
      </c>
      <c r="F610">
        <v>44.02</v>
      </c>
      <c r="G610">
        <v>39.869999999999997</v>
      </c>
      <c r="H610" s="8">
        <v>0.1671</v>
      </c>
      <c r="I610" t="s">
        <v>615</v>
      </c>
    </row>
    <row r="611" spans="1:9" x14ac:dyDescent="0.3">
      <c r="A611">
        <v>1</v>
      </c>
      <c r="B611" t="s">
        <v>1284</v>
      </c>
      <c r="C611">
        <v>1</v>
      </c>
      <c r="D611">
        <v>0.12</v>
      </c>
      <c r="E611">
        <v>11</v>
      </c>
      <c r="F611">
        <v>30.63</v>
      </c>
      <c r="G611">
        <v>25.53</v>
      </c>
      <c r="H611" s="8">
        <v>0.21840000000000001</v>
      </c>
      <c r="I611" t="s">
        <v>615</v>
      </c>
    </row>
    <row r="612" spans="1:9" x14ac:dyDescent="0.3">
      <c r="A612">
        <v>1</v>
      </c>
      <c r="B612" t="s">
        <v>1285</v>
      </c>
      <c r="C612">
        <v>1</v>
      </c>
      <c r="D612">
        <v>0.1</v>
      </c>
      <c r="E612">
        <v>13</v>
      </c>
      <c r="F612">
        <v>47.23</v>
      </c>
      <c r="G612">
        <v>46.08</v>
      </c>
      <c r="H612" s="8">
        <v>0.16650000000000001</v>
      </c>
      <c r="I612" t="s">
        <v>615</v>
      </c>
    </row>
    <row r="613" spans="1:9" x14ac:dyDescent="0.3">
      <c r="A613">
        <v>1</v>
      </c>
      <c r="B613" t="s">
        <v>1286</v>
      </c>
      <c r="C613">
        <v>1</v>
      </c>
      <c r="D613">
        <v>0.09</v>
      </c>
      <c r="E613">
        <v>11</v>
      </c>
      <c r="F613">
        <v>27.6</v>
      </c>
      <c r="G613">
        <v>14.65</v>
      </c>
      <c r="H613" s="8">
        <v>0.29020000000000001</v>
      </c>
      <c r="I613" t="s">
        <v>615</v>
      </c>
    </row>
    <row r="614" spans="1:9" x14ac:dyDescent="0.3">
      <c r="A614">
        <v>1</v>
      </c>
      <c r="B614" t="s">
        <v>1287</v>
      </c>
      <c r="C614">
        <v>1</v>
      </c>
      <c r="D614">
        <v>-0.68</v>
      </c>
      <c r="E614">
        <v>14</v>
      </c>
      <c r="F614">
        <v>47.07</v>
      </c>
      <c r="G614">
        <v>36.54</v>
      </c>
      <c r="H614" s="8">
        <v>0.22140000000000001</v>
      </c>
      <c r="I614" t="s">
        <v>615</v>
      </c>
    </row>
    <row r="615" spans="1:9" x14ac:dyDescent="0.3">
      <c r="A615">
        <v>1</v>
      </c>
      <c r="B615" t="s">
        <v>1288</v>
      </c>
      <c r="C615">
        <v>1</v>
      </c>
      <c r="D615">
        <v>0.35</v>
      </c>
      <c r="E615">
        <v>16</v>
      </c>
      <c r="F615">
        <v>45.39</v>
      </c>
      <c r="G615">
        <v>40.39</v>
      </c>
      <c r="H615" s="8">
        <v>0.21629999999999999</v>
      </c>
      <c r="I615" t="s">
        <v>615</v>
      </c>
    </row>
    <row r="616" spans="1:9" x14ac:dyDescent="0.3">
      <c r="A616">
        <v>1</v>
      </c>
      <c r="B616" t="s">
        <v>1289</v>
      </c>
      <c r="C616">
        <v>1</v>
      </c>
      <c r="D616">
        <v>0.98</v>
      </c>
      <c r="E616">
        <v>12</v>
      </c>
      <c r="F616">
        <v>34.67</v>
      </c>
      <c r="G616">
        <v>23.89</v>
      </c>
      <c r="H616" s="8">
        <v>0.3009</v>
      </c>
      <c r="I616" t="s">
        <v>615</v>
      </c>
    </row>
    <row r="617" spans="1:9" x14ac:dyDescent="0.3">
      <c r="A617">
        <v>1</v>
      </c>
      <c r="B617" t="s">
        <v>1290</v>
      </c>
      <c r="C617">
        <v>1</v>
      </c>
      <c r="D617">
        <v>0.62</v>
      </c>
      <c r="E617">
        <v>12</v>
      </c>
      <c r="F617">
        <v>33.200000000000003</v>
      </c>
      <c r="G617">
        <v>26.43</v>
      </c>
      <c r="H617" s="8">
        <v>0.245</v>
      </c>
      <c r="I617" t="s">
        <v>615</v>
      </c>
    </row>
    <row r="618" spans="1:9" x14ac:dyDescent="0.3">
      <c r="A618">
        <v>1</v>
      </c>
      <c r="B618" t="s">
        <v>1291</v>
      </c>
      <c r="C618">
        <v>1</v>
      </c>
      <c r="D618">
        <v>0.83</v>
      </c>
      <c r="E618">
        <v>11</v>
      </c>
      <c r="F618">
        <v>34.979999999999997</v>
      </c>
      <c r="G618">
        <v>21.38</v>
      </c>
      <c r="H618" s="8">
        <v>0.27139999999999997</v>
      </c>
      <c r="I618" t="s">
        <v>615</v>
      </c>
    </row>
    <row r="619" spans="1:9" x14ac:dyDescent="0.3">
      <c r="A619">
        <v>1</v>
      </c>
      <c r="B619" t="s">
        <v>1292</v>
      </c>
      <c r="C619">
        <v>1</v>
      </c>
      <c r="D619">
        <v>-0.4</v>
      </c>
      <c r="E619">
        <v>13</v>
      </c>
      <c r="F619">
        <v>25.39</v>
      </c>
      <c r="G619">
        <v>24.27</v>
      </c>
      <c r="H619" s="8">
        <v>0.29120000000000001</v>
      </c>
      <c r="I619" t="s">
        <v>615</v>
      </c>
    </row>
    <row r="620" spans="1:9" x14ac:dyDescent="0.3">
      <c r="A620">
        <v>1</v>
      </c>
      <c r="B620" t="s">
        <v>1293</v>
      </c>
      <c r="C620">
        <v>1</v>
      </c>
      <c r="D620">
        <v>0.9</v>
      </c>
      <c r="E620">
        <v>16</v>
      </c>
      <c r="F620">
        <v>42.86</v>
      </c>
      <c r="G620">
        <v>37.67</v>
      </c>
      <c r="H620" s="8">
        <v>0.2145</v>
      </c>
      <c r="I620" t="s">
        <v>615</v>
      </c>
    </row>
    <row r="621" spans="1:9" x14ac:dyDescent="0.3">
      <c r="A621">
        <v>1</v>
      </c>
      <c r="B621" t="s">
        <v>1294</v>
      </c>
      <c r="C621">
        <v>1</v>
      </c>
      <c r="D621">
        <v>-1.77</v>
      </c>
      <c r="E621">
        <v>10</v>
      </c>
      <c r="F621">
        <v>32.520000000000003</v>
      </c>
      <c r="G621">
        <v>25.44</v>
      </c>
      <c r="H621" s="8">
        <v>0.31900000000000001</v>
      </c>
      <c r="I621" t="s">
        <v>615</v>
      </c>
    </row>
    <row r="622" spans="1:9" x14ac:dyDescent="0.3">
      <c r="A622">
        <v>1</v>
      </c>
      <c r="B622" t="s">
        <v>1295</v>
      </c>
      <c r="C622">
        <v>1</v>
      </c>
      <c r="D622">
        <v>0.91</v>
      </c>
      <c r="E622">
        <v>11</v>
      </c>
      <c r="F622">
        <v>30.27</v>
      </c>
      <c r="G622">
        <v>20.329999999999998</v>
      </c>
      <c r="H622" s="8">
        <v>0.28189999999999998</v>
      </c>
      <c r="I622" t="s">
        <v>615</v>
      </c>
    </row>
    <row r="623" spans="1:9" x14ac:dyDescent="0.3">
      <c r="A623">
        <v>1</v>
      </c>
      <c r="B623" t="s">
        <v>1296</v>
      </c>
      <c r="C623">
        <v>1</v>
      </c>
      <c r="D623">
        <v>0.97</v>
      </c>
      <c r="E623">
        <v>8</v>
      </c>
      <c r="F623">
        <v>21.36</v>
      </c>
      <c r="G623">
        <v>10.84</v>
      </c>
      <c r="H623" s="8">
        <v>0.32069999999999999</v>
      </c>
      <c r="I623" t="s">
        <v>615</v>
      </c>
    </row>
    <row r="624" spans="1:9" x14ac:dyDescent="0.3">
      <c r="A624">
        <v>1</v>
      </c>
      <c r="B624" t="s">
        <v>1297</v>
      </c>
      <c r="C624">
        <v>1</v>
      </c>
      <c r="D624">
        <v>1.43</v>
      </c>
      <c r="E624">
        <v>11</v>
      </c>
      <c r="F624">
        <v>35.94</v>
      </c>
      <c r="G624">
        <v>33.03</v>
      </c>
      <c r="H624" s="8">
        <v>0.1807</v>
      </c>
      <c r="I624" t="s">
        <v>615</v>
      </c>
    </row>
    <row r="625" spans="1:9" x14ac:dyDescent="0.3">
      <c r="A625">
        <v>1</v>
      </c>
      <c r="B625" t="s">
        <v>1298</v>
      </c>
      <c r="C625">
        <v>1</v>
      </c>
      <c r="D625">
        <v>0.2</v>
      </c>
      <c r="E625">
        <v>16</v>
      </c>
      <c r="F625">
        <v>34.65</v>
      </c>
      <c r="G625">
        <v>30</v>
      </c>
      <c r="H625" s="8">
        <v>0.2616</v>
      </c>
      <c r="I625" t="s">
        <v>615</v>
      </c>
    </row>
    <row r="626" spans="1:9" x14ac:dyDescent="0.3">
      <c r="A626">
        <v>1</v>
      </c>
      <c r="B626" t="s">
        <v>1299</v>
      </c>
      <c r="C626">
        <v>1</v>
      </c>
      <c r="D626">
        <v>0.94</v>
      </c>
      <c r="E626">
        <v>13</v>
      </c>
      <c r="F626">
        <v>39.020000000000003</v>
      </c>
      <c r="G626">
        <v>32.54</v>
      </c>
      <c r="H626" s="8">
        <v>0.25430000000000003</v>
      </c>
      <c r="I626" t="s">
        <v>615</v>
      </c>
    </row>
    <row r="627" spans="1:9" x14ac:dyDescent="0.3">
      <c r="A627">
        <v>1</v>
      </c>
      <c r="B627" t="s">
        <v>1300</v>
      </c>
      <c r="C627">
        <v>1</v>
      </c>
      <c r="D627">
        <v>0.71</v>
      </c>
      <c r="E627">
        <v>15</v>
      </c>
      <c r="F627">
        <v>34.56</v>
      </c>
      <c r="G627">
        <v>31.99</v>
      </c>
      <c r="H627" s="8">
        <v>0.24610000000000001</v>
      </c>
      <c r="I627" t="s">
        <v>615</v>
      </c>
    </row>
    <row r="628" spans="1:9" x14ac:dyDescent="0.3">
      <c r="A628">
        <v>1</v>
      </c>
      <c r="B628" t="s">
        <v>1301</v>
      </c>
      <c r="C628">
        <v>1</v>
      </c>
      <c r="D628">
        <v>0.65</v>
      </c>
      <c r="E628">
        <v>11</v>
      </c>
      <c r="F628">
        <v>24.68</v>
      </c>
      <c r="G628">
        <v>17.7</v>
      </c>
      <c r="H628" s="8">
        <v>0.39190000000000003</v>
      </c>
      <c r="I628" t="s">
        <v>615</v>
      </c>
    </row>
    <row r="629" spans="1:9" x14ac:dyDescent="0.3">
      <c r="A629">
        <v>1</v>
      </c>
      <c r="B629" t="s">
        <v>1302</v>
      </c>
      <c r="C629">
        <v>1</v>
      </c>
      <c r="D629">
        <v>0.28999999999999998</v>
      </c>
      <c r="E629">
        <v>13</v>
      </c>
      <c r="F629">
        <v>24.36</v>
      </c>
      <c r="G629">
        <v>24.14</v>
      </c>
      <c r="H629" s="8">
        <v>0.27279999999999999</v>
      </c>
      <c r="I629" t="s">
        <v>615</v>
      </c>
    </row>
    <row r="630" spans="1:9" x14ac:dyDescent="0.3">
      <c r="A630">
        <v>1</v>
      </c>
      <c r="B630" t="s">
        <v>1303</v>
      </c>
      <c r="C630">
        <v>1</v>
      </c>
      <c r="D630">
        <v>0.71</v>
      </c>
      <c r="E630">
        <v>13</v>
      </c>
      <c r="F630">
        <v>35.72</v>
      </c>
      <c r="G630">
        <v>33.44</v>
      </c>
      <c r="H630" s="8">
        <v>0.21579999999999999</v>
      </c>
      <c r="I630" t="s">
        <v>615</v>
      </c>
    </row>
    <row r="631" spans="1:9" x14ac:dyDescent="0.3">
      <c r="A631">
        <v>1</v>
      </c>
      <c r="B631" t="s">
        <v>1304</v>
      </c>
      <c r="C631">
        <v>1</v>
      </c>
      <c r="D631">
        <v>0.54</v>
      </c>
      <c r="E631">
        <v>16</v>
      </c>
      <c r="F631">
        <v>51.3</v>
      </c>
      <c r="G631">
        <v>30.86</v>
      </c>
      <c r="H631" s="8">
        <v>0.22700000000000001</v>
      </c>
      <c r="I631" t="s">
        <v>615</v>
      </c>
    </row>
    <row r="632" spans="1:9" x14ac:dyDescent="0.3">
      <c r="A632">
        <v>1</v>
      </c>
      <c r="B632" t="s">
        <v>1305</v>
      </c>
      <c r="C632">
        <v>1</v>
      </c>
      <c r="D632">
        <v>0.52</v>
      </c>
      <c r="E632">
        <v>14</v>
      </c>
      <c r="F632">
        <v>41.24</v>
      </c>
      <c r="G632">
        <v>38.28</v>
      </c>
      <c r="H632" s="8">
        <v>0.20039999999999999</v>
      </c>
      <c r="I632" t="s">
        <v>615</v>
      </c>
    </row>
    <row r="633" spans="1:9" x14ac:dyDescent="0.3">
      <c r="A633">
        <v>1</v>
      </c>
      <c r="B633" t="s">
        <v>1306</v>
      </c>
      <c r="C633">
        <v>1</v>
      </c>
      <c r="D633">
        <v>0.48</v>
      </c>
      <c r="E633">
        <v>11</v>
      </c>
      <c r="F633">
        <v>29.42</v>
      </c>
      <c r="G633">
        <v>21.87</v>
      </c>
      <c r="H633" s="8">
        <v>0.31180000000000002</v>
      </c>
      <c r="I633" t="s">
        <v>615</v>
      </c>
    </row>
    <row r="634" spans="1:9" x14ac:dyDescent="0.3">
      <c r="A634">
        <v>1</v>
      </c>
      <c r="B634" t="s">
        <v>1307</v>
      </c>
      <c r="C634">
        <v>1</v>
      </c>
      <c r="D634">
        <v>1.68</v>
      </c>
      <c r="E634">
        <v>11</v>
      </c>
      <c r="F634">
        <v>32.97</v>
      </c>
      <c r="G634">
        <v>22.32</v>
      </c>
      <c r="H634" s="8">
        <v>0.24399999999999999</v>
      </c>
      <c r="I634" t="s">
        <v>615</v>
      </c>
    </row>
    <row r="635" spans="1:9" x14ac:dyDescent="0.3">
      <c r="A635">
        <v>1</v>
      </c>
      <c r="B635" t="s">
        <v>1308</v>
      </c>
      <c r="C635">
        <v>1</v>
      </c>
      <c r="D635">
        <v>0.78</v>
      </c>
      <c r="E635">
        <v>10</v>
      </c>
      <c r="F635">
        <v>33.31</v>
      </c>
      <c r="G635">
        <v>29.98</v>
      </c>
      <c r="H635" s="8">
        <v>0.21240000000000001</v>
      </c>
      <c r="I635" t="s">
        <v>615</v>
      </c>
    </row>
    <row r="636" spans="1:9" x14ac:dyDescent="0.3">
      <c r="A636">
        <v>1</v>
      </c>
      <c r="B636" t="s">
        <v>1309</v>
      </c>
      <c r="C636">
        <v>1</v>
      </c>
      <c r="D636">
        <v>1.1499999999999999</v>
      </c>
      <c r="E636">
        <v>11</v>
      </c>
      <c r="F636">
        <v>40.299999999999997</v>
      </c>
      <c r="G636">
        <v>29.24</v>
      </c>
      <c r="H636" s="8">
        <v>0.1918</v>
      </c>
      <c r="I636" t="s">
        <v>615</v>
      </c>
    </row>
    <row r="637" spans="1:9" x14ac:dyDescent="0.3">
      <c r="A637">
        <v>1</v>
      </c>
      <c r="B637" t="s">
        <v>1310</v>
      </c>
      <c r="C637">
        <v>1</v>
      </c>
      <c r="D637">
        <v>-0.83</v>
      </c>
      <c r="E637">
        <v>13</v>
      </c>
      <c r="F637">
        <v>39.24</v>
      </c>
      <c r="G637">
        <v>31.35</v>
      </c>
      <c r="H637" s="8">
        <v>0.24199999999999999</v>
      </c>
      <c r="I637" t="s">
        <v>615</v>
      </c>
    </row>
    <row r="638" spans="1:9" x14ac:dyDescent="0.3">
      <c r="A638">
        <v>1</v>
      </c>
      <c r="B638" t="s">
        <v>1311</v>
      </c>
      <c r="C638">
        <v>1</v>
      </c>
      <c r="D638">
        <v>1.22</v>
      </c>
      <c r="E638">
        <v>16</v>
      </c>
      <c r="F638">
        <v>53.82</v>
      </c>
      <c r="G638">
        <v>42.8</v>
      </c>
      <c r="H638" s="8">
        <v>0.1883</v>
      </c>
      <c r="I638" t="s">
        <v>615</v>
      </c>
    </row>
    <row r="639" spans="1:9" x14ac:dyDescent="0.3">
      <c r="A639">
        <v>1</v>
      </c>
      <c r="B639" t="s">
        <v>1312</v>
      </c>
      <c r="C639">
        <v>1</v>
      </c>
      <c r="D639">
        <v>0.47</v>
      </c>
      <c r="E639">
        <v>11</v>
      </c>
      <c r="F639">
        <v>45.73</v>
      </c>
      <c r="G639">
        <v>15.18</v>
      </c>
      <c r="H639" s="8">
        <v>0.27479999999999999</v>
      </c>
      <c r="I639" t="s">
        <v>615</v>
      </c>
    </row>
    <row r="640" spans="1:9" x14ac:dyDescent="0.3">
      <c r="A640">
        <v>1</v>
      </c>
      <c r="B640" t="s">
        <v>1313</v>
      </c>
      <c r="C640">
        <v>1</v>
      </c>
      <c r="D640">
        <v>0.64</v>
      </c>
      <c r="E640">
        <v>17</v>
      </c>
      <c r="F640">
        <v>54.2</v>
      </c>
      <c r="G640">
        <v>51.45</v>
      </c>
      <c r="H640" s="8">
        <v>0.17130000000000001</v>
      </c>
      <c r="I640" t="s">
        <v>615</v>
      </c>
    </row>
    <row r="641" spans="1:9" x14ac:dyDescent="0.3">
      <c r="A641">
        <v>1</v>
      </c>
      <c r="B641" t="s">
        <v>1314</v>
      </c>
      <c r="C641">
        <v>1</v>
      </c>
      <c r="D641">
        <v>1.1000000000000001</v>
      </c>
      <c r="E641">
        <v>13</v>
      </c>
      <c r="F641">
        <v>33.94</v>
      </c>
      <c r="G641">
        <v>27.68</v>
      </c>
      <c r="H641" s="8">
        <v>0.2412</v>
      </c>
      <c r="I641" t="s">
        <v>615</v>
      </c>
    </row>
    <row r="642" spans="1:9" x14ac:dyDescent="0.3">
      <c r="A642">
        <v>1</v>
      </c>
      <c r="B642" t="s">
        <v>1315</v>
      </c>
      <c r="C642">
        <v>1</v>
      </c>
      <c r="D642">
        <v>0.41</v>
      </c>
      <c r="E642">
        <v>14</v>
      </c>
      <c r="F642">
        <v>42.84</v>
      </c>
      <c r="G642">
        <v>40.68</v>
      </c>
      <c r="H642" s="8">
        <v>0.19259999999999999</v>
      </c>
      <c r="I642" t="s">
        <v>615</v>
      </c>
    </row>
    <row r="643" spans="1:9" x14ac:dyDescent="0.3">
      <c r="A643">
        <v>1</v>
      </c>
      <c r="B643" t="s">
        <v>1316</v>
      </c>
      <c r="C643">
        <v>1</v>
      </c>
      <c r="D643">
        <v>0.45</v>
      </c>
      <c r="E643">
        <v>14</v>
      </c>
      <c r="F643">
        <v>48.86</v>
      </c>
      <c r="G643">
        <v>29.28</v>
      </c>
      <c r="H643" s="8">
        <v>0.27400000000000002</v>
      </c>
      <c r="I643" t="s">
        <v>615</v>
      </c>
    </row>
    <row r="644" spans="1:9" x14ac:dyDescent="0.3">
      <c r="A644">
        <v>1</v>
      </c>
      <c r="B644" t="s">
        <v>1317</v>
      </c>
      <c r="C644">
        <v>1</v>
      </c>
      <c r="D644">
        <v>1.54</v>
      </c>
      <c r="E644">
        <v>13</v>
      </c>
      <c r="F644">
        <v>45.41</v>
      </c>
      <c r="G644">
        <v>42.5</v>
      </c>
      <c r="H644" s="8">
        <v>0.16600000000000001</v>
      </c>
      <c r="I644" t="s">
        <v>615</v>
      </c>
    </row>
    <row r="645" spans="1:9" x14ac:dyDescent="0.3">
      <c r="A645">
        <v>1</v>
      </c>
      <c r="B645" t="s">
        <v>1318</v>
      </c>
      <c r="C645">
        <v>1</v>
      </c>
      <c r="D645">
        <v>-0.89</v>
      </c>
      <c r="E645">
        <v>10</v>
      </c>
      <c r="F645">
        <v>31.83</v>
      </c>
      <c r="G645">
        <v>9.65</v>
      </c>
      <c r="H645" s="8">
        <v>0.3196</v>
      </c>
      <c r="I645" t="s">
        <v>615</v>
      </c>
    </row>
    <row r="646" spans="1:9" x14ac:dyDescent="0.3">
      <c r="A646">
        <v>1</v>
      </c>
      <c r="B646" t="s">
        <v>1319</v>
      </c>
      <c r="C646">
        <v>1</v>
      </c>
      <c r="D646">
        <v>0.11</v>
      </c>
      <c r="E646">
        <v>12</v>
      </c>
      <c r="F646">
        <v>35.81</v>
      </c>
      <c r="G646">
        <v>27.55</v>
      </c>
      <c r="H646" s="8">
        <v>0.2452</v>
      </c>
      <c r="I646" t="s">
        <v>615</v>
      </c>
    </row>
    <row r="647" spans="1:9" x14ac:dyDescent="0.3">
      <c r="A647">
        <v>1</v>
      </c>
      <c r="B647" t="s">
        <v>1320</v>
      </c>
      <c r="C647">
        <v>1</v>
      </c>
      <c r="D647">
        <v>1.5</v>
      </c>
      <c r="E647">
        <v>14</v>
      </c>
      <c r="F647">
        <v>42.22</v>
      </c>
      <c r="G647">
        <v>31.76</v>
      </c>
      <c r="H647" s="8">
        <v>0.22189999999999999</v>
      </c>
      <c r="I647" t="s">
        <v>615</v>
      </c>
    </row>
    <row r="648" spans="1:9" x14ac:dyDescent="0.3">
      <c r="A648">
        <v>1</v>
      </c>
      <c r="B648" t="s">
        <v>1321</v>
      </c>
      <c r="C648">
        <v>1</v>
      </c>
      <c r="D648">
        <v>1.19</v>
      </c>
      <c r="E648">
        <v>16</v>
      </c>
      <c r="F648">
        <v>52.56</v>
      </c>
      <c r="G648">
        <v>47.69</v>
      </c>
      <c r="H648" s="8">
        <v>0.1759</v>
      </c>
      <c r="I648" t="s">
        <v>615</v>
      </c>
    </row>
    <row r="649" spans="1:9" x14ac:dyDescent="0.3">
      <c r="A649">
        <v>1</v>
      </c>
      <c r="B649" t="s">
        <v>1322</v>
      </c>
      <c r="C649">
        <v>1</v>
      </c>
      <c r="D649">
        <v>0.69</v>
      </c>
      <c r="E649">
        <v>12</v>
      </c>
      <c r="F649">
        <v>37.47</v>
      </c>
      <c r="G649">
        <v>27.65</v>
      </c>
      <c r="H649" s="8">
        <v>0.2414</v>
      </c>
      <c r="I649" t="s">
        <v>615</v>
      </c>
    </row>
    <row r="650" spans="1:9" x14ac:dyDescent="0.3">
      <c r="A650">
        <v>1</v>
      </c>
      <c r="B650" t="s">
        <v>1323</v>
      </c>
      <c r="C650">
        <v>1</v>
      </c>
      <c r="D650">
        <v>-0.59</v>
      </c>
      <c r="E650">
        <v>17</v>
      </c>
      <c r="F650">
        <v>46.1</v>
      </c>
      <c r="G650">
        <v>43.39</v>
      </c>
      <c r="H650" s="8">
        <v>0.2145</v>
      </c>
      <c r="I650" t="s">
        <v>615</v>
      </c>
    </row>
    <row r="651" spans="1:9" x14ac:dyDescent="0.3">
      <c r="A651">
        <v>1</v>
      </c>
      <c r="B651" t="s">
        <v>1324</v>
      </c>
      <c r="C651">
        <v>1</v>
      </c>
      <c r="D651">
        <v>-0.56000000000000005</v>
      </c>
      <c r="E651">
        <v>15</v>
      </c>
      <c r="F651">
        <v>44</v>
      </c>
      <c r="G651">
        <v>40.49</v>
      </c>
      <c r="H651" s="8">
        <v>0.20979999999999999</v>
      </c>
      <c r="I651" t="s">
        <v>615</v>
      </c>
    </row>
    <row r="652" spans="1:9" x14ac:dyDescent="0.3">
      <c r="A652">
        <v>1</v>
      </c>
      <c r="B652" t="s">
        <v>1325</v>
      </c>
      <c r="C652">
        <v>1</v>
      </c>
      <c r="D652">
        <v>0.92</v>
      </c>
      <c r="E652">
        <v>10</v>
      </c>
      <c r="F652">
        <v>24.16</v>
      </c>
      <c r="G652">
        <v>16.37</v>
      </c>
      <c r="H652" s="8">
        <v>0.31519999999999998</v>
      </c>
      <c r="I652" t="s">
        <v>615</v>
      </c>
    </row>
    <row r="653" spans="1:9" x14ac:dyDescent="0.3">
      <c r="A653">
        <v>1</v>
      </c>
      <c r="B653" t="s">
        <v>1326</v>
      </c>
      <c r="C653">
        <v>1</v>
      </c>
      <c r="D653">
        <v>1.18</v>
      </c>
      <c r="E653">
        <v>10</v>
      </c>
      <c r="F653">
        <v>27.45</v>
      </c>
      <c r="G653">
        <v>15.99</v>
      </c>
      <c r="H653" s="8">
        <v>0.36859999999999998</v>
      </c>
      <c r="I653" t="s">
        <v>615</v>
      </c>
    </row>
    <row r="654" spans="1:9" x14ac:dyDescent="0.3">
      <c r="A654">
        <v>1</v>
      </c>
      <c r="B654" t="s">
        <v>1327</v>
      </c>
      <c r="C654">
        <v>1</v>
      </c>
      <c r="D654">
        <v>0.75</v>
      </c>
      <c r="E654">
        <v>14</v>
      </c>
      <c r="F654">
        <v>42.19</v>
      </c>
      <c r="G654">
        <v>41.04</v>
      </c>
      <c r="H654" s="8">
        <v>0.1797</v>
      </c>
      <c r="I654" t="s">
        <v>615</v>
      </c>
    </row>
    <row r="655" spans="1:9" x14ac:dyDescent="0.3">
      <c r="A655">
        <v>1</v>
      </c>
      <c r="B655" t="s">
        <v>1328</v>
      </c>
      <c r="C655">
        <v>1</v>
      </c>
      <c r="D655">
        <v>-0.56000000000000005</v>
      </c>
      <c r="E655">
        <v>13</v>
      </c>
      <c r="F655">
        <v>47.66</v>
      </c>
      <c r="G655">
        <v>46.37</v>
      </c>
      <c r="H655" s="8">
        <v>0.15989999999999999</v>
      </c>
      <c r="I655" t="s">
        <v>615</v>
      </c>
    </row>
    <row r="656" spans="1:9" x14ac:dyDescent="0.3">
      <c r="A656">
        <v>1</v>
      </c>
      <c r="B656" t="s">
        <v>1329</v>
      </c>
      <c r="C656">
        <v>1</v>
      </c>
      <c r="D656">
        <v>0.82</v>
      </c>
      <c r="E656">
        <v>16</v>
      </c>
      <c r="F656">
        <v>53.04</v>
      </c>
      <c r="G656">
        <v>37.340000000000003</v>
      </c>
      <c r="H656" s="8">
        <v>0.21079999999999999</v>
      </c>
      <c r="I656" t="s">
        <v>615</v>
      </c>
    </row>
    <row r="657" spans="1:9" x14ac:dyDescent="0.3">
      <c r="A657">
        <v>1</v>
      </c>
      <c r="B657" t="s">
        <v>1330</v>
      </c>
      <c r="C657">
        <v>1</v>
      </c>
      <c r="D657">
        <v>0.34</v>
      </c>
      <c r="E657">
        <v>13</v>
      </c>
      <c r="F657">
        <v>48.51</v>
      </c>
      <c r="G657">
        <v>45.73</v>
      </c>
      <c r="H657" s="8">
        <v>0.15210000000000001</v>
      </c>
      <c r="I657" t="s">
        <v>615</v>
      </c>
    </row>
    <row r="658" spans="1:9" x14ac:dyDescent="0.3">
      <c r="A658">
        <v>1</v>
      </c>
      <c r="B658" t="s">
        <v>1331</v>
      </c>
      <c r="C658">
        <v>1</v>
      </c>
      <c r="D658">
        <v>0.05</v>
      </c>
      <c r="E658">
        <v>10</v>
      </c>
      <c r="F658">
        <v>32.58</v>
      </c>
      <c r="G658">
        <v>23.69</v>
      </c>
      <c r="H658" s="8">
        <v>0.45040000000000002</v>
      </c>
      <c r="I658" t="s">
        <v>615</v>
      </c>
    </row>
    <row r="659" spans="1:9" x14ac:dyDescent="0.3">
      <c r="A659">
        <v>1</v>
      </c>
      <c r="B659" t="s">
        <v>1332</v>
      </c>
      <c r="C659">
        <v>1</v>
      </c>
      <c r="D659">
        <v>-0.02</v>
      </c>
      <c r="E659">
        <v>13</v>
      </c>
      <c r="F659">
        <v>34.729999999999997</v>
      </c>
      <c r="G659">
        <v>33.54</v>
      </c>
      <c r="H659" s="8">
        <v>0.21110000000000001</v>
      </c>
      <c r="I659" t="s">
        <v>615</v>
      </c>
    </row>
    <row r="660" spans="1:9" x14ac:dyDescent="0.3">
      <c r="A660">
        <v>1</v>
      </c>
      <c r="B660" t="s">
        <v>1333</v>
      </c>
      <c r="C660">
        <v>1</v>
      </c>
      <c r="D660">
        <v>-0.27</v>
      </c>
      <c r="E660">
        <v>18</v>
      </c>
      <c r="F660">
        <v>49.43</v>
      </c>
      <c r="G660">
        <v>48.18</v>
      </c>
      <c r="H660" s="8">
        <v>0.20830000000000001</v>
      </c>
      <c r="I660" t="s">
        <v>615</v>
      </c>
    </row>
    <row r="661" spans="1:9" x14ac:dyDescent="0.3">
      <c r="A661">
        <v>1</v>
      </c>
      <c r="B661" t="s">
        <v>1334</v>
      </c>
      <c r="C661">
        <v>1</v>
      </c>
      <c r="D661">
        <v>-0.61</v>
      </c>
      <c r="E661">
        <v>11</v>
      </c>
      <c r="F661">
        <v>33.450000000000003</v>
      </c>
      <c r="G661">
        <v>23.24</v>
      </c>
      <c r="H661" s="8">
        <v>0.30349999999999999</v>
      </c>
      <c r="I661" t="s">
        <v>615</v>
      </c>
    </row>
    <row r="662" spans="1:9" x14ac:dyDescent="0.3">
      <c r="A662">
        <v>1</v>
      </c>
      <c r="B662" t="s">
        <v>1335</v>
      </c>
      <c r="C662">
        <v>1</v>
      </c>
      <c r="D662">
        <v>-0.28000000000000003</v>
      </c>
      <c r="E662">
        <v>11</v>
      </c>
      <c r="F662">
        <v>25.23</v>
      </c>
      <c r="G662">
        <v>22.5</v>
      </c>
      <c r="H662" s="8">
        <v>0.25009999999999999</v>
      </c>
      <c r="I662" t="s">
        <v>615</v>
      </c>
    </row>
    <row r="663" spans="1:9" x14ac:dyDescent="0.3">
      <c r="A663">
        <v>1</v>
      </c>
      <c r="B663" t="s">
        <v>1336</v>
      </c>
      <c r="C663">
        <v>1</v>
      </c>
      <c r="D663">
        <v>1.95</v>
      </c>
      <c r="E663">
        <v>13</v>
      </c>
      <c r="F663">
        <v>30.45</v>
      </c>
      <c r="G663">
        <v>29.74</v>
      </c>
      <c r="H663" s="8">
        <v>0.23080000000000001</v>
      </c>
      <c r="I663" t="s">
        <v>615</v>
      </c>
    </row>
    <row r="664" spans="1:9" x14ac:dyDescent="0.3">
      <c r="A664">
        <v>1</v>
      </c>
      <c r="B664" t="s">
        <v>1337</v>
      </c>
      <c r="C664">
        <v>1</v>
      </c>
      <c r="D664">
        <v>0.33</v>
      </c>
      <c r="E664">
        <v>14</v>
      </c>
      <c r="F664">
        <v>27.33</v>
      </c>
      <c r="G664">
        <v>25.95</v>
      </c>
      <c r="H664" s="8">
        <v>0.28320000000000001</v>
      </c>
      <c r="I664" t="s">
        <v>615</v>
      </c>
    </row>
    <row r="665" spans="1:9" x14ac:dyDescent="0.3">
      <c r="A665">
        <v>1</v>
      </c>
      <c r="B665" t="s">
        <v>1338</v>
      </c>
      <c r="C665">
        <v>1</v>
      </c>
      <c r="D665">
        <v>1.32</v>
      </c>
      <c r="E665">
        <v>15</v>
      </c>
      <c r="F665">
        <v>48.68</v>
      </c>
      <c r="G665">
        <v>44.36</v>
      </c>
      <c r="H665" s="8">
        <v>0.18310000000000001</v>
      </c>
      <c r="I665" t="s">
        <v>615</v>
      </c>
    </row>
    <row r="666" spans="1:9" x14ac:dyDescent="0.3">
      <c r="A666">
        <v>1</v>
      </c>
      <c r="B666" t="s">
        <v>1339</v>
      </c>
      <c r="C666">
        <v>1</v>
      </c>
      <c r="D666">
        <v>-0.11</v>
      </c>
      <c r="E666">
        <v>14</v>
      </c>
      <c r="F666">
        <v>34.74</v>
      </c>
      <c r="G666">
        <v>33.450000000000003</v>
      </c>
      <c r="H666" s="8">
        <v>0.221</v>
      </c>
      <c r="I666" t="s">
        <v>615</v>
      </c>
    </row>
    <row r="667" spans="1:9" x14ac:dyDescent="0.3">
      <c r="A667">
        <v>1</v>
      </c>
      <c r="B667" t="s">
        <v>1340</v>
      </c>
      <c r="C667">
        <v>1</v>
      </c>
      <c r="D667">
        <v>0.21</v>
      </c>
      <c r="E667">
        <v>12</v>
      </c>
      <c r="F667">
        <v>21.95</v>
      </c>
      <c r="G667">
        <v>19.95</v>
      </c>
      <c r="H667" s="8">
        <v>0.31850000000000001</v>
      </c>
      <c r="I667" t="s">
        <v>615</v>
      </c>
    </row>
    <row r="668" spans="1:9" x14ac:dyDescent="0.3">
      <c r="A668">
        <v>1</v>
      </c>
      <c r="B668" t="s">
        <v>1341</v>
      </c>
      <c r="C668">
        <v>1</v>
      </c>
      <c r="D668">
        <v>0.17</v>
      </c>
      <c r="E668">
        <v>13</v>
      </c>
      <c r="F668">
        <v>34.71</v>
      </c>
      <c r="G668">
        <v>33.299999999999997</v>
      </c>
      <c r="H668" s="8">
        <v>0.2036</v>
      </c>
      <c r="I668" t="s">
        <v>615</v>
      </c>
    </row>
    <row r="669" spans="1:9" x14ac:dyDescent="0.3">
      <c r="A669">
        <v>1</v>
      </c>
      <c r="B669" t="s">
        <v>1342</v>
      </c>
      <c r="C669">
        <v>1</v>
      </c>
      <c r="D669">
        <v>1.1399999999999999</v>
      </c>
      <c r="E669">
        <v>12</v>
      </c>
      <c r="F669">
        <v>52.22</v>
      </c>
      <c r="G669">
        <v>38.42</v>
      </c>
      <c r="H669" s="8">
        <v>0.15179999999999999</v>
      </c>
      <c r="I669" t="s">
        <v>615</v>
      </c>
    </row>
    <row r="670" spans="1:9" x14ac:dyDescent="0.3">
      <c r="A670">
        <v>1</v>
      </c>
      <c r="B670" t="s">
        <v>1343</v>
      </c>
      <c r="C670">
        <v>1</v>
      </c>
      <c r="D670">
        <v>0.23</v>
      </c>
      <c r="E670">
        <v>13</v>
      </c>
      <c r="F670">
        <v>39.6</v>
      </c>
      <c r="G670">
        <v>36.6</v>
      </c>
      <c r="H670" s="8">
        <v>0.20039999999999999</v>
      </c>
      <c r="I670" t="s">
        <v>615</v>
      </c>
    </row>
    <row r="671" spans="1:9" x14ac:dyDescent="0.3">
      <c r="A671">
        <v>1</v>
      </c>
      <c r="B671" t="s">
        <v>1344</v>
      </c>
      <c r="C671">
        <v>1</v>
      </c>
      <c r="D671">
        <v>1.2</v>
      </c>
      <c r="E671">
        <v>15</v>
      </c>
      <c r="F671">
        <v>47.11</v>
      </c>
      <c r="G671">
        <v>44.5</v>
      </c>
      <c r="H671" s="8">
        <v>0.17150000000000001</v>
      </c>
      <c r="I671" t="s">
        <v>615</v>
      </c>
    </row>
    <row r="672" spans="1:9" x14ac:dyDescent="0.3">
      <c r="A672">
        <v>1</v>
      </c>
      <c r="B672" t="s">
        <v>1345</v>
      </c>
      <c r="C672">
        <v>1</v>
      </c>
      <c r="D672">
        <v>-0.81</v>
      </c>
      <c r="E672">
        <v>14</v>
      </c>
      <c r="F672">
        <v>39.92</v>
      </c>
      <c r="G672">
        <v>37.6</v>
      </c>
      <c r="H672" s="8">
        <v>0.20130000000000001</v>
      </c>
      <c r="I672" t="s">
        <v>615</v>
      </c>
    </row>
    <row r="673" spans="1:9" x14ac:dyDescent="0.3">
      <c r="A673">
        <v>1</v>
      </c>
      <c r="B673" t="s">
        <v>1346</v>
      </c>
      <c r="C673">
        <v>1</v>
      </c>
      <c r="D673">
        <v>-0.42</v>
      </c>
      <c r="E673">
        <v>13</v>
      </c>
      <c r="F673">
        <v>39.770000000000003</v>
      </c>
      <c r="G673">
        <v>30.13</v>
      </c>
      <c r="H673" s="8">
        <v>0.24310000000000001</v>
      </c>
      <c r="I673" t="s">
        <v>615</v>
      </c>
    </row>
    <row r="674" spans="1:9" x14ac:dyDescent="0.3">
      <c r="A674">
        <v>1</v>
      </c>
      <c r="B674" t="s">
        <v>1347</v>
      </c>
      <c r="C674">
        <v>1</v>
      </c>
      <c r="D674">
        <v>0.4</v>
      </c>
      <c r="E674">
        <v>12</v>
      </c>
      <c r="F674">
        <v>47.97</v>
      </c>
      <c r="G674">
        <v>26.27</v>
      </c>
      <c r="H674" s="8">
        <v>0.24260000000000001</v>
      </c>
      <c r="I674" t="s">
        <v>615</v>
      </c>
    </row>
    <row r="675" spans="1:9" x14ac:dyDescent="0.3">
      <c r="A675">
        <v>1</v>
      </c>
      <c r="B675" t="s">
        <v>1348</v>
      </c>
      <c r="C675">
        <v>1</v>
      </c>
      <c r="D675">
        <v>1.72</v>
      </c>
      <c r="E675">
        <v>15</v>
      </c>
      <c r="F675">
        <v>41.79</v>
      </c>
      <c r="G675">
        <v>37.78</v>
      </c>
      <c r="H675" s="8">
        <v>0.19489999999999999</v>
      </c>
      <c r="I675" t="s">
        <v>615</v>
      </c>
    </row>
    <row r="676" spans="1:9" x14ac:dyDescent="0.3">
      <c r="A676">
        <v>1</v>
      </c>
      <c r="B676" t="s">
        <v>1349</v>
      </c>
      <c r="C676">
        <v>1</v>
      </c>
      <c r="D676">
        <v>0.02</v>
      </c>
      <c r="E676">
        <v>14</v>
      </c>
      <c r="F676">
        <v>28.59</v>
      </c>
      <c r="G676">
        <v>28.08</v>
      </c>
      <c r="H676" s="8">
        <v>0.28050000000000003</v>
      </c>
      <c r="I676" t="s">
        <v>615</v>
      </c>
    </row>
    <row r="677" spans="1:9" x14ac:dyDescent="0.3">
      <c r="A677">
        <v>1</v>
      </c>
      <c r="B677" t="s">
        <v>1350</v>
      </c>
      <c r="C677">
        <v>1</v>
      </c>
      <c r="D677">
        <v>0.7</v>
      </c>
      <c r="E677">
        <v>16</v>
      </c>
      <c r="F677">
        <v>49.55</v>
      </c>
      <c r="G677">
        <v>41.93</v>
      </c>
      <c r="H677" s="8">
        <v>0.2172</v>
      </c>
      <c r="I677" t="s">
        <v>615</v>
      </c>
    </row>
    <row r="678" spans="1:9" x14ac:dyDescent="0.3">
      <c r="A678">
        <v>1</v>
      </c>
      <c r="B678" t="s">
        <v>1351</v>
      </c>
      <c r="C678">
        <v>1</v>
      </c>
      <c r="D678">
        <v>1.83</v>
      </c>
      <c r="E678">
        <v>10</v>
      </c>
      <c r="F678">
        <v>34.21</v>
      </c>
      <c r="G678">
        <v>21.24</v>
      </c>
      <c r="H678" s="8">
        <v>0.27110000000000001</v>
      </c>
      <c r="I678" t="s">
        <v>615</v>
      </c>
    </row>
    <row r="679" spans="1:9" x14ac:dyDescent="0.3">
      <c r="A679">
        <v>1</v>
      </c>
      <c r="B679" t="s">
        <v>1352</v>
      </c>
      <c r="C679">
        <v>1</v>
      </c>
      <c r="D679">
        <v>0.21</v>
      </c>
      <c r="E679">
        <v>14</v>
      </c>
      <c r="F679">
        <v>43.43</v>
      </c>
      <c r="G679">
        <v>38.28</v>
      </c>
      <c r="H679" s="8">
        <v>0.18609999999999999</v>
      </c>
      <c r="I679" t="s">
        <v>615</v>
      </c>
    </row>
    <row r="680" spans="1:9" x14ac:dyDescent="0.3">
      <c r="A680">
        <v>1</v>
      </c>
      <c r="B680" t="s">
        <v>1353</v>
      </c>
      <c r="C680">
        <v>1</v>
      </c>
      <c r="D680">
        <v>1</v>
      </c>
      <c r="E680">
        <v>10</v>
      </c>
      <c r="F680">
        <v>27.55</v>
      </c>
      <c r="G680">
        <v>12.74</v>
      </c>
      <c r="H680" s="8">
        <v>0.27979999999999999</v>
      </c>
      <c r="I680" t="s">
        <v>615</v>
      </c>
    </row>
    <row r="681" spans="1:9" x14ac:dyDescent="0.3">
      <c r="A681">
        <v>1</v>
      </c>
      <c r="B681" t="s">
        <v>1354</v>
      </c>
      <c r="C681">
        <v>1</v>
      </c>
      <c r="D681">
        <v>-0.54</v>
      </c>
      <c r="E681">
        <v>13</v>
      </c>
      <c r="F681">
        <v>48.37</v>
      </c>
      <c r="G681">
        <v>41.57</v>
      </c>
      <c r="H681" s="8">
        <v>0.17630000000000001</v>
      </c>
      <c r="I681" t="s">
        <v>615</v>
      </c>
    </row>
    <row r="682" spans="1:9" x14ac:dyDescent="0.3">
      <c r="A682">
        <v>1</v>
      </c>
      <c r="B682" t="s">
        <v>1355</v>
      </c>
      <c r="C682">
        <v>1</v>
      </c>
      <c r="D682">
        <v>1.27</v>
      </c>
      <c r="E682">
        <v>9</v>
      </c>
      <c r="F682">
        <v>22.44</v>
      </c>
      <c r="G682">
        <v>15.24</v>
      </c>
      <c r="H682" s="8">
        <v>0.31269999999999998</v>
      </c>
      <c r="I682" t="s">
        <v>615</v>
      </c>
    </row>
    <row r="683" spans="1:9" x14ac:dyDescent="0.3">
      <c r="A683">
        <v>1</v>
      </c>
      <c r="B683" t="s">
        <v>1356</v>
      </c>
      <c r="C683">
        <v>1</v>
      </c>
      <c r="D683">
        <v>-0.06</v>
      </c>
      <c r="E683">
        <v>13</v>
      </c>
      <c r="F683">
        <v>27.56</v>
      </c>
      <c r="G683">
        <v>26.64</v>
      </c>
      <c r="H683" s="8">
        <v>0.28689999999999999</v>
      </c>
      <c r="I683" t="s">
        <v>615</v>
      </c>
    </row>
    <row r="684" spans="1:9" x14ac:dyDescent="0.3">
      <c r="A684">
        <v>1</v>
      </c>
      <c r="B684" t="s">
        <v>1357</v>
      </c>
      <c r="C684">
        <v>1</v>
      </c>
      <c r="D684">
        <v>1.39</v>
      </c>
      <c r="E684">
        <v>16</v>
      </c>
      <c r="F684">
        <v>58.84</v>
      </c>
      <c r="G684">
        <v>55.3</v>
      </c>
      <c r="H684" s="8">
        <v>0.15479999999999999</v>
      </c>
      <c r="I684" t="s">
        <v>615</v>
      </c>
    </row>
    <row r="685" spans="1:9" x14ac:dyDescent="0.3">
      <c r="A685">
        <v>1</v>
      </c>
      <c r="B685" t="s">
        <v>1358</v>
      </c>
      <c r="C685">
        <v>1</v>
      </c>
      <c r="D685">
        <v>0.45</v>
      </c>
      <c r="E685">
        <v>12</v>
      </c>
      <c r="F685">
        <v>34.17</v>
      </c>
      <c r="G685">
        <v>24.34</v>
      </c>
      <c r="H685" s="8">
        <v>0.23089999999999999</v>
      </c>
      <c r="I685" t="s">
        <v>615</v>
      </c>
    </row>
    <row r="686" spans="1:9" x14ac:dyDescent="0.3">
      <c r="A686">
        <v>1</v>
      </c>
      <c r="B686" t="s">
        <v>1359</v>
      </c>
      <c r="C686">
        <v>1</v>
      </c>
      <c r="D686">
        <v>-0.02</v>
      </c>
      <c r="E686">
        <v>15</v>
      </c>
      <c r="F686">
        <v>36.14</v>
      </c>
      <c r="G686">
        <v>34.32</v>
      </c>
      <c r="H686" s="8">
        <v>0.2394</v>
      </c>
      <c r="I686" t="s">
        <v>615</v>
      </c>
    </row>
    <row r="687" spans="1:9" x14ac:dyDescent="0.3">
      <c r="A687">
        <v>1</v>
      </c>
      <c r="B687" t="s">
        <v>1360</v>
      </c>
      <c r="C687">
        <v>1</v>
      </c>
      <c r="D687">
        <v>0.1</v>
      </c>
      <c r="E687">
        <v>13</v>
      </c>
      <c r="F687">
        <v>46.06</v>
      </c>
      <c r="G687">
        <v>34.24</v>
      </c>
      <c r="H687" s="8">
        <v>0.2621</v>
      </c>
      <c r="I687" t="s">
        <v>615</v>
      </c>
    </row>
    <row r="688" spans="1:9" x14ac:dyDescent="0.3">
      <c r="A688">
        <v>1</v>
      </c>
      <c r="B688" t="s">
        <v>1361</v>
      </c>
      <c r="C688">
        <v>1</v>
      </c>
      <c r="D688">
        <v>0.55000000000000004</v>
      </c>
      <c r="E688">
        <v>12</v>
      </c>
      <c r="F688">
        <v>27.6</v>
      </c>
      <c r="G688">
        <v>20.57</v>
      </c>
      <c r="H688" s="8">
        <v>0.253</v>
      </c>
      <c r="I688" t="s">
        <v>615</v>
      </c>
    </row>
    <row r="689" spans="1:9" x14ac:dyDescent="0.3">
      <c r="A689">
        <v>1</v>
      </c>
      <c r="B689" t="s">
        <v>1362</v>
      </c>
      <c r="C689">
        <v>1</v>
      </c>
      <c r="D689">
        <v>0.99</v>
      </c>
      <c r="E689">
        <v>13</v>
      </c>
      <c r="F689">
        <v>38.200000000000003</v>
      </c>
      <c r="G689">
        <v>33.340000000000003</v>
      </c>
      <c r="H689" s="8">
        <v>0.222</v>
      </c>
      <c r="I689" t="s">
        <v>615</v>
      </c>
    </row>
    <row r="690" spans="1:9" x14ac:dyDescent="0.3">
      <c r="A690">
        <v>1</v>
      </c>
      <c r="B690" t="s">
        <v>1363</v>
      </c>
      <c r="C690">
        <v>1</v>
      </c>
      <c r="D690">
        <v>0.02</v>
      </c>
      <c r="E690">
        <v>17</v>
      </c>
      <c r="F690">
        <v>60.86</v>
      </c>
      <c r="G690">
        <v>58.44</v>
      </c>
      <c r="H690" s="8">
        <v>0.16039999999999999</v>
      </c>
      <c r="I690" t="s">
        <v>615</v>
      </c>
    </row>
    <row r="691" spans="1:9" x14ac:dyDescent="0.3">
      <c r="A691">
        <v>1</v>
      </c>
      <c r="B691" t="s">
        <v>1364</v>
      </c>
      <c r="C691">
        <v>1</v>
      </c>
      <c r="D691">
        <v>-7.0000000000000007E-2</v>
      </c>
      <c r="E691">
        <v>9</v>
      </c>
      <c r="F691">
        <v>24.99</v>
      </c>
      <c r="G691">
        <v>17.63</v>
      </c>
      <c r="H691" s="8">
        <v>0.29580000000000001</v>
      </c>
      <c r="I691" t="s">
        <v>615</v>
      </c>
    </row>
    <row r="692" spans="1:9" x14ac:dyDescent="0.3">
      <c r="A692">
        <v>1</v>
      </c>
      <c r="B692" t="s">
        <v>1365</v>
      </c>
      <c r="C692">
        <v>1</v>
      </c>
      <c r="D692">
        <v>-0.01</v>
      </c>
      <c r="E692">
        <v>13</v>
      </c>
      <c r="F692">
        <v>36.590000000000003</v>
      </c>
      <c r="G692">
        <v>36.07</v>
      </c>
      <c r="H692" s="8">
        <v>0.19409999999999999</v>
      </c>
      <c r="I692" t="s">
        <v>615</v>
      </c>
    </row>
    <row r="693" spans="1:9" x14ac:dyDescent="0.3">
      <c r="A693">
        <v>1</v>
      </c>
      <c r="B693" t="s">
        <v>1366</v>
      </c>
      <c r="C693">
        <v>1</v>
      </c>
      <c r="D693">
        <v>0.8</v>
      </c>
      <c r="E693">
        <v>13</v>
      </c>
      <c r="F693">
        <v>43.78</v>
      </c>
      <c r="G693">
        <v>34.03</v>
      </c>
      <c r="H693" s="8">
        <v>0.19739999999999999</v>
      </c>
      <c r="I693" t="s">
        <v>615</v>
      </c>
    </row>
    <row r="694" spans="1:9" x14ac:dyDescent="0.3">
      <c r="A694">
        <v>1</v>
      </c>
      <c r="B694" t="s">
        <v>1367</v>
      </c>
      <c r="C694">
        <v>1</v>
      </c>
      <c r="D694">
        <v>1</v>
      </c>
      <c r="E694">
        <v>9</v>
      </c>
      <c r="F694">
        <v>26.57</v>
      </c>
      <c r="G694">
        <v>15.97</v>
      </c>
      <c r="H694" s="8">
        <v>0.2447</v>
      </c>
      <c r="I694" t="s">
        <v>615</v>
      </c>
    </row>
    <row r="695" spans="1:9" x14ac:dyDescent="0.3">
      <c r="A695">
        <v>1</v>
      </c>
      <c r="B695" t="s">
        <v>1368</v>
      </c>
      <c r="C695">
        <v>1</v>
      </c>
      <c r="D695">
        <v>0.3</v>
      </c>
      <c r="E695">
        <v>11</v>
      </c>
      <c r="F695">
        <v>31.54</v>
      </c>
      <c r="G695">
        <v>25.14</v>
      </c>
      <c r="H695" s="8">
        <v>0.2747</v>
      </c>
      <c r="I695" t="s">
        <v>615</v>
      </c>
    </row>
    <row r="696" spans="1:9" x14ac:dyDescent="0.3">
      <c r="A696">
        <v>1</v>
      </c>
      <c r="B696" t="s">
        <v>1369</v>
      </c>
      <c r="C696">
        <v>1</v>
      </c>
      <c r="D696">
        <v>1.34</v>
      </c>
      <c r="E696">
        <v>12</v>
      </c>
      <c r="F696">
        <v>38.340000000000003</v>
      </c>
      <c r="G696">
        <v>26.14</v>
      </c>
      <c r="H696" s="8">
        <v>0.2041</v>
      </c>
      <c r="I696" t="s">
        <v>615</v>
      </c>
    </row>
    <row r="697" spans="1:9" x14ac:dyDescent="0.3">
      <c r="A697">
        <v>1</v>
      </c>
      <c r="B697" t="s">
        <v>1370</v>
      </c>
      <c r="C697">
        <v>1</v>
      </c>
      <c r="D697">
        <v>-1.04</v>
      </c>
      <c r="E697">
        <v>13</v>
      </c>
      <c r="F697">
        <v>46.87</v>
      </c>
      <c r="G697">
        <v>45.13</v>
      </c>
      <c r="H697" s="8">
        <v>0.15690000000000001</v>
      </c>
      <c r="I697" t="s">
        <v>615</v>
      </c>
    </row>
    <row r="698" spans="1:9" x14ac:dyDescent="0.3">
      <c r="A698">
        <v>1</v>
      </c>
      <c r="B698" t="s">
        <v>1371</v>
      </c>
      <c r="C698">
        <v>1</v>
      </c>
      <c r="D698">
        <v>0.13</v>
      </c>
      <c r="E698">
        <v>16</v>
      </c>
      <c r="F698">
        <v>32.9</v>
      </c>
      <c r="G698">
        <v>32.130000000000003</v>
      </c>
      <c r="H698" s="8">
        <v>0.26150000000000001</v>
      </c>
      <c r="I698" t="s">
        <v>615</v>
      </c>
    </row>
    <row r="699" spans="1:9" x14ac:dyDescent="0.3">
      <c r="A699">
        <v>1</v>
      </c>
      <c r="B699" t="s">
        <v>1372</v>
      </c>
      <c r="C699">
        <v>1</v>
      </c>
      <c r="D699">
        <v>0.28000000000000003</v>
      </c>
      <c r="E699">
        <v>11</v>
      </c>
      <c r="F699">
        <v>33.46</v>
      </c>
      <c r="G699">
        <v>26.15</v>
      </c>
      <c r="H699" s="8">
        <v>0.21920000000000001</v>
      </c>
      <c r="I699" t="s">
        <v>615</v>
      </c>
    </row>
    <row r="700" spans="1:9" x14ac:dyDescent="0.3">
      <c r="A700">
        <v>1</v>
      </c>
      <c r="B700" t="s">
        <v>1373</v>
      </c>
      <c r="C700">
        <v>1</v>
      </c>
      <c r="D700">
        <v>0.51</v>
      </c>
      <c r="E700">
        <v>13</v>
      </c>
      <c r="F700">
        <v>39.21</v>
      </c>
      <c r="G700">
        <v>26.2</v>
      </c>
      <c r="H700" s="8">
        <v>0.2923</v>
      </c>
      <c r="I700" t="s">
        <v>615</v>
      </c>
    </row>
    <row r="701" spans="1:9" x14ac:dyDescent="0.3">
      <c r="A701">
        <v>1</v>
      </c>
      <c r="B701" t="s">
        <v>1374</v>
      </c>
      <c r="C701">
        <v>1</v>
      </c>
      <c r="D701">
        <v>0.23</v>
      </c>
      <c r="E701">
        <v>11</v>
      </c>
      <c r="F701">
        <v>29.26</v>
      </c>
      <c r="G701">
        <v>19.739999999999998</v>
      </c>
      <c r="H701" s="8">
        <v>0.28110000000000002</v>
      </c>
      <c r="I701" t="s">
        <v>615</v>
      </c>
    </row>
    <row r="702" spans="1:9" x14ac:dyDescent="0.3">
      <c r="A702">
        <v>1</v>
      </c>
      <c r="B702" t="s">
        <v>1375</v>
      </c>
      <c r="C702">
        <v>1</v>
      </c>
      <c r="D702">
        <v>1.24</v>
      </c>
      <c r="E702">
        <v>11</v>
      </c>
      <c r="F702">
        <v>35.01</v>
      </c>
      <c r="G702">
        <v>31.3</v>
      </c>
      <c r="H702" s="8">
        <v>0.20280000000000001</v>
      </c>
      <c r="I702" t="s">
        <v>615</v>
      </c>
    </row>
    <row r="703" spans="1:9" x14ac:dyDescent="0.3">
      <c r="A703">
        <v>1</v>
      </c>
      <c r="B703" t="s">
        <v>1376</v>
      </c>
      <c r="C703">
        <v>1</v>
      </c>
      <c r="D703">
        <v>0.23</v>
      </c>
      <c r="E703">
        <v>12</v>
      </c>
      <c r="F703">
        <v>27.24</v>
      </c>
      <c r="G703">
        <v>26.63</v>
      </c>
      <c r="H703" s="8">
        <v>0.24249999999999999</v>
      </c>
      <c r="I703" t="s">
        <v>615</v>
      </c>
    </row>
    <row r="704" spans="1:9" x14ac:dyDescent="0.3">
      <c r="A704">
        <v>1</v>
      </c>
      <c r="B704" t="s">
        <v>1377</v>
      </c>
      <c r="C704">
        <v>1</v>
      </c>
      <c r="D704">
        <v>1.37</v>
      </c>
      <c r="E704">
        <v>14</v>
      </c>
      <c r="F704">
        <v>43.56</v>
      </c>
      <c r="G704">
        <v>31.98</v>
      </c>
      <c r="H704" s="8">
        <v>0.22270000000000001</v>
      </c>
      <c r="I704" t="s">
        <v>615</v>
      </c>
    </row>
    <row r="705" spans="1:9" x14ac:dyDescent="0.3">
      <c r="A705">
        <v>1</v>
      </c>
      <c r="B705" t="s">
        <v>1378</v>
      </c>
      <c r="C705">
        <v>1</v>
      </c>
      <c r="D705">
        <v>1</v>
      </c>
      <c r="E705">
        <v>13</v>
      </c>
      <c r="F705">
        <v>45.15</v>
      </c>
      <c r="G705">
        <v>42.85</v>
      </c>
      <c r="H705" s="8">
        <v>0.1603</v>
      </c>
      <c r="I705" t="s">
        <v>615</v>
      </c>
    </row>
    <row r="706" spans="1:9" x14ac:dyDescent="0.3">
      <c r="A706">
        <v>1</v>
      </c>
      <c r="B706" t="s">
        <v>1379</v>
      </c>
      <c r="C706">
        <v>1</v>
      </c>
      <c r="D706">
        <v>-0.24</v>
      </c>
      <c r="E706">
        <v>14</v>
      </c>
      <c r="F706">
        <v>44.14</v>
      </c>
      <c r="G706">
        <v>30.14</v>
      </c>
      <c r="H706" s="8">
        <v>0.25240000000000001</v>
      </c>
      <c r="I706" t="s">
        <v>615</v>
      </c>
    </row>
    <row r="707" spans="1:9" x14ac:dyDescent="0.3">
      <c r="A707">
        <v>1</v>
      </c>
      <c r="B707" t="s">
        <v>1380</v>
      </c>
      <c r="C707">
        <v>1</v>
      </c>
      <c r="D707">
        <v>1.71</v>
      </c>
      <c r="E707">
        <v>13</v>
      </c>
      <c r="F707">
        <v>40.54</v>
      </c>
      <c r="G707">
        <v>31.95</v>
      </c>
      <c r="H707" s="8">
        <v>0.21179999999999999</v>
      </c>
      <c r="I707" t="s">
        <v>615</v>
      </c>
    </row>
    <row r="708" spans="1:9" x14ac:dyDescent="0.3">
      <c r="A708">
        <v>1</v>
      </c>
      <c r="B708" t="s">
        <v>1381</v>
      </c>
      <c r="C708">
        <v>1</v>
      </c>
      <c r="D708">
        <v>1.32</v>
      </c>
      <c r="E708">
        <v>17</v>
      </c>
      <c r="F708">
        <v>48.54</v>
      </c>
      <c r="G708">
        <v>42.2</v>
      </c>
      <c r="H708" s="8">
        <v>0.2016</v>
      </c>
      <c r="I708" t="s">
        <v>615</v>
      </c>
    </row>
    <row r="709" spans="1:9" x14ac:dyDescent="0.3">
      <c r="A709">
        <v>1</v>
      </c>
      <c r="B709" t="s">
        <v>1382</v>
      </c>
      <c r="C709">
        <v>1</v>
      </c>
      <c r="D709">
        <v>0.71</v>
      </c>
      <c r="E709">
        <v>14</v>
      </c>
      <c r="F709">
        <v>53.85</v>
      </c>
      <c r="G709">
        <v>43.91</v>
      </c>
      <c r="H709" s="8">
        <v>0.16889999999999999</v>
      </c>
      <c r="I709" t="s">
        <v>615</v>
      </c>
    </row>
    <row r="710" spans="1:9" x14ac:dyDescent="0.3">
      <c r="A710">
        <v>1</v>
      </c>
      <c r="B710" t="s">
        <v>1383</v>
      </c>
      <c r="C710">
        <v>1</v>
      </c>
      <c r="D710">
        <v>0.01</v>
      </c>
      <c r="E710">
        <v>13</v>
      </c>
      <c r="F710">
        <v>34.14</v>
      </c>
      <c r="G710">
        <v>29.69</v>
      </c>
      <c r="H710" s="8">
        <v>0.23200000000000001</v>
      </c>
      <c r="I710" t="s">
        <v>615</v>
      </c>
    </row>
    <row r="711" spans="1:9" x14ac:dyDescent="0.3">
      <c r="A711">
        <v>1</v>
      </c>
      <c r="B711" t="s">
        <v>1384</v>
      </c>
      <c r="C711">
        <v>1</v>
      </c>
      <c r="D711">
        <v>0.06</v>
      </c>
      <c r="E711">
        <v>12</v>
      </c>
      <c r="F711">
        <v>36.090000000000003</v>
      </c>
      <c r="G711">
        <v>4.9800000000000004</v>
      </c>
      <c r="H711" s="8">
        <v>0.29420000000000002</v>
      </c>
      <c r="I711" t="s">
        <v>615</v>
      </c>
    </row>
    <row r="712" spans="1:9" x14ac:dyDescent="0.3">
      <c r="A712">
        <v>1</v>
      </c>
      <c r="B712" t="s">
        <v>1385</v>
      </c>
      <c r="C712">
        <v>1</v>
      </c>
      <c r="D712">
        <v>0.72</v>
      </c>
      <c r="E712">
        <v>11</v>
      </c>
      <c r="F712">
        <v>28.74</v>
      </c>
      <c r="G712">
        <v>26.45</v>
      </c>
      <c r="H712" s="8">
        <v>0.26169999999999999</v>
      </c>
      <c r="I712" t="s">
        <v>615</v>
      </c>
    </row>
    <row r="713" spans="1:9" x14ac:dyDescent="0.3">
      <c r="A713">
        <v>1</v>
      </c>
      <c r="B713" t="s">
        <v>1386</v>
      </c>
      <c r="C713">
        <v>1</v>
      </c>
      <c r="D713">
        <v>-0.01</v>
      </c>
      <c r="E713">
        <v>15</v>
      </c>
      <c r="F713">
        <v>32.119999999999997</v>
      </c>
      <c r="G713">
        <v>30.78</v>
      </c>
      <c r="H713" s="8">
        <v>0.26419999999999999</v>
      </c>
      <c r="I713" t="s">
        <v>615</v>
      </c>
    </row>
    <row r="714" spans="1:9" x14ac:dyDescent="0.3">
      <c r="A714">
        <v>1</v>
      </c>
      <c r="B714" t="s">
        <v>1387</v>
      </c>
      <c r="C714">
        <v>1</v>
      </c>
      <c r="D714">
        <v>0.69</v>
      </c>
      <c r="E714">
        <v>13</v>
      </c>
      <c r="F714">
        <v>39.42</v>
      </c>
      <c r="G714">
        <v>31.56</v>
      </c>
      <c r="H714" s="8">
        <v>0.22159999999999999</v>
      </c>
      <c r="I714" t="s">
        <v>615</v>
      </c>
    </row>
    <row r="715" spans="1:9" x14ac:dyDescent="0.3">
      <c r="A715">
        <v>1</v>
      </c>
      <c r="B715" t="s">
        <v>1388</v>
      </c>
      <c r="C715">
        <v>1</v>
      </c>
      <c r="D715">
        <v>0.41</v>
      </c>
      <c r="E715">
        <v>11</v>
      </c>
      <c r="F715">
        <v>27.18</v>
      </c>
      <c r="G715">
        <v>21.67</v>
      </c>
      <c r="H715" s="8">
        <v>0.2823</v>
      </c>
      <c r="I715" t="s">
        <v>615</v>
      </c>
    </row>
    <row r="716" spans="1:9" x14ac:dyDescent="0.3">
      <c r="A716">
        <v>1</v>
      </c>
      <c r="B716" t="s">
        <v>1389</v>
      </c>
      <c r="C716">
        <v>1</v>
      </c>
      <c r="D716">
        <v>-0.1</v>
      </c>
      <c r="E716">
        <v>12</v>
      </c>
      <c r="F716">
        <v>23.35</v>
      </c>
      <c r="G716">
        <v>21.47</v>
      </c>
      <c r="H716" s="8">
        <v>0.30740000000000001</v>
      </c>
      <c r="I716" t="s">
        <v>615</v>
      </c>
    </row>
    <row r="717" spans="1:9" x14ac:dyDescent="0.3">
      <c r="A717">
        <v>1</v>
      </c>
      <c r="B717" t="s">
        <v>1390</v>
      </c>
      <c r="C717">
        <v>1</v>
      </c>
      <c r="D717">
        <v>0.63</v>
      </c>
      <c r="E717">
        <v>12</v>
      </c>
      <c r="F717">
        <v>38.15</v>
      </c>
      <c r="G717">
        <v>33.74</v>
      </c>
      <c r="H717" s="8">
        <v>0.17560000000000001</v>
      </c>
      <c r="I717" t="s">
        <v>615</v>
      </c>
    </row>
    <row r="718" spans="1:9" x14ac:dyDescent="0.3">
      <c r="A718">
        <v>1</v>
      </c>
      <c r="B718" t="s">
        <v>1391</v>
      </c>
      <c r="C718">
        <v>1</v>
      </c>
      <c r="D718">
        <v>1.59</v>
      </c>
      <c r="E718">
        <v>13</v>
      </c>
      <c r="F718">
        <v>36.18</v>
      </c>
      <c r="G718">
        <v>32.479999999999997</v>
      </c>
      <c r="H718" s="8">
        <v>0.21779999999999999</v>
      </c>
      <c r="I718" t="s">
        <v>615</v>
      </c>
    </row>
    <row r="719" spans="1:9" x14ac:dyDescent="0.3">
      <c r="A719">
        <v>1</v>
      </c>
      <c r="B719" t="s">
        <v>1392</v>
      </c>
      <c r="C719">
        <v>1</v>
      </c>
      <c r="D719">
        <v>1.1599999999999999</v>
      </c>
      <c r="E719">
        <v>9</v>
      </c>
      <c r="F719">
        <v>29.85</v>
      </c>
      <c r="G719">
        <v>17.600000000000001</v>
      </c>
      <c r="H719" s="8">
        <v>0.21609999999999999</v>
      </c>
      <c r="I719" t="s">
        <v>615</v>
      </c>
    </row>
    <row r="720" spans="1:9" x14ac:dyDescent="0.3">
      <c r="A720">
        <v>1</v>
      </c>
      <c r="B720" t="s">
        <v>1393</v>
      </c>
      <c r="C720">
        <v>1</v>
      </c>
      <c r="D720">
        <v>0.34</v>
      </c>
      <c r="E720">
        <v>12</v>
      </c>
      <c r="F720">
        <v>45.2</v>
      </c>
      <c r="G720">
        <v>37.17</v>
      </c>
      <c r="H720" s="8">
        <v>0.17299999999999999</v>
      </c>
      <c r="I720" t="s">
        <v>615</v>
      </c>
    </row>
    <row r="721" spans="1:9" x14ac:dyDescent="0.3">
      <c r="A721">
        <v>1</v>
      </c>
      <c r="B721" t="s">
        <v>1394</v>
      </c>
      <c r="C721">
        <v>1</v>
      </c>
      <c r="D721">
        <v>0.88</v>
      </c>
      <c r="E721">
        <v>11</v>
      </c>
      <c r="F721">
        <v>27.39</v>
      </c>
      <c r="G721">
        <v>22.47</v>
      </c>
      <c r="H721" s="8">
        <v>0.25419999999999998</v>
      </c>
      <c r="I721" t="s">
        <v>615</v>
      </c>
    </row>
    <row r="722" spans="1:9" x14ac:dyDescent="0.3">
      <c r="A722">
        <v>1</v>
      </c>
      <c r="B722" t="s">
        <v>1395</v>
      </c>
      <c r="C722">
        <v>1</v>
      </c>
      <c r="D722">
        <v>-0.87</v>
      </c>
      <c r="E722">
        <v>12</v>
      </c>
      <c r="F722">
        <v>39.22</v>
      </c>
      <c r="G722">
        <v>26.82</v>
      </c>
      <c r="H722" s="8">
        <v>0.26529999999999998</v>
      </c>
      <c r="I722" t="s">
        <v>615</v>
      </c>
    </row>
    <row r="723" spans="1:9" x14ac:dyDescent="0.3">
      <c r="A723">
        <v>1</v>
      </c>
      <c r="B723" t="s">
        <v>1396</v>
      </c>
      <c r="C723">
        <v>1</v>
      </c>
      <c r="D723">
        <v>1.07</v>
      </c>
      <c r="E723">
        <v>12</v>
      </c>
      <c r="F723">
        <v>39.14</v>
      </c>
      <c r="G723">
        <v>33.54</v>
      </c>
      <c r="H723" s="8">
        <v>0.19239999999999999</v>
      </c>
      <c r="I723" t="s">
        <v>615</v>
      </c>
    </row>
    <row r="724" spans="1:9" x14ac:dyDescent="0.3">
      <c r="A724">
        <v>1</v>
      </c>
      <c r="B724" t="s">
        <v>1397</v>
      </c>
      <c r="C724">
        <v>1</v>
      </c>
      <c r="D724">
        <v>1.26</v>
      </c>
      <c r="E724">
        <v>16</v>
      </c>
      <c r="F724">
        <v>49.76</v>
      </c>
      <c r="G724">
        <v>44.6</v>
      </c>
      <c r="H724" s="8">
        <v>0.18840000000000001</v>
      </c>
      <c r="I724" t="s">
        <v>615</v>
      </c>
    </row>
    <row r="725" spans="1:9" x14ac:dyDescent="0.3">
      <c r="A725">
        <v>1</v>
      </c>
      <c r="B725" t="s">
        <v>1398</v>
      </c>
      <c r="C725">
        <v>1</v>
      </c>
      <c r="D725">
        <v>-0.8</v>
      </c>
      <c r="E725">
        <v>11</v>
      </c>
      <c r="F725">
        <v>28.71</v>
      </c>
      <c r="G725">
        <v>26.22</v>
      </c>
      <c r="H725" s="8">
        <v>0.23549999999999999</v>
      </c>
      <c r="I725" t="s">
        <v>615</v>
      </c>
    </row>
    <row r="726" spans="1:9" x14ac:dyDescent="0.3">
      <c r="A726">
        <v>1</v>
      </c>
      <c r="B726" t="s">
        <v>1399</v>
      </c>
      <c r="C726">
        <v>1</v>
      </c>
      <c r="D726">
        <v>0.38</v>
      </c>
      <c r="E726">
        <v>15</v>
      </c>
      <c r="F726">
        <v>41.73</v>
      </c>
      <c r="G726">
        <v>40.89</v>
      </c>
      <c r="H726" s="8">
        <v>0.1993</v>
      </c>
      <c r="I726" t="s">
        <v>615</v>
      </c>
    </row>
    <row r="727" spans="1:9" x14ac:dyDescent="0.3">
      <c r="A727">
        <v>1</v>
      </c>
      <c r="B727" t="s">
        <v>1400</v>
      </c>
      <c r="C727">
        <v>1</v>
      </c>
      <c r="D727">
        <v>-0.12</v>
      </c>
      <c r="E727">
        <v>19</v>
      </c>
      <c r="F727">
        <v>56.82</v>
      </c>
      <c r="G727">
        <v>50.93</v>
      </c>
      <c r="H727" s="8">
        <v>0.18390000000000001</v>
      </c>
      <c r="I727" t="s">
        <v>615</v>
      </c>
    </row>
    <row r="728" spans="1:9" x14ac:dyDescent="0.3">
      <c r="A728">
        <v>1</v>
      </c>
      <c r="B728" t="s">
        <v>1401</v>
      </c>
      <c r="C728">
        <v>1</v>
      </c>
      <c r="D728">
        <v>0.62</v>
      </c>
      <c r="E728">
        <v>14</v>
      </c>
      <c r="F728">
        <v>42.11</v>
      </c>
      <c r="G728">
        <v>38.24</v>
      </c>
      <c r="H728" s="8">
        <v>0.224</v>
      </c>
      <c r="I728" t="s">
        <v>615</v>
      </c>
    </row>
    <row r="729" spans="1:9" x14ac:dyDescent="0.3">
      <c r="A729">
        <v>1</v>
      </c>
      <c r="B729" t="s">
        <v>1402</v>
      </c>
      <c r="C729">
        <v>1</v>
      </c>
      <c r="D729">
        <v>-1.48</v>
      </c>
      <c r="E729">
        <v>17</v>
      </c>
      <c r="F729">
        <v>41.63</v>
      </c>
      <c r="G729">
        <v>41.26</v>
      </c>
      <c r="H729" s="8">
        <v>0.22550000000000001</v>
      </c>
      <c r="I729" t="s">
        <v>615</v>
      </c>
    </row>
    <row r="730" spans="1:9" x14ac:dyDescent="0.3">
      <c r="A730">
        <v>1</v>
      </c>
      <c r="B730" t="s">
        <v>1403</v>
      </c>
      <c r="C730">
        <v>1</v>
      </c>
      <c r="D730">
        <v>0.78</v>
      </c>
      <c r="E730">
        <v>13</v>
      </c>
      <c r="F730">
        <v>31.94</v>
      </c>
      <c r="G730">
        <v>27.21</v>
      </c>
      <c r="H730" s="8">
        <v>0.25369999999999998</v>
      </c>
      <c r="I730" t="s">
        <v>615</v>
      </c>
    </row>
    <row r="731" spans="1:9" x14ac:dyDescent="0.3">
      <c r="A731">
        <v>1</v>
      </c>
      <c r="B731" t="s">
        <v>1404</v>
      </c>
      <c r="C731">
        <v>1</v>
      </c>
      <c r="D731">
        <v>-0.22</v>
      </c>
      <c r="E731">
        <v>11</v>
      </c>
      <c r="F731">
        <v>38.4</v>
      </c>
      <c r="G731">
        <v>30.9</v>
      </c>
      <c r="H731" s="8">
        <v>0.25559999999999999</v>
      </c>
      <c r="I731" t="s">
        <v>615</v>
      </c>
    </row>
    <row r="732" spans="1:9" x14ac:dyDescent="0.3">
      <c r="A732">
        <v>1</v>
      </c>
      <c r="B732" t="s">
        <v>1405</v>
      </c>
      <c r="C732">
        <v>1</v>
      </c>
      <c r="D732">
        <v>0.97</v>
      </c>
      <c r="E732">
        <v>10</v>
      </c>
      <c r="F732">
        <v>24.88</v>
      </c>
      <c r="G732">
        <v>20.18</v>
      </c>
      <c r="H732" s="8">
        <v>0.25829999999999997</v>
      </c>
      <c r="I732" t="s">
        <v>615</v>
      </c>
    </row>
    <row r="733" spans="1:9" x14ac:dyDescent="0.3">
      <c r="A733">
        <v>1</v>
      </c>
      <c r="B733" t="s">
        <v>1406</v>
      </c>
      <c r="C733">
        <v>1</v>
      </c>
      <c r="D733">
        <v>0.18</v>
      </c>
      <c r="E733">
        <v>16</v>
      </c>
      <c r="F733">
        <v>39</v>
      </c>
      <c r="G733">
        <v>36.76</v>
      </c>
      <c r="H733" s="8">
        <v>0.2268</v>
      </c>
      <c r="I733" t="s">
        <v>615</v>
      </c>
    </row>
    <row r="734" spans="1:9" x14ac:dyDescent="0.3">
      <c r="A734">
        <v>1</v>
      </c>
      <c r="B734" t="s">
        <v>1407</v>
      </c>
      <c r="C734">
        <v>1</v>
      </c>
      <c r="D734">
        <v>7.0000000000000007E-2</v>
      </c>
      <c r="E734">
        <v>17</v>
      </c>
      <c r="F734">
        <v>46.7</v>
      </c>
      <c r="G734">
        <v>40.64</v>
      </c>
      <c r="H734" s="8">
        <v>0.22439999999999999</v>
      </c>
      <c r="I734" t="s">
        <v>615</v>
      </c>
    </row>
    <row r="735" spans="1:9" x14ac:dyDescent="0.3">
      <c r="A735">
        <v>1</v>
      </c>
      <c r="B735" t="s">
        <v>1408</v>
      </c>
      <c r="C735">
        <v>1</v>
      </c>
      <c r="D735">
        <v>-0.46</v>
      </c>
      <c r="E735">
        <v>17</v>
      </c>
      <c r="F735">
        <v>43.43</v>
      </c>
      <c r="G735">
        <v>41.52</v>
      </c>
      <c r="H735" s="8">
        <v>0.21160000000000001</v>
      </c>
      <c r="I735" t="s">
        <v>615</v>
      </c>
    </row>
    <row r="736" spans="1:9" x14ac:dyDescent="0.3">
      <c r="A736">
        <v>1</v>
      </c>
      <c r="B736" t="s">
        <v>1409</v>
      </c>
      <c r="C736">
        <v>1</v>
      </c>
      <c r="D736">
        <v>0.17</v>
      </c>
      <c r="E736">
        <v>14</v>
      </c>
      <c r="F736">
        <v>53.84</v>
      </c>
      <c r="G736">
        <v>47.6</v>
      </c>
      <c r="H736" s="8">
        <v>0.1633</v>
      </c>
      <c r="I736" t="s">
        <v>615</v>
      </c>
    </row>
    <row r="737" spans="1:9" x14ac:dyDescent="0.3">
      <c r="A737">
        <v>1</v>
      </c>
      <c r="B737" t="s">
        <v>1410</v>
      </c>
      <c r="C737">
        <v>1</v>
      </c>
      <c r="D737">
        <v>0.57999999999999996</v>
      </c>
      <c r="E737">
        <v>14</v>
      </c>
      <c r="F737">
        <v>29.41</v>
      </c>
      <c r="G737">
        <v>27.88</v>
      </c>
      <c r="H737" s="8">
        <v>0.26869999999999999</v>
      </c>
      <c r="I737" t="s">
        <v>615</v>
      </c>
    </row>
    <row r="738" spans="1:9" x14ac:dyDescent="0.3">
      <c r="A738">
        <v>1</v>
      </c>
      <c r="B738" t="s">
        <v>1411</v>
      </c>
      <c r="C738">
        <v>1</v>
      </c>
      <c r="D738">
        <v>1.29</v>
      </c>
      <c r="E738">
        <v>15</v>
      </c>
      <c r="F738">
        <v>50.83</v>
      </c>
      <c r="G738">
        <v>32.11</v>
      </c>
      <c r="H738" s="8">
        <v>0.21540000000000001</v>
      </c>
      <c r="I738" t="s">
        <v>615</v>
      </c>
    </row>
    <row r="739" spans="1:9" x14ac:dyDescent="0.3">
      <c r="A739">
        <v>1</v>
      </c>
      <c r="B739" t="s">
        <v>1412</v>
      </c>
      <c r="C739">
        <v>1</v>
      </c>
      <c r="D739">
        <v>0.75</v>
      </c>
      <c r="E739">
        <v>18</v>
      </c>
      <c r="F739">
        <v>56.85</v>
      </c>
      <c r="G739">
        <v>55.92</v>
      </c>
      <c r="H739" s="8">
        <v>0.16259999999999999</v>
      </c>
      <c r="I739" t="s">
        <v>615</v>
      </c>
    </row>
    <row r="740" spans="1:9" x14ac:dyDescent="0.3">
      <c r="A740">
        <v>1</v>
      </c>
      <c r="B740" t="s">
        <v>1413</v>
      </c>
      <c r="C740">
        <v>1</v>
      </c>
      <c r="D740">
        <v>0.16</v>
      </c>
      <c r="E740">
        <v>13</v>
      </c>
      <c r="F740">
        <v>36.93</v>
      </c>
      <c r="G740">
        <v>34.26</v>
      </c>
      <c r="H740" s="8">
        <v>0.21029999999999999</v>
      </c>
      <c r="I740" t="s">
        <v>615</v>
      </c>
    </row>
    <row r="741" spans="1:9" x14ac:dyDescent="0.3">
      <c r="A741">
        <v>1</v>
      </c>
      <c r="B741" t="s">
        <v>1414</v>
      </c>
      <c r="C741">
        <v>1</v>
      </c>
      <c r="D741">
        <v>0.89</v>
      </c>
      <c r="E741">
        <v>13</v>
      </c>
      <c r="F741">
        <v>42.54</v>
      </c>
      <c r="G741">
        <v>36.47</v>
      </c>
      <c r="H741" s="8">
        <v>0.18940000000000001</v>
      </c>
      <c r="I741" t="s">
        <v>615</v>
      </c>
    </row>
    <row r="742" spans="1:9" x14ac:dyDescent="0.3">
      <c r="A742">
        <v>1</v>
      </c>
      <c r="B742" t="s">
        <v>1415</v>
      </c>
      <c r="C742">
        <v>1</v>
      </c>
      <c r="D742">
        <v>-1.02</v>
      </c>
      <c r="E742">
        <v>16</v>
      </c>
      <c r="F742">
        <v>43.33</v>
      </c>
      <c r="G742">
        <v>42.25</v>
      </c>
      <c r="H742" s="8">
        <v>0.21479999999999999</v>
      </c>
      <c r="I742" t="s">
        <v>615</v>
      </c>
    </row>
    <row r="743" spans="1:9" x14ac:dyDescent="0.3">
      <c r="A743">
        <v>1</v>
      </c>
      <c r="B743" t="s">
        <v>1416</v>
      </c>
      <c r="C743">
        <v>1</v>
      </c>
      <c r="D743">
        <v>-1.62</v>
      </c>
      <c r="E743">
        <v>16</v>
      </c>
      <c r="F743">
        <v>67.459999999999994</v>
      </c>
      <c r="G743">
        <v>60.35</v>
      </c>
      <c r="H743" s="8">
        <v>0.16500000000000001</v>
      </c>
      <c r="I743" t="s">
        <v>615</v>
      </c>
    </row>
    <row r="744" spans="1:9" x14ac:dyDescent="0.3">
      <c r="A744">
        <v>1</v>
      </c>
      <c r="B744" t="s">
        <v>1417</v>
      </c>
      <c r="C744">
        <v>1</v>
      </c>
      <c r="D744">
        <v>0.75</v>
      </c>
      <c r="E744">
        <v>12</v>
      </c>
      <c r="F744">
        <v>33.31</v>
      </c>
      <c r="G744">
        <v>25.75</v>
      </c>
      <c r="H744" s="8">
        <v>0.24879999999999999</v>
      </c>
      <c r="I744" t="s">
        <v>615</v>
      </c>
    </row>
    <row r="745" spans="1:9" x14ac:dyDescent="0.3">
      <c r="A745">
        <v>1</v>
      </c>
      <c r="B745" t="s">
        <v>1418</v>
      </c>
      <c r="C745">
        <v>1</v>
      </c>
      <c r="D745">
        <v>-0.14000000000000001</v>
      </c>
      <c r="E745">
        <v>15</v>
      </c>
      <c r="F745">
        <v>48.93</v>
      </c>
      <c r="G745">
        <v>47.89</v>
      </c>
      <c r="H745" s="8">
        <v>0.1651</v>
      </c>
      <c r="I745" t="s">
        <v>615</v>
      </c>
    </row>
    <row r="746" spans="1:9" x14ac:dyDescent="0.3">
      <c r="A746">
        <v>1</v>
      </c>
      <c r="B746" t="s">
        <v>1419</v>
      </c>
      <c r="C746">
        <v>1</v>
      </c>
      <c r="D746">
        <v>-0.74</v>
      </c>
      <c r="E746">
        <v>10</v>
      </c>
      <c r="F746">
        <v>38.81</v>
      </c>
      <c r="G746">
        <v>15.2</v>
      </c>
      <c r="H746" s="8">
        <v>0.30330000000000001</v>
      </c>
      <c r="I746" t="s">
        <v>615</v>
      </c>
    </row>
    <row r="747" spans="1:9" x14ac:dyDescent="0.3">
      <c r="A747">
        <v>1</v>
      </c>
      <c r="B747" t="s">
        <v>1420</v>
      </c>
      <c r="C747">
        <v>1</v>
      </c>
      <c r="D747">
        <v>0.91</v>
      </c>
      <c r="E747">
        <v>12</v>
      </c>
      <c r="F747">
        <v>39.840000000000003</v>
      </c>
      <c r="G747">
        <v>33.08</v>
      </c>
      <c r="H747" s="8">
        <v>0.28570000000000001</v>
      </c>
      <c r="I747" t="s">
        <v>615</v>
      </c>
    </row>
    <row r="748" spans="1:9" x14ac:dyDescent="0.3">
      <c r="A748">
        <v>1</v>
      </c>
      <c r="B748" t="s">
        <v>1421</v>
      </c>
      <c r="C748">
        <v>1</v>
      </c>
      <c r="D748">
        <v>0.62</v>
      </c>
      <c r="E748">
        <v>11</v>
      </c>
      <c r="F748">
        <v>27.53</v>
      </c>
      <c r="G748">
        <v>21.81</v>
      </c>
      <c r="H748" s="8">
        <v>0.28589999999999999</v>
      </c>
      <c r="I748" t="s">
        <v>615</v>
      </c>
    </row>
    <row r="749" spans="1:9" x14ac:dyDescent="0.3">
      <c r="A749">
        <v>1</v>
      </c>
      <c r="B749" t="s">
        <v>1422</v>
      </c>
      <c r="C749">
        <v>1</v>
      </c>
      <c r="D749">
        <v>0.95</v>
      </c>
      <c r="E749">
        <v>13</v>
      </c>
      <c r="F749">
        <v>40.880000000000003</v>
      </c>
      <c r="G749">
        <v>32.630000000000003</v>
      </c>
      <c r="H749" s="8">
        <v>0.21199999999999999</v>
      </c>
      <c r="I749" t="s">
        <v>615</v>
      </c>
    </row>
    <row r="750" spans="1:9" x14ac:dyDescent="0.3">
      <c r="A750">
        <v>1</v>
      </c>
      <c r="B750" t="s">
        <v>1423</v>
      </c>
      <c r="C750">
        <v>1</v>
      </c>
      <c r="D750">
        <v>0.5</v>
      </c>
      <c r="E750">
        <v>17</v>
      </c>
      <c r="F750">
        <v>58.56</v>
      </c>
      <c r="G750">
        <v>55.91</v>
      </c>
      <c r="H750" s="8">
        <v>0.1605</v>
      </c>
      <c r="I750" t="s">
        <v>615</v>
      </c>
    </row>
    <row r="751" spans="1:9" x14ac:dyDescent="0.3">
      <c r="A751">
        <v>1</v>
      </c>
      <c r="B751" t="s">
        <v>1424</v>
      </c>
      <c r="C751">
        <v>1</v>
      </c>
      <c r="D751">
        <v>-0.15</v>
      </c>
      <c r="E751">
        <v>11</v>
      </c>
      <c r="F751">
        <v>30.49</v>
      </c>
      <c r="G751">
        <v>23.6</v>
      </c>
      <c r="H751" s="8">
        <v>0.21240000000000001</v>
      </c>
      <c r="I751" t="s">
        <v>615</v>
      </c>
    </row>
    <row r="752" spans="1:9" x14ac:dyDescent="0.3">
      <c r="A752">
        <v>1</v>
      </c>
      <c r="B752" t="s">
        <v>1425</v>
      </c>
      <c r="C752">
        <v>1</v>
      </c>
      <c r="D752">
        <v>-0.15</v>
      </c>
      <c r="E752">
        <v>13</v>
      </c>
      <c r="F752">
        <v>45.56</v>
      </c>
      <c r="G752">
        <v>43.95</v>
      </c>
      <c r="H752" s="8">
        <v>0.161</v>
      </c>
      <c r="I752" t="s">
        <v>615</v>
      </c>
    </row>
    <row r="753" spans="1:9" x14ac:dyDescent="0.3">
      <c r="A753">
        <v>1</v>
      </c>
      <c r="B753" t="s">
        <v>1426</v>
      </c>
      <c r="C753">
        <v>1</v>
      </c>
      <c r="D753">
        <v>-1.28</v>
      </c>
      <c r="E753">
        <v>12</v>
      </c>
      <c r="F753">
        <v>41.48</v>
      </c>
      <c r="G753">
        <v>16.02</v>
      </c>
      <c r="H753" s="8">
        <v>0.27910000000000001</v>
      </c>
      <c r="I753" t="s">
        <v>615</v>
      </c>
    </row>
    <row r="754" spans="1:9" x14ac:dyDescent="0.3">
      <c r="A754">
        <v>1</v>
      </c>
      <c r="B754" t="s">
        <v>1427</v>
      </c>
      <c r="C754">
        <v>1</v>
      </c>
      <c r="D754">
        <v>0.25</v>
      </c>
      <c r="E754">
        <v>11</v>
      </c>
      <c r="F754">
        <v>31.92</v>
      </c>
      <c r="G754">
        <v>28.77</v>
      </c>
      <c r="H754" s="8">
        <v>0.20230000000000001</v>
      </c>
      <c r="I754" t="s">
        <v>615</v>
      </c>
    </row>
    <row r="755" spans="1:9" x14ac:dyDescent="0.3">
      <c r="A755">
        <v>1</v>
      </c>
      <c r="B755" t="s">
        <v>1428</v>
      </c>
      <c r="C755">
        <v>1</v>
      </c>
      <c r="D755">
        <v>-0.89</v>
      </c>
      <c r="E755">
        <v>15</v>
      </c>
      <c r="F755">
        <v>46.79</v>
      </c>
      <c r="G755">
        <v>44.52</v>
      </c>
      <c r="H755" s="8">
        <v>0.1883</v>
      </c>
      <c r="I755" t="s">
        <v>615</v>
      </c>
    </row>
    <row r="756" spans="1:9" x14ac:dyDescent="0.3">
      <c r="A756">
        <v>1</v>
      </c>
      <c r="B756" t="s">
        <v>1429</v>
      </c>
      <c r="C756">
        <v>1</v>
      </c>
      <c r="D756">
        <v>1.67</v>
      </c>
      <c r="E756">
        <v>13</v>
      </c>
      <c r="F756">
        <v>34.97</v>
      </c>
      <c r="G756">
        <v>30.28</v>
      </c>
      <c r="H756" s="8">
        <v>0.21579999999999999</v>
      </c>
      <c r="I756" t="s">
        <v>615</v>
      </c>
    </row>
    <row r="757" spans="1:9" x14ac:dyDescent="0.3">
      <c r="A757">
        <v>1</v>
      </c>
      <c r="B757" t="s">
        <v>1430</v>
      </c>
      <c r="C757">
        <v>1</v>
      </c>
      <c r="D757">
        <v>1.03</v>
      </c>
      <c r="E757">
        <v>16</v>
      </c>
      <c r="F757">
        <v>50.2</v>
      </c>
      <c r="G757">
        <v>47.96</v>
      </c>
      <c r="H757" s="8">
        <v>0.1847</v>
      </c>
      <c r="I757" t="s">
        <v>615</v>
      </c>
    </row>
    <row r="758" spans="1:9" x14ac:dyDescent="0.3">
      <c r="A758">
        <v>1</v>
      </c>
      <c r="B758" t="s">
        <v>1431</v>
      </c>
      <c r="C758">
        <v>1</v>
      </c>
      <c r="D758">
        <v>0.37</v>
      </c>
      <c r="E758">
        <v>11</v>
      </c>
      <c r="F758">
        <v>23.7</v>
      </c>
      <c r="G758">
        <v>17.68</v>
      </c>
      <c r="H758" s="8">
        <v>0.31609999999999999</v>
      </c>
      <c r="I758" t="s">
        <v>615</v>
      </c>
    </row>
    <row r="759" spans="1:9" x14ac:dyDescent="0.3">
      <c r="A759">
        <v>1</v>
      </c>
      <c r="B759" t="s">
        <v>1432</v>
      </c>
      <c r="C759">
        <v>1</v>
      </c>
      <c r="D759">
        <v>0.13</v>
      </c>
      <c r="E759">
        <v>13</v>
      </c>
      <c r="F759">
        <v>33.76</v>
      </c>
      <c r="G759">
        <v>28</v>
      </c>
      <c r="H759" s="8">
        <v>0.24790000000000001</v>
      </c>
      <c r="I759" t="s">
        <v>615</v>
      </c>
    </row>
    <row r="760" spans="1:9" x14ac:dyDescent="0.3">
      <c r="A760">
        <v>1</v>
      </c>
      <c r="B760" t="s">
        <v>1433</v>
      </c>
      <c r="C760">
        <v>1</v>
      </c>
      <c r="D760">
        <v>-0.44</v>
      </c>
      <c r="E760">
        <v>11</v>
      </c>
      <c r="F760">
        <v>31</v>
      </c>
      <c r="G760">
        <v>22.1</v>
      </c>
      <c r="H760" s="8">
        <v>0.26419999999999999</v>
      </c>
      <c r="I760" t="s">
        <v>615</v>
      </c>
    </row>
    <row r="761" spans="1:9" x14ac:dyDescent="0.3">
      <c r="A761">
        <v>1</v>
      </c>
      <c r="B761" t="s">
        <v>1434</v>
      </c>
      <c r="C761">
        <v>1</v>
      </c>
      <c r="D761">
        <v>0.36</v>
      </c>
      <c r="E761">
        <v>14</v>
      </c>
      <c r="F761">
        <v>43.31</v>
      </c>
      <c r="G761">
        <v>40.630000000000003</v>
      </c>
      <c r="H761" s="8">
        <v>0.18310000000000001</v>
      </c>
      <c r="I761" t="s">
        <v>615</v>
      </c>
    </row>
    <row r="762" spans="1:9" x14ac:dyDescent="0.3">
      <c r="A762">
        <v>1</v>
      </c>
      <c r="B762" t="s">
        <v>1435</v>
      </c>
      <c r="C762">
        <v>1</v>
      </c>
      <c r="D762">
        <v>0.21</v>
      </c>
      <c r="E762">
        <v>12</v>
      </c>
      <c r="F762">
        <v>44.38</v>
      </c>
      <c r="G762">
        <v>28.2</v>
      </c>
      <c r="H762" s="8">
        <v>0.2099</v>
      </c>
      <c r="I762" t="s">
        <v>615</v>
      </c>
    </row>
    <row r="763" spans="1:9" x14ac:dyDescent="0.3">
      <c r="A763">
        <v>1</v>
      </c>
      <c r="B763" t="s">
        <v>1436</v>
      </c>
      <c r="C763">
        <v>1</v>
      </c>
      <c r="D763">
        <v>-0.12</v>
      </c>
      <c r="E763">
        <v>13</v>
      </c>
      <c r="F763">
        <v>43.8</v>
      </c>
      <c r="G763">
        <v>33.97</v>
      </c>
      <c r="H763" s="8">
        <v>0.214</v>
      </c>
      <c r="I763" t="s">
        <v>615</v>
      </c>
    </row>
    <row r="764" spans="1:9" x14ac:dyDescent="0.3">
      <c r="A764">
        <v>1</v>
      </c>
      <c r="B764" t="s">
        <v>1437</v>
      </c>
      <c r="C764">
        <v>1</v>
      </c>
      <c r="D764">
        <v>1.1599999999999999</v>
      </c>
      <c r="E764">
        <v>15</v>
      </c>
      <c r="F764">
        <v>50.88</v>
      </c>
      <c r="G764">
        <v>44.6</v>
      </c>
      <c r="H764" s="8">
        <v>0.17519999999999999</v>
      </c>
      <c r="I764" t="s">
        <v>615</v>
      </c>
    </row>
    <row r="765" spans="1:9" x14ac:dyDescent="0.3">
      <c r="A765">
        <v>1</v>
      </c>
      <c r="B765" t="s">
        <v>1438</v>
      </c>
      <c r="C765">
        <v>1</v>
      </c>
      <c r="D765">
        <v>-0.16</v>
      </c>
      <c r="E765">
        <v>16</v>
      </c>
      <c r="F765">
        <v>38.1</v>
      </c>
      <c r="G765">
        <v>34.130000000000003</v>
      </c>
      <c r="H765" s="8">
        <v>0.23300000000000001</v>
      </c>
      <c r="I765" t="s">
        <v>615</v>
      </c>
    </row>
    <row r="766" spans="1:9" x14ac:dyDescent="0.3">
      <c r="A766">
        <v>1</v>
      </c>
      <c r="B766" t="s">
        <v>1439</v>
      </c>
      <c r="C766">
        <v>1</v>
      </c>
      <c r="D766">
        <v>1.02</v>
      </c>
      <c r="E766">
        <v>13</v>
      </c>
      <c r="F766">
        <v>50.36</v>
      </c>
      <c r="G766">
        <v>45.89</v>
      </c>
      <c r="H766" s="8">
        <v>0.16550000000000001</v>
      </c>
      <c r="I766" t="s">
        <v>615</v>
      </c>
    </row>
    <row r="767" spans="1:9" x14ac:dyDescent="0.3">
      <c r="A767">
        <v>1</v>
      </c>
      <c r="B767" t="s">
        <v>1440</v>
      </c>
      <c r="C767">
        <v>1</v>
      </c>
      <c r="D767">
        <v>0.54</v>
      </c>
      <c r="E767">
        <v>14</v>
      </c>
      <c r="F767">
        <v>46.69</v>
      </c>
      <c r="G767">
        <v>42.75</v>
      </c>
      <c r="H767" s="8">
        <v>0.19109999999999999</v>
      </c>
      <c r="I767" t="s">
        <v>615</v>
      </c>
    </row>
    <row r="768" spans="1:9" x14ac:dyDescent="0.3">
      <c r="A768">
        <v>1</v>
      </c>
      <c r="B768" t="s">
        <v>1441</v>
      </c>
      <c r="C768">
        <v>1</v>
      </c>
      <c r="D768">
        <v>1.48</v>
      </c>
      <c r="E768">
        <v>14</v>
      </c>
      <c r="F768">
        <v>42.04</v>
      </c>
      <c r="G768">
        <v>32.46</v>
      </c>
      <c r="H768" s="8">
        <v>0.2334</v>
      </c>
      <c r="I768" t="s">
        <v>615</v>
      </c>
    </row>
    <row r="769" spans="1:9" x14ac:dyDescent="0.3">
      <c r="A769">
        <v>1</v>
      </c>
      <c r="B769" t="s">
        <v>1442</v>
      </c>
      <c r="C769">
        <v>1</v>
      </c>
      <c r="D769">
        <v>1.39</v>
      </c>
      <c r="E769">
        <v>12</v>
      </c>
      <c r="F769">
        <v>39.950000000000003</v>
      </c>
      <c r="G769">
        <v>27.32</v>
      </c>
      <c r="H769" s="8">
        <v>0.2238</v>
      </c>
      <c r="I769" t="s">
        <v>615</v>
      </c>
    </row>
    <row r="770" spans="1:9" x14ac:dyDescent="0.3">
      <c r="A770">
        <v>1</v>
      </c>
      <c r="B770" t="s">
        <v>1443</v>
      </c>
      <c r="C770">
        <v>1</v>
      </c>
      <c r="D770">
        <v>1.57</v>
      </c>
      <c r="E770">
        <v>11</v>
      </c>
      <c r="F770">
        <v>48.12</v>
      </c>
      <c r="G770">
        <v>36.61</v>
      </c>
      <c r="H770" s="8">
        <v>0.14460000000000001</v>
      </c>
      <c r="I770" t="s">
        <v>615</v>
      </c>
    </row>
    <row r="771" spans="1:9" x14ac:dyDescent="0.3">
      <c r="A771">
        <v>1</v>
      </c>
      <c r="B771" t="s">
        <v>1444</v>
      </c>
      <c r="C771">
        <v>1</v>
      </c>
      <c r="D771">
        <v>-0.35</v>
      </c>
      <c r="E771">
        <v>15</v>
      </c>
      <c r="F771">
        <v>34.69</v>
      </c>
      <c r="G771">
        <v>33.79</v>
      </c>
      <c r="H771" s="8">
        <v>0.24299999999999999</v>
      </c>
      <c r="I771" t="s">
        <v>615</v>
      </c>
    </row>
    <row r="772" spans="1:9" x14ac:dyDescent="0.3">
      <c r="A772">
        <v>1</v>
      </c>
      <c r="B772" t="s">
        <v>1445</v>
      </c>
      <c r="C772">
        <v>1</v>
      </c>
      <c r="D772">
        <v>-0.42</v>
      </c>
      <c r="E772">
        <v>15</v>
      </c>
      <c r="F772">
        <v>27.23</v>
      </c>
      <c r="G772">
        <v>26.11</v>
      </c>
      <c r="H772" s="8">
        <v>0.31590000000000001</v>
      </c>
      <c r="I772" t="s">
        <v>615</v>
      </c>
    </row>
    <row r="773" spans="1:9" x14ac:dyDescent="0.3">
      <c r="A773">
        <v>1</v>
      </c>
      <c r="B773" t="s">
        <v>1446</v>
      </c>
      <c r="C773">
        <v>1</v>
      </c>
      <c r="D773">
        <v>-0.06</v>
      </c>
      <c r="E773">
        <v>13</v>
      </c>
      <c r="F773">
        <v>38.450000000000003</v>
      </c>
      <c r="G773">
        <v>30.3</v>
      </c>
      <c r="H773" s="8">
        <v>0.2545</v>
      </c>
      <c r="I773" t="s">
        <v>615</v>
      </c>
    </row>
    <row r="774" spans="1:9" x14ac:dyDescent="0.3">
      <c r="A774">
        <v>1</v>
      </c>
      <c r="B774" t="s">
        <v>1447</v>
      </c>
      <c r="C774">
        <v>1</v>
      </c>
      <c r="D774">
        <v>1.1000000000000001</v>
      </c>
      <c r="E774">
        <v>13</v>
      </c>
      <c r="F774">
        <v>33.53</v>
      </c>
      <c r="G774">
        <v>31.77</v>
      </c>
      <c r="H774" s="8">
        <v>0.22090000000000001</v>
      </c>
      <c r="I774" t="s">
        <v>615</v>
      </c>
    </row>
    <row r="775" spans="1:9" x14ac:dyDescent="0.3">
      <c r="A775">
        <v>1</v>
      </c>
      <c r="B775" t="s">
        <v>1448</v>
      </c>
      <c r="C775">
        <v>1</v>
      </c>
      <c r="D775">
        <v>0.53</v>
      </c>
      <c r="E775">
        <v>12</v>
      </c>
      <c r="F775">
        <v>27.27</v>
      </c>
      <c r="G775">
        <v>23.12</v>
      </c>
      <c r="H775" s="8">
        <v>0.26029999999999998</v>
      </c>
      <c r="I775" t="s">
        <v>615</v>
      </c>
    </row>
    <row r="776" spans="1:9" x14ac:dyDescent="0.3">
      <c r="A776">
        <v>1</v>
      </c>
      <c r="B776" t="s">
        <v>1449</v>
      </c>
      <c r="C776">
        <v>1</v>
      </c>
      <c r="D776">
        <v>1.27</v>
      </c>
      <c r="E776">
        <v>13</v>
      </c>
      <c r="F776">
        <v>34.5</v>
      </c>
      <c r="G776">
        <v>27.44</v>
      </c>
      <c r="H776" s="8">
        <v>0.2225</v>
      </c>
      <c r="I776" t="s">
        <v>615</v>
      </c>
    </row>
    <row r="777" spans="1:9" x14ac:dyDescent="0.3">
      <c r="A777">
        <v>1</v>
      </c>
      <c r="B777" t="s">
        <v>1450</v>
      </c>
      <c r="C777">
        <v>1</v>
      </c>
      <c r="D777">
        <v>-0.97</v>
      </c>
      <c r="E777">
        <v>17</v>
      </c>
      <c r="F777">
        <v>41.67</v>
      </c>
      <c r="G777">
        <v>39.130000000000003</v>
      </c>
      <c r="H777" s="8">
        <v>0.23050000000000001</v>
      </c>
      <c r="I777" t="s">
        <v>615</v>
      </c>
    </row>
    <row r="778" spans="1:9" x14ac:dyDescent="0.3">
      <c r="A778">
        <v>1</v>
      </c>
      <c r="B778" t="s">
        <v>1451</v>
      </c>
      <c r="C778">
        <v>1</v>
      </c>
      <c r="D778">
        <v>0.56999999999999995</v>
      </c>
      <c r="E778">
        <v>13</v>
      </c>
      <c r="F778">
        <v>38.03</v>
      </c>
      <c r="G778">
        <v>35.15</v>
      </c>
      <c r="H778" s="8">
        <v>0.20200000000000001</v>
      </c>
      <c r="I778" t="s">
        <v>615</v>
      </c>
    </row>
    <row r="779" spans="1:9" x14ac:dyDescent="0.3">
      <c r="A779">
        <v>1</v>
      </c>
      <c r="B779" t="s">
        <v>1452</v>
      </c>
      <c r="C779">
        <v>1</v>
      </c>
      <c r="D779">
        <v>-1.48</v>
      </c>
      <c r="E779">
        <v>11</v>
      </c>
      <c r="F779">
        <v>50.21</v>
      </c>
      <c r="G779">
        <v>32.97</v>
      </c>
      <c r="H779" s="8">
        <v>0.1774</v>
      </c>
      <c r="I779" t="s">
        <v>615</v>
      </c>
    </row>
    <row r="780" spans="1:9" x14ac:dyDescent="0.3">
      <c r="A780">
        <v>1</v>
      </c>
      <c r="B780" t="s">
        <v>1453</v>
      </c>
      <c r="C780">
        <v>1</v>
      </c>
      <c r="D780">
        <v>0.15</v>
      </c>
      <c r="E780">
        <v>17</v>
      </c>
      <c r="F780">
        <v>62.92</v>
      </c>
      <c r="G780">
        <v>59.59</v>
      </c>
      <c r="H780" s="8">
        <v>0.155</v>
      </c>
      <c r="I780" t="s">
        <v>615</v>
      </c>
    </row>
    <row r="781" spans="1:9" x14ac:dyDescent="0.3">
      <c r="A781">
        <v>1</v>
      </c>
      <c r="B781" t="s">
        <v>1454</v>
      </c>
      <c r="C781">
        <v>1</v>
      </c>
      <c r="D781">
        <v>1.55</v>
      </c>
      <c r="E781">
        <v>10</v>
      </c>
      <c r="F781">
        <v>45.34</v>
      </c>
      <c r="G781">
        <v>22.84</v>
      </c>
      <c r="H781" s="8">
        <v>0.18179999999999999</v>
      </c>
      <c r="I781" t="s">
        <v>615</v>
      </c>
    </row>
    <row r="782" spans="1:9" x14ac:dyDescent="0.3">
      <c r="A782">
        <v>1</v>
      </c>
      <c r="B782" t="s">
        <v>1455</v>
      </c>
      <c r="C782">
        <v>1</v>
      </c>
      <c r="D782">
        <v>0.43</v>
      </c>
      <c r="E782">
        <v>12</v>
      </c>
      <c r="F782">
        <v>57.3</v>
      </c>
      <c r="G782">
        <v>56.07</v>
      </c>
      <c r="H782" s="8">
        <v>0.1178</v>
      </c>
      <c r="I782" t="s">
        <v>615</v>
      </c>
    </row>
    <row r="783" spans="1:9" x14ac:dyDescent="0.3">
      <c r="A783">
        <v>1</v>
      </c>
      <c r="B783" t="s">
        <v>1456</v>
      </c>
      <c r="C783">
        <v>1</v>
      </c>
      <c r="D783">
        <v>0.47</v>
      </c>
      <c r="E783">
        <v>16</v>
      </c>
      <c r="F783">
        <v>79.19</v>
      </c>
      <c r="G783">
        <v>78.77</v>
      </c>
      <c r="H783" s="8">
        <v>0.1104</v>
      </c>
      <c r="I783" t="s">
        <v>615</v>
      </c>
    </row>
    <row r="784" spans="1:9" x14ac:dyDescent="0.3">
      <c r="A784">
        <v>1</v>
      </c>
      <c r="B784" t="s">
        <v>1457</v>
      </c>
      <c r="C784">
        <v>1</v>
      </c>
      <c r="D784">
        <v>0.12</v>
      </c>
      <c r="E784">
        <v>18</v>
      </c>
      <c r="F784">
        <v>85.27</v>
      </c>
      <c r="G784">
        <v>84.56</v>
      </c>
      <c r="H784" s="8">
        <v>0.1148</v>
      </c>
      <c r="I784" t="s">
        <v>615</v>
      </c>
    </row>
    <row r="785" spans="1:9" x14ac:dyDescent="0.3">
      <c r="A785">
        <v>1</v>
      </c>
      <c r="B785" t="s">
        <v>1458</v>
      </c>
      <c r="C785">
        <v>1</v>
      </c>
      <c r="D785">
        <v>1.05</v>
      </c>
      <c r="E785">
        <v>17</v>
      </c>
      <c r="F785">
        <v>70.3</v>
      </c>
      <c r="G785">
        <v>69.53</v>
      </c>
      <c r="H785" s="8">
        <v>0.13300000000000001</v>
      </c>
      <c r="I785" t="s">
        <v>615</v>
      </c>
    </row>
    <row r="786" spans="1:9" x14ac:dyDescent="0.3">
      <c r="A786">
        <v>1</v>
      </c>
      <c r="B786" t="s">
        <v>1459</v>
      </c>
      <c r="C786">
        <v>1</v>
      </c>
      <c r="D786">
        <v>-1.69</v>
      </c>
      <c r="E786">
        <v>16</v>
      </c>
      <c r="F786">
        <v>50.57</v>
      </c>
      <c r="G786">
        <v>44.19</v>
      </c>
      <c r="H786" s="8">
        <v>0.2001</v>
      </c>
      <c r="I786" t="s">
        <v>615</v>
      </c>
    </row>
    <row r="787" spans="1:9" x14ac:dyDescent="0.3">
      <c r="A787">
        <v>1</v>
      </c>
      <c r="B787" t="s">
        <v>1460</v>
      </c>
      <c r="C787">
        <v>1</v>
      </c>
      <c r="D787">
        <v>1.21</v>
      </c>
      <c r="E787">
        <v>14</v>
      </c>
      <c r="F787">
        <v>33.99</v>
      </c>
      <c r="G787">
        <v>26.82</v>
      </c>
      <c r="H787" s="8">
        <v>0.25640000000000002</v>
      </c>
      <c r="I787" t="s">
        <v>615</v>
      </c>
    </row>
    <row r="788" spans="1:9" x14ac:dyDescent="0.3">
      <c r="A788">
        <v>1</v>
      </c>
      <c r="B788" t="s">
        <v>1461</v>
      </c>
      <c r="C788">
        <v>1</v>
      </c>
      <c r="D788">
        <v>1.45</v>
      </c>
      <c r="E788">
        <v>16</v>
      </c>
      <c r="F788">
        <v>47.77</v>
      </c>
      <c r="G788">
        <v>35.299999999999997</v>
      </c>
      <c r="H788" s="8">
        <v>0.22059999999999999</v>
      </c>
      <c r="I788" t="s">
        <v>615</v>
      </c>
    </row>
    <row r="789" spans="1:9" x14ac:dyDescent="0.3">
      <c r="A789">
        <v>1</v>
      </c>
      <c r="B789" t="s">
        <v>1462</v>
      </c>
      <c r="C789">
        <v>1</v>
      </c>
      <c r="D789">
        <v>0.62</v>
      </c>
      <c r="E789">
        <v>17</v>
      </c>
      <c r="F789">
        <v>56.6</v>
      </c>
      <c r="G789">
        <v>55.63</v>
      </c>
      <c r="H789" s="8">
        <v>0.16750000000000001</v>
      </c>
      <c r="I789" t="s">
        <v>615</v>
      </c>
    </row>
    <row r="790" spans="1:9" x14ac:dyDescent="0.3">
      <c r="A790">
        <v>1</v>
      </c>
      <c r="B790" t="s">
        <v>1463</v>
      </c>
      <c r="C790">
        <v>1</v>
      </c>
      <c r="D790">
        <v>-0.71</v>
      </c>
      <c r="E790">
        <v>13</v>
      </c>
      <c r="F790">
        <v>56.14</v>
      </c>
      <c r="G790">
        <v>53.53</v>
      </c>
      <c r="H790" s="8">
        <v>0.13270000000000001</v>
      </c>
      <c r="I790" t="s">
        <v>615</v>
      </c>
    </row>
    <row r="791" spans="1:9" x14ac:dyDescent="0.3">
      <c r="A791">
        <v>1</v>
      </c>
      <c r="B791" t="s">
        <v>1464</v>
      </c>
      <c r="C791">
        <v>1</v>
      </c>
      <c r="D791">
        <v>-0.06</v>
      </c>
      <c r="E791">
        <v>13</v>
      </c>
      <c r="F791">
        <v>32.01</v>
      </c>
      <c r="G791">
        <v>28.4</v>
      </c>
      <c r="H791" s="8">
        <v>0.25030000000000002</v>
      </c>
      <c r="I791" t="s">
        <v>615</v>
      </c>
    </row>
    <row r="792" spans="1:9" x14ac:dyDescent="0.3">
      <c r="A792">
        <v>1</v>
      </c>
      <c r="B792" t="s">
        <v>1465</v>
      </c>
      <c r="C792">
        <v>1</v>
      </c>
      <c r="D792">
        <v>-0.49</v>
      </c>
      <c r="E792">
        <v>12</v>
      </c>
      <c r="F792">
        <v>46.74</v>
      </c>
      <c r="G792">
        <v>31.08</v>
      </c>
      <c r="H792" s="8">
        <v>0.25009999999999999</v>
      </c>
      <c r="I792" t="s">
        <v>615</v>
      </c>
    </row>
    <row r="793" spans="1:9" x14ac:dyDescent="0.3">
      <c r="A793">
        <v>1</v>
      </c>
      <c r="B793" t="s">
        <v>1466</v>
      </c>
      <c r="C793">
        <v>1</v>
      </c>
      <c r="D793">
        <v>1.01</v>
      </c>
      <c r="E793">
        <v>13</v>
      </c>
      <c r="F793">
        <v>38.869999999999997</v>
      </c>
      <c r="G793">
        <v>34.11</v>
      </c>
      <c r="H793" s="8">
        <v>0.2009</v>
      </c>
      <c r="I793" t="s">
        <v>615</v>
      </c>
    </row>
    <row r="794" spans="1:9" x14ac:dyDescent="0.3">
      <c r="A794">
        <v>1</v>
      </c>
      <c r="B794" t="s">
        <v>1467</v>
      </c>
      <c r="C794">
        <v>1</v>
      </c>
      <c r="D794">
        <v>0.12</v>
      </c>
      <c r="E794">
        <v>16</v>
      </c>
      <c r="F794">
        <v>48.23</v>
      </c>
      <c r="G794">
        <v>46.38</v>
      </c>
      <c r="H794" s="8">
        <v>0.17979999999999999</v>
      </c>
      <c r="I794" t="s">
        <v>615</v>
      </c>
    </row>
    <row r="795" spans="1:9" x14ac:dyDescent="0.3">
      <c r="A795">
        <v>1</v>
      </c>
      <c r="B795" t="s">
        <v>1468</v>
      </c>
      <c r="C795">
        <v>1</v>
      </c>
      <c r="D795">
        <v>0.99</v>
      </c>
      <c r="E795">
        <v>13</v>
      </c>
      <c r="F795">
        <v>48.22</v>
      </c>
      <c r="G795">
        <v>44.17</v>
      </c>
      <c r="H795" s="8">
        <v>0.159</v>
      </c>
      <c r="I795" t="s">
        <v>615</v>
      </c>
    </row>
    <row r="796" spans="1:9" x14ac:dyDescent="0.3">
      <c r="A796">
        <v>1</v>
      </c>
      <c r="B796" t="s">
        <v>1469</v>
      </c>
      <c r="C796">
        <v>1</v>
      </c>
      <c r="D796">
        <v>-1.1599999999999999</v>
      </c>
      <c r="E796">
        <v>13</v>
      </c>
      <c r="F796">
        <v>45.4</v>
      </c>
      <c r="G796">
        <v>37.56</v>
      </c>
      <c r="H796" s="8">
        <v>0.19309999999999999</v>
      </c>
      <c r="I796" t="s">
        <v>615</v>
      </c>
    </row>
    <row r="797" spans="1:9" x14ac:dyDescent="0.3">
      <c r="A797">
        <v>1</v>
      </c>
      <c r="B797" t="s">
        <v>1470</v>
      </c>
      <c r="C797">
        <v>1</v>
      </c>
      <c r="D797">
        <v>0.88</v>
      </c>
      <c r="E797">
        <v>13</v>
      </c>
      <c r="F797">
        <v>36.630000000000003</v>
      </c>
      <c r="G797">
        <v>31.41</v>
      </c>
      <c r="H797" s="8">
        <v>0.2056</v>
      </c>
      <c r="I797" t="s">
        <v>615</v>
      </c>
    </row>
    <row r="798" spans="1:9" x14ac:dyDescent="0.3">
      <c r="A798">
        <v>1</v>
      </c>
      <c r="B798" t="s">
        <v>1471</v>
      </c>
      <c r="C798">
        <v>1</v>
      </c>
      <c r="D798">
        <v>-0.24</v>
      </c>
      <c r="E798">
        <v>14</v>
      </c>
      <c r="F798">
        <v>47.75</v>
      </c>
      <c r="G798">
        <v>44.97</v>
      </c>
      <c r="H798" s="8">
        <v>0.1704</v>
      </c>
      <c r="I798" t="s">
        <v>615</v>
      </c>
    </row>
    <row r="799" spans="1:9" x14ac:dyDescent="0.3">
      <c r="A799">
        <v>1</v>
      </c>
      <c r="B799" t="s">
        <v>1472</v>
      </c>
      <c r="C799">
        <v>1</v>
      </c>
      <c r="D799">
        <v>-0.61</v>
      </c>
      <c r="E799">
        <v>14</v>
      </c>
      <c r="F799">
        <v>58.18</v>
      </c>
      <c r="G799">
        <v>41.11</v>
      </c>
      <c r="H799" s="8">
        <v>0.20300000000000001</v>
      </c>
      <c r="I799" t="s">
        <v>615</v>
      </c>
    </row>
    <row r="800" spans="1:9" x14ac:dyDescent="0.3">
      <c r="A800">
        <v>1</v>
      </c>
      <c r="B800" t="s">
        <v>1473</v>
      </c>
      <c r="C800">
        <v>1</v>
      </c>
      <c r="D800">
        <v>1.43</v>
      </c>
      <c r="E800">
        <v>11</v>
      </c>
      <c r="F800">
        <v>30.86</v>
      </c>
      <c r="G800">
        <v>27.76</v>
      </c>
      <c r="H800" s="8">
        <v>0.22159999999999999</v>
      </c>
      <c r="I800" t="s">
        <v>615</v>
      </c>
    </row>
    <row r="801" spans="1:9" x14ac:dyDescent="0.3">
      <c r="A801">
        <v>1</v>
      </c>
      <c r="B801" t="s">
        <v>1474</v>
      </c>
      <c r="C801">
        <v>1</v>
      </c>
      <c r="D801">
        <v>0.88</v>
      </c>
      <c r="E801">
        <v>10</v>
      </c>
      <c r="F801">
        <v>41.44</v>
      </c>
      <c r="G801">
        <v>34.450000000000003</v>
      </c>
      <c r="H801" s="8">
        <v>0.14960000000000001</v>
      </c>
      <c r="I801" t="s">
        <v>615</v>
      </c>
    </row>
    <row r="802" spans="1:9" x14ac:dyDescent="0.3">
      <c r="A802">
        <v>1</v>
      </c>
      <c r="B802" t="s">
        <v>1475</v>
      </c>
      <c r="C802">
        <v>1</v>
      </c>
      <c r="D802">
        <v>0.43</v>
      </c>
      <c r="E802">
        <v>13</v>
      </c>
      <c r="F802">
        <v>40.72</v>
      </c>
      <c r="G802">
        <v>34.159999999999997</v>
      </c>
      <c r="H802" s="8">
        <v>0.19800000000000001</v>
      </c>
      <c r="I802" t="s">
        <v>615</v>
      </c>
    </row>
    <row r="803" spans="1:9" x14ac:dyDescent="0.3">
      <c r="A803">
        <v>1</v>
      </c>
      <c r="B803" t="s">
        <v>1476</v>
      </c>
      <c r="C803">
        <v>1</v>
      </c>
      <c r="D803">
        <v>-0.49</v>
      </c>
      <c r="E803">
        <v>18</v>
      </c>
      <c r="F803">
        <v>50.67</v>
      </c>
      <c r="G803">
        <v>42.73</v>
      </c>
      <c r="H803" s="8">
        <v>0.20230000000000001</v>
      </c>
      <c r="I803" t="s">
        <v>615</v>
      </c>
    </row>
    <row r="804" spans="1:9" x14ac:dyDescent="0.3">
      <c r="A804">
        <v>1</v>
      </c>
      <c r="B804" t="s">
        <v>1477</v>
      </c>
      <c r="C804">
        <v>1</v>
      </c>
      <c r="D804">
        <v>1.54</v>
      </c>
      <c r="E804">
        <v>12</v>
      </c>
      <c r="F804">
        <v>40.130000000000003</v>
      </c>
      <c r="G804">
        <v>35.18</v>
      </c>
      <c r="H804" s="8">
        <v>0.22739999999999999</v>
      </c>
      <c r="I804" t="s">
        <v>615</v>
      </c>
    </row>
    <row r="805" spans="1:9" x14ac:dyDescent="0.3">
      <c r="A805">
        <v>1</v>
      </c>
      <c r="B805" t="s">
        <v>1478</v>
      </c>
      <c r="C805">
        <v>1</v>
      </c>
      <c r="D805">
        <v>0.04</v>
      </c>
      <c r="E805">
        <v>14</v>
      </c>
      <c r="F805">
        <v>54.39</v>
      </c>
      <c r="G805">
        <v>52.83</v>
      </c>
      <c r="H805" s="8">
        <v>0.1404</v>
      </c>
      <c r="I805" t="s">
        <v>615</v>
      </c>
    </row>
    <row r="806" spans="1:9" x14ac:dyDescent="0.3">
      <c r="A806">
        <v>1</v>
      </c>
      <c r="B806" t="s">
        <v>1479</v>
      </c>
      <c r="C806">
        <v>1</v>
      </c>
      <c r="D806">
        <v>0.01</v>
      </c>
      <c r="E806">
        <v>14</v>
      </c>
      <c r="F806">
        <v>48.59</v>
      </c>
      <c r="G806">
        <v>38.450000000000003</v>
      </c>
      <c r="H806" s="8">
        <v>0.18659999999999999</v>
      </c>
      <c r="I806" t="s">
        <v>615</v>
      </c>
    </row>
    <row r="807" spans="1:9" x14ac:dyDescent="0.3">
      <c r="A807">
        <v>1</v>
      </c>
      <c r="B807" t="s">
        <v>1480</v>
      </c>
      <c r="C807">
        <v>1</v>
      </c>
      <c r="D807">
        <v>0.28999999999999998</v>
      </c>
      <c r="E807">
        <v>14</v>
      </c>
      <c r="F807">
        <v>40.32</v>
      </c>
      <c r="G807">
        <v>36.26</v>
      </c>
      <c r="H807" s="8">
        <v>0.18990000000000001</v>
      </c>
      <c r="I807" t="s">
        <v>615</v>
      </c>
    </row>
    <row r="808" spans="1:9" x14ac:dyDescent="0.3">
      <c r="A808">
        <v>1</v>
      </c>
      <c r="B808" t="s">
        <v>1481</v>
      </c>
      <c r="C808">
        <v>1</v>
      </c>
      <c r="D808">
        <v>-0.56000000000000005</v>
      </c>
      <c r="E808">
        <v>14</v>
      </c>
      <c r="F808">
        <v>40.36</v>
      </c>
      <c r="G808">
        <v>36.69</v>
      </c>
      <c r="H808" s="8">
        <v>0.22009999999999999</v>
      </c>
      <c r="I808" t="s">
        <v>615</v>
      </c>
    </row>
    <row r="809" spans="1:9" x14ac:dyDescent="0.3">
      <c r="A809">
        <v>1</v>
      </c>
      <c r="B809" t="s">
        <v>1482</v>
      </c>
      <c r="C809">
        <v>1</v>
      </c>
      <c r="D809">
        <v>0.56000000000000005</v>
      </c>
      <c r="E809">
        <v>16</v>
      </c>
      <c r="F809">
        <v>63.05</v>
      </c>
      <c r="G809">
        <v>59.63</v>
      </c>
      <c r="H809" s="8">
        <v>0.1583</v>
      </c>
      <c r="I809" t="s">
        <v>615</v>
      </c>
    </row>
    <row r="810" spans="1:9" x14ac:dyDescent="0.3">
      <c r="A810">
        <v>1</v>
      </c>
      <c r="B810" t="s">
        <v>1483</v>
      </c>
      <c r="C810">
        <v>1</v>
      </c>
      <c r="D810">
        <v>-0.08</v>
      </c>
      <c r="E810">
        <v>11</v>
      </c>
      <c r="F810">
        <v>32.81</v>
      </c>
      <c r="G810">
        <v>20.55</v>
      </c>
      <c r="H810" s="8">
        <v>0.31990000000000002</v>
      </c>
      <c r="I810" t="s">
        <v>615</v>
      </c>
    </row>
    <row r="811" spans="1:9" x14ac:dyDescent="0.3">
      <c r="A811">
        <v>1</v>
      </c>
      <c r="B811" t="s">
        <v>1484</v>
      </c>
      <c r="C811">
        <v>1</v>
      </c>
      <c r="D811">
        <v>1.1000000000000001</v>
      </c>
      <c r="E811">
        <v>12</v>
      </c>
      <c r="F811">
        <v>37.68</v>
      </c>
      <c r="G811">
        <v>30.75</v>
      </c>
      <c r="H811" s="8">
        <v>0.216</v>
      </c>
      <c r="I811" t="s">
        <v>615</v>
      </c>
    </row>
    <row r="812" spans="1:9" x14ac:dyDescent="0.3">
      <c r="A812">
        <v>1</v>
      </c>
      <c r="B812" t="s">
        <v>1485</v>
      </c>
      <c r="C812">
        <v>1</v>
      </c>
      <c r="D812">
        <v>-0.76</v>
      </c>
      <c r="E812">
        <v>11</v>
      </c>
      <c r="F812">
        <v>34.44</v>
      </c>
      <c r="G812">
        <v>27.15</v>
      </c>
      <c r="H812" s="8">
        <v>0.21479999999999999</v>
      </c>
      <c r="I812" t="s">
        <v>615</v>
      </c>
    </row>
    <row r="813" spans="1:9" x14ac:dyDescent="0.3">
      <c r="A813">
        <v>1</v>
      </c>
      <c r="B813" t="s">
        <v>1486</v>
      </c>
      <c r="C813">
        <v>1</v>
      </c>
      <c r="D813">
        <v>0.06</v>
      </c>
      <c r="E813">
        <v>12</v>
      </c>
      <c r="F813">
        <v>30.12</v>
      </c>
      <c r="G813">
        <v>29.51</v>
      </c>
      <c r="H813" s="8">
        <v>0.2177</v>
      </c>
      <c r="I813" t="s">
        <v>615</v>
      </c>
    </row>
    <row r="814" spans="1:9" x14ac:dyDescent="0.3">
      <c r="A814">
        <v>1</v>
      </c>
      <c r="B814" t="s">
        <v>1487</v>
      </c>
      <c r="C814">
        <v>1</v>
      </c>
      <c r="D814">
        <v>1.02</v>
      </c>
      <c r="E814">
        <v>17</v>
      </c>
      <c r="F814">
        <v>42.78</v>
      </c>
      <c r="G814">
        <v>38.85</v>
      </c>
      <c r="H814" s="8">
        <v>0.23549999999999999</v>
      </c>
      <c r="I814" t="s">
        <v>615</v>
      </c>
    </row>
    <row r="815" spans="1:9" x14ac:dyDescent="0.3">
      <c r="A815">
        <v>1</v>
      </c>
      <c r="B815" t="s">
        <v>1488</v>
      </c>
      <c r="C815">
        <v>1</v>
      </c>
      <c r="D815">
        <v>0.9</v>
      </c>
      <c r="E815">
        <v>13</v>
      </c>
      <c r="F815">
        <v>38.81</v>
      </c>
      <c r="G815">
        <v>29.53</v>
      </c>
      <c r="H815" s="8">
        <v>0.2326</v>
      </c>
      <c r="I815" t="s">
        <v>615</v>
      </c>
    </row>
    <row r="816" spans="1:9" x14ac:dyDescent="0.3">
      <c r="A816">
        <v>1</v>
      </c>
      <c r="B816" t="s">
        <v>1489</v>
      </c>
      <c r="C816">
        <v>1</v>
      </c>
      <c r="D816">
        <v>-0.22</v>
      </c>
      <c r="E816">
        <v>17</v>
      </c>
      <c r="F816">
        <v>60.13</v>
      </c>
      <c r="G816">
        <v>59.42</v>
      </c>
      <c r="H816" s="8">
        <v>0.15620000000000001</v>
      </c>
      <c r="I816" t="s">
        <v>615</v>
      </c>
    </row>
    <row r="817" spans="1:9" x14ac:dyDescent="0.3">
      <c r="A817">
        <v>1</v>
      </c>
      <c r="B817" t="s">
        <v>1490</v>
      </c>
      <c r="C817">
        <v>1</v>
      </c>
      <c r="D817">
        <v>-0.97</v>
      </c>
      <c r="E817">
        <v>11</v>
      </c>
      <c r="F817">
        <v>38.47</v>
      </c>
      <c r="G817">
        <v>26.77</v>
      </c>
      <c r="H817" s="8">
        <v>0.30170000000000002</v>
      </c>
      <c r="I817" t="s">
        <v>615</v>
      </c>
    </row>
    <row r="818" spans="1:9" x14ac:dyDescent="0.3">
      <c r="A818">
        <v>1</v>
      </c>
      <c r="B818" t="s">
        <v>1491</v>
      </c>
      <c r="C818">
        <v>1</v>
      </c>
      <c r="D818">
        <v>1</v>
      </c>
      <c r="E818">
        <v>11</v>
      </c>
      <c r="F818">
        <v>24.17</v>
      </c>
      <c r="G818">
        <v>22.55</v>
      </c>
      <c r="H818" s="8">
        <v>0.2581</v>
      </c>
      <c r="I818" t="s">
        <v>615</v>
      </c>
    </row>
    <row r="819" spans="1:9" x14ac:dyDescent="0.3">
      <c r="A819">
        <v>1</v>
      </c>
      <c r="B819" t="s">
        <v>1492</v>
      </c>
      <c r="C819">
        <v>1</v>
      </c>
      <c r="D819">
        <v>1.17</v>
      </c>
      <c r="E819">
        <v>12</v>
      </c>
      <c r="F819">
        <v>46.54</v>
      </c>
      <c r="G819">
        <v>29.29</v>
      </c>
      <c r="H819" s="8">
        <v>0.17949999999999999</v>
      </c>
      <c r="I819" t="s">
        <v>615</v>
      </c>
    </row>
    <row r="820" spans="1:9" x14ac:dyDescent="0.3">
      <c r="A820">
        <v>1</v>
      </c>
      <c r="B820" t="s">
        <v>1493</v>
      </c>
      <c r="C820">
        <v>1</v>
      </c>
      <c r="D820">
        <v>0.36</v>
      </c>
      <c r="E820">
        <v>12</v>
      </c>
      <c r="F820">
        <v>34.92</v>
      </c>
      <c r="G820">
        <v>31.3</v>
      </c>
      <c r="H820" s="8">
        <v>0.2034</v>
      </c>
      <c r="I820" t="s">
        <v>615</v>
      </c>
    </row>
    <row r="821" spans="1:9" x14ac:dyDescent="0.3">
      <c r="A821">
        <v>1</v>
      </c>
      <c r="B821" t="s">
        <v>1494</v>
      </c>
      <c r="C821">
        <v>1</v>
      </c>
      <c r="D821">
        <v>-0.48</v>
      </c>
      <c r="E821">
        <v>17</v>
      </c>
      <c r="F821">
        <v>36.19</v>
      </c>
      <c r="G821">
        <v>35.15</v>
      </c>
      <c r="H821" s="8">
        <v>0.25130000000000002</v>
      </c>
      <c r="I821" t="s">
        <v>615</v>
      </c>
    </row>
    <row r="822" spans="1:9" x14ac:dyDescent="0.3">
      <c r="A822">
        <v>1</v>
      </c>
      <c r="B822" t="s">
        <v>1495</v>
      </c>
      <c r="C822">
        <v>1</v>
      </c>
      <c r="D822">
        <v>0.62</v>
      </c>
      <c r="E822">
        <v>13</v>
      </c>
      <c r="F822">
        <v>48.98</v>
      </c>
      <c r="G822">
        <v>45.96</v>
      </c>
      <c r="H822" s="8">
        <v>0.15379999999999999</v>
      </c>
      <c r="I822" t="s">
        <v>615</v>
      </c>
    </row>
    <row r="823" spans="1:9" x14ac:dyDescent="0.3">
      <c r="A823">
        <v>1</v>
      </c>
      <c r="B823" t="s">
        <v>1496</v>
      </c>
      <c r="C823">
        <v>1</v>
      </c>
      <c r="D823">
        <v>-0.21</v>
      </c>
      <c r="E823">
        <v>14</v>
      </c>
      <c r="F823">
        <v>47.26</v>
      </c>
      <c r="G823">
        <v>44.26</v>
      </c>
      <c r="H823" s="8">
        <v>0.1721</v>
      </c>
      <c r="I823" t="s">
        <v>615</v>
      </c>
    </row>
    <row r="824" spans="1:9" x14ac:dyDescent="0.3">
      <c r="A824">
        <v>1</v>
      </c>
      <c r="B824" t="s">
        <v>1497</v>
      </c>
      <c r="C824">
        <v>1</v>
      </c>
      <c r="D824">
        <v>-0.46</v>
      </c>
      <c r="E824">
        <v>10</v>
      </c>
      <c r="F824">
        <v>24.83</v>
      </c>
      <c r="G824">
        <v>18.170000000000002</v>
      </c>
      <c r="H824" s="8">
        <v>0.30590000000000001</v>
      </c>
      <c r="I824" t="s">
        <v>615</v>
      </c>
    </row>
    <row r="825" spans="1:9" x14ac:dyDescent="0.3">
      <c r="A825">
        <v>1</v>
      </c>
      <c r="B825" t="s">
        <v>1498</v>
      </c>
      <c r="C825">
        <v>1</v>
      </c>
      <c r="D825">
        <v>0.68</v>
      </c>
      <c r="E825">
        <v>14</v>
      </c>
      <c r="F825">
        <v>37.31</v>
      </c>
      <c r="G825">
        <v>31.77</v>
      </c>
      <c r="H825" s="8">
        <v>0.23910000000000001</v>
      </c>
      <c r="I825" t="s">
        <v>615</v>
      </c>
    </row>
    <row r="826" spans="1:9" x14ac:dyDescent="0.3">
      <c r="A826">
        <v>1</v>
      </c>
      <c r="B826" t="s">
        <v>1499</v>
      </c>
      <c r="C826">
        <v>1</v>
      </c>
      <c r="D826">
        <v>0.17</v>
      </c>
      <c r="E826">
        <v>12</v>
      </c>
      <c r="F826">
        <v>26.29</v>
      </c>
      <c r="G826">
        <v>23.07</v>
      </c>
      <c r="H826" s="8">
        <v>0.27439999999999998</v>
      </c>
      <c r="I826" t="s">
        <v>615</v>
      </c>
    </row>
    <row r="827" spans="1:9" x14ac:dyDescent="0.3">
      <c r="A827">
        <v>1</v>
      </c>
      <c r="B827" t="s">
        <v>1500</v>
      </c>
      <c r="C827">
        <v>1</v>
      </c>
      <c r="D827">
        <v>0.26</v>
      </c>
      <c r="E827">
        <v>13</v>
      </c>
      <c r="F827">
        <v>48.74</v>
      </c>
      <c r="G827">
        <v>47.46</v>
      </c>
      <c r="H827" s="8">
        <v>0.14580000000000001</v>
      </c>
      <c r="I827" t="s">
        <v>615</v>
      </c>
    </row>
    <row r="828" spans="1:9" x14ac:dyDescent="0.3">
      <c r="A828">
        <v>1</v>
      </c>
      <c r="B828" t="s">
        <v>1501</v>
      </c>
      <c r="C828">
        <v>1</v>
      </c>
      <c r="D828">
        <v>-0.56999999999999995</v>
      </c>
      <c r="E828">
        <v>12</v>
      </c>
      <c r="F828">
        <v>39.119999999999997</v>
      </c>
      <c r="G828">
        <v>29.26</v>
      </c>
      <c r="H828" s="8">
        <v>0.2223</v>
      </c>
      <c r="I828" t="s">
        <v>615</v>
      </c>
    </row>
    <row r="829" spans="1:9" x14ac:dyDescent="0.3">
      <c r="A829">
        <v>1</v>
      </c>
      <c r="B829" t="s">
        <v>1502</v>
      </c>
      <c r="C829">
        <v>1</v>
      </c>
      <c r="D829">
        <v>1.4</v>
      </c>
      <c r="E829">
        <v>16</v>
      </c>
      <c r="F829">
        <v>55.27</v>
      </c>
      <c r="G829">
        <v>52.4</v>
      </c>
      <c r="H829" s="8">
        <v>0.16109999999999999</v>
      </c>
      <c r="I829" t="s">
        <v>615</v>
      </c>
    </row>
    <row r="830" spans="1:9" x14ac:dyDescent="0.3">
      <c r="A830">
        <v>1</v>
      </c>
      <c r="B830" t="s">
        <v>1503</v>
      </c>
      <c r="C830">
        <v>1</v>
      </c>
      <c r="D830">
        <v>0.68</v>
      </c>
      <c r="E830">
        <v>12</v>
      </c>
      <c r="F830">
        <v>38.99</v>
      </c>
      <c r="G830">
        <v>29.92</v>
      </c>
      <c r="H830" s="8">
        <v>0.1948</v>
      </c>
      <c r="I830" t="s">
        <v>615</v>
      </c>
    </row>
    <row r="831" spans="1:9" x14ac:dyDescent="0.3">
      <c r="A831">
        <v>1</v>
      </c>
      <c r="B831" t="s">
        <v>1504</v>
      </c>
      <c r="C831">
        <v>1</v>
      </c>
      <c r="D831">
        <v>0.38</v>
      </c>
      <c r="E831">
        <v>12</v>
      </c>
      <c r="F831">
        <v>33.270000000000003</v>
      </c>
      <c r="G831">
        <v>23.84</v>
      </c>
      <c r="H831" s="8">
        <v>0.26629999999999998</v>
      </c>
      <c r="I831" t="s">
        <v>615</v>
      </c>
    </row>
    <row r="832" spans="1:9" x14ac:dyDescent="0.3">
      <c r="A832">
        <v>1</v>
      </c>
      <c r="B832" t="s">
        <v>1505</v>
      </c>
      <c r="C832">
        <v>1</v>
      </c>
      <c r="D832">
        <v>0.62</v>
      </c>
      <c r="E832">
        <v>17</v>
      </c>
      <c r="F832">
        <v>58.06</v>
      </c>
      <c r="G832">
        <v>50.67</v>
      </c>
      <c r="H832" s="8">
        <v>0.1711</v>
      </c>
      <c r="I832" t="s">
        <v>615</v>
      </c>
    </row>
    <row r="833" spans="1:9" x14ac:dyDescent="0.3">
      <c r="A833">
        <v>1</v>
      </c>
      <c r="B833" t="s">
        <v>1506</v>
      </c>
      <c r="C833">
        <v>1</v>
      </c>
      <c r="D833">
        <v>1.02</v>
      </c>
      <c r="E833">
        <v>13</v>
      </c>
      <c r="F833">
        <v>38.15</v>
      </c>
      <c r="G833">
        <v>35.07</v>
      </c>
      <c r="H833" s="8">
        <v>0.19719999999999999</v>
      </c>
      <c r="I833" t="s">
        <v>615</v>
      </c>
    </row>
    <row r="834" spans="1:9" x14ac:dyDescent="0.3">
      <c r="A834">
        <v>1</v>
      </c>
      <c r="B834" t="s">
        <v>1507</v>
      </c>
      <c r="C834">
        <v>1</v>
      </c>
      <c r="D834">
        <v>0.89</v>
      </c>
      <c r="E834">
        <v>11</v>
      </c>
      <c r="F834">
        <v>36.28</v>
      </c>
      <c r="G834">
        <v>25.24</v>
      </c>
      <c r="H834" s="8">
        <v>0.2397</v>
      </c>
      <c r="I834" t="s">
        <v>615</v>
      </c>
    </row>
    <row r="835" spans="1:9" x14ac:dyDescent="0.3">
      <c r="A835">
        <v>1</v>
      </c>
      <c r="B835" t="s">
        <v>1508</v>
      </c>
      <c r="C835">
        <v>1</v>
      </c>
      <c r="D835">
        <v>-0.03</v>
      </c>
      <c r="E835">
        <v>18</v>
      </c>
      <c r="F835">
        <v>48.8</v>
      </c>
      <c r="G835">
        <v>47.75</v>
      </c>
      <c r="H835" s="8">
        <v>0.20569999999999999</v>
      </c>
      <c r="I835" t="s">
        <v>615</v>
      </c>
    </row>
    <row r="836" spans="1:9" x14ac:dyDescent="0.3">
      <c r="A836">
        <v>1</v>
      </c>
      <c r="B836" t="s">
        <v>1509</v>
      </c>
      <c r="C836">
        <v>1</v>
      </c>
      <c r="D836">
        <v>0</v>
      </c>
      <c r="E836">
        <v>19</v>
      </c>
      <c r="F836">
        <v>71.38</v>
      </c>
      <c r="G836">
        <v>69.7</v>
      </c>
      <c r="H836" s="8">
        <v>0.14030000000000001</v>
      </c>
      <c r="I836" t="s">
        <v>615</v>
      </c>
    </row>
    <row r="837" spans="1:9" x14ac:dyDescent="0.3">
      <c r="A837">
        <v>1</v>
      </c>
      <c r="B837" t="s">
        <v>1510</v>
      </c>
      <c r="C837">
        <v>1</v>
      </c>
      <c r="D837">
        <v>-0.04</v>
      </c>
      <c r="E837">
        <v>17</v>
      </c>
      <c r="F837">
        <v>57.44</v>
      </c>
      <c r="G837">
        <v>56.3</v>
      </c>
      <c r="H837" s="8">
        <v>0.1719</v>
      </c>
      <c r="I837" t="s">
        <v>615</v>
      </c>
    </row>
    <row r="838" spans="1:9" x14ac:dyDescent="0.3">
      <c r="A838">
        <v>1</v>
      </c>
      <c r="B838" t="s">
        <v>1511</v>
      </c>
      <c r="C838">
        <v>1</v>
      </c>
      <c r="D838">
        <v>-0.1</v>
      </c>
      <c r="E838">
        <v>13</v>
      </c>
      <c r="F838">
        <v>35.4</v>
      </c>
      <c r="G838">
        <v>22.8</v>
      </c>
      <c r="H838" s="8">
        <v>0.28110000000000002</v>
      </c>
      <c r="I838" t="s">
        <v>615</v>
      </c>
    </row>
    <row r="839" spans="1:9" x14ac:dyDescent="0.3">
      <c r="A839">
        <v>1</v>
      </c>
      <c r="B839" t="s">
        <v>1512</v>
      </c>
      <c r="C839">
        <v>1</v>
      </c>
      <c r="D839">
        <v>-1.02</v>
      </c>
      <c r="E839">
        <v>14</v>
      </c>
      <c r="F839">
        <v>41.37</v>
      </c>
      <c r="G839">
        <v>37.770000000000003</v>
      </c>
      <c r="H839" s="8">
        <v>0.20119999999999999</v>
      </c>
      <c r="I839" t="s">
        <v>615</v>
      </c>
    </row>
    <row r="840" spans="1:9" x14ac:dyDescent="0.3">
      <c r="A840">
        <v>1</v>
      </c>
      <c r="B840" t="s">
        <v>1513</v>
      </c>
      <c r="C840">
        <v>1</v>
      </c>
      <c r="D840">
        <v>0.21</v>
      </c>
      <c r="E840">
        <v>12</v>
      </c>
      <c r="F840">
        <v>27.52</v>
      </c>
      <c r="G840">
        <v>25.33</v>
      </c>
      <c r="H840" s="8">
        <v>0.24729999999999999</v>
      </c>
      <c r="I840" t="s">
        <v>615</v>
      </c>
    </row>
    <row r="841" spans="1:9" x14ac:dyDescent="0.3">
      <c r="A841">
        <v>1</v>
      </c>
      <c r="B841" t="s">
        <v>1514</v>
      </c>
      <c r="C841">
        <v>1</v>
      </c>
      <c r="D841">
        <v>0.66</v>
      </c>
      <c r="E841">
        <v>16</v>
      </c>
      <c r="F841">
        <v>48.68</v>
      </c>
      <c r="G841">
        <v>38.43</v>
      </c>
      <c r="H841" s="8">
        <v>0.21690000000000001</v>
      </c>
      <c r="I841" t="s">
        <v>615</v>
      </c>
    </row>
    <row r="842" spans="1:9" x14ac:dyDescent="0.3">
      <c r="A842">
        <v>1</v>
      </c>
      <c r="B842" t="s">
        <v>1515</v>
      </c>
      <c r="C842">
        <v>1</v>
      </c>
      <c r="D842">
        <v>0.02</v>
      </c>
      <c r="E842">
        <v>14</v>
      </c>
      <c r="F842">
        <v>39.6</v>
      </c>
      <c r="G842">
        <v>38.03</v>
      </c>
      <c r="H842" s="8">
        <v>0.2157</v>
      </c>
      <c r="I842" t="s">
        <v>615</v>
      </c>
    </row>
    <row r="843" spans="1:9" x14ac:dyDescent="0.3">
      <c r="A843">
        <v>1</v>
      </c>
      <c r="B843" t="s">
        <v>1516</v>
      </c>
      <c r="C843">
        <v>1</v>
      </c>
      <c r="D843">
        <v>-0.56999999999999995</v>
      </c>
      <c r="E843">
        <v>12</v>
      </c>
      <c r="F843">
        <v>43.5</v>
      </c>
      <c r="G843">
        <v>29.11</v>
      </c>
      <c r="H843" s="8">
        <v>0.18010000000000001</v>
      </c>
      <c r="I843" t="s">
        <v>615</v>
      </c>
    </row>
    <row r="844" spans="1:9" x14ac:dyDescent="0.3">
      <c r="A844">
        <v>1</v>
      </c>
      <c r="B844" t="s">
        <v>1517</v>
      </c>
      <c r="C844">
        <v>1</v>
      </c>
      <c r="D844">
        <v>1.47</v>
      </c>
      <c r="E844">
        <v>11</v>
      </c>
      <c r="F844">
        <v>39.380000000000003</v>
      </c>
      <c r="G844">
        <v>30.53</v>
      </c>
      <c r="H844" s="8">
        <v>0.23150000000000001</v>
      </c>
      <c r="I844" t="s">
        <v>615</v>
      </c>
    </row>
    <row r="845" spans="1:9" x14ac:dyDescent="0.3">
      <c r="A845">
        <v>1</v>
      </c>
      <c r="B845" t="s">
        <v>1518</v>
      </c>
      <c r="C845">
        <v>1</v>
      </c>
      <c r="D845">
        <v>0.18</v>
      </c>
      <c r="E845">
        <v>15</v>
      </c>
      <c r="F845">
        <v>53.31</v>
      </c>
      <c r="G845">
        <v>51.74</v>
      </c>
      <c r="H845" s="8">
        <v>0.15679999999999999</v>
      </c>
      <c r="I845" t="s">
        <v>615</v>
      </c>
    </row>
    <row r="846" spans="1:9" x14ac:dyDescent="0.3">
      <c r="A846">
        <v>1</v>
      </c>
      <c r="B846" t="s">
        <v>1519</v>
      </c>
      <c r="C846">
        <v>1</v>
      </c>
      <c r="D846">
        <v>-0.57999999999999996</v>
      </c>
      <c r="E846">
        <v>16</v>
      </c>
      <c r="F846">
        <v>54.98</v>
      </c>
      <c r="G846">
        <v>50.57</v>
      </c>
      <c r="H846" s="8">
        <v>0.17169999999999999</v>
      </c>
      <c r="I846" t="s">
        <v>615</v>
      </c>
    </row>
    <row r="847" spans="1:9" x14ac:dyDescent="0.3">
      <c r="A847">
        <v>1</v>
      </c>
      <c r="B847" t="s">
        <v>1520</v>
      </c>
      <c r="C847">
        <v>1</v>
      </c>
      <c r="D847">
        <v>0.49</v>
      </c>
      <c r="E847">
        <v>19</v>
      </c>
      <c r="F847">
        <v>61.19</v>
      </c>
      <c r="G847">
        <v>59.06</v>
      </c>
      <c r="H847" s="8">
        <v>0.1686</v>
      </c>
      <c r="I847" t="s">
        <v>615</v>
      </c>
    </row>
    <row r="848" spans="1:9" x14ac:dyDescent="0.3">
      <c r="A848">
        <v>1</v>
      </c>
      <c r="B848" t="s">
        <v>1521</v>
      </c>
      <c r="C848">
        <v>1</v>
      </c>
      <c r="D848">
        <v>-0.76</v>
      </c>
      <c r="E848">
        <v>11</v>
      </c>
      <c r="F848">
        <v>32.700000000000003</v>
      </c>
      <c r="G848">
        <v>22.9</v>
      </c>
      <c r="H848" s="8">
        <v>0.23630000000000001</v>
      </c>
      <c r="I848" t="s">
        <v>615</v>
      </c>
    </row>
    <row r="849" spans="1:9" x14ac:dyDescent="0.3">
      <c r="A849">
        <v>1</v>
      </c>
      <c r="B849" t="s">
        <v>1522</v>
      </c>
      <c r="C849">
        <v>1</v>
      </c>
      <c r="D849">
        <v>0.68</v>
      </c>
      <c r="E849">
        <v>15</v>
      </c>
      <c r="F849">
        <v>49.58</v>
      </c>
      <c r="G849">
        <v>44.09</v>
      </c>
      <c r="H849" s="8">
        <v>0.17280000000000001</v>
      </c>
      <c r="I849" t="s">
        <v>615</v>
      </c>
    </row>
    <row r="850" spans="1:9" x14ac:dyDescent="0.3">
      <c r="A850">
        <v>1</v>
      </c>
      <c r="B850" t="s">
        <v>1523</v>
      </c>
      <c r="C850">
        <v>1</v>
      </c>
      <c r="D850">
        <v>0.56000000000000005</v>
      </c>
      <c r="E850">
        <v>16</v>
      </c>
      <c r="F850">
        <v>71.900000000000006</v>
      </c>
      <c r="G850">
        <v>71.180000000000007</v>
      </c>
      <c r="H850" s="8">
        <v>0.12540000000000001</v>
      </c>
      <c r="I850" t="s">
        <v>615</v>
      </c>
    </row>
    <row r="851" spans="1:9" x14ac:dyDescent="0.3">
      <c r="A851">
        <v>1</v>
      </c>
      <c r="B851" t="s">
        <v>1524</v>
      </c>
      <c r="C851">
        <v>1</v>
      </c>
      <c r="D851">
        <v>-0.75</v>
      </c>
      <c r="E851">
        <v>18</v>
      </c>
      <c r="F851">
        <v>75.959999999999994</v>
      </c>
      <c r="G851">
        <v>75.66</v>
      </c>
      <c r="H851" s="8">
        <v>0.13159999999999999</v>
      </c>
      <c r="I851" t="s">
        <v>615</v>
      </c>
    </row>
    <row r="852" spans="1:9" x14ac:dyDescent="0.3">
      <c r="A852">
        <v>1</v>
      </c>
      <c r="B852" t="s">
        <v>1525</v>
      </c>
      <c r="C852">
        <v>1</v>
      </c>
      <c r="D852">
        <v>-1.46</v>
      </c>
      <c r="E852">
        <v>17</v>
      </c>
      <c r="F852">
        <v>57.84</v>
      </c>
      <c r="G852">
        <v>48.06</v>
      </c>
      <c r="H852" s="8">
        <v>0.1893</v>
      </c>
      <c r="I852" t="s">
        <v>615</v>
      </c>
    </row>
    <row r="853" spans="1:9" x14ac:dyDescent="0.3">
      <c r="A853">
        <v>1</v>
      </c>
      <c r="B853" t="s">
        <v>1526</v>
      </c>
      <c r="C853">
        <v>1</v>
      </c>
      <c r="D853">
        <v>0.65</v>
      </c>
      <c r="E853">
        <v>15</v>
      </c>
      <c r="F853">
        <v>33.090000000000003</v>
      </c>
      <c r="G853">
        <v>31.17</v>
      </c>
      <c r="H853" s="8">
        <v>0.26569999999999999</v>
      </c>
      <c r="I853" t="s">
        <v>615</v>
      </c>
    </row>
    <row r="854" spans="1:9" x14ac:dyDescent="0.3">
      <c r="A854">
        <v>1</v>
      </c>
      <c r="B854" t="s">
        <v>1527</v>
      </c>
      <c r="C854">
        <v>1</v>
      </c>
      <c r="D854">
        <v>0.82</v>
      </c>
      <c r="E854">
        <v>21</v>
      </c>
      <c r="F854">
        <v>65.87</v>
      </c>
      <c r="G854">
        <v>64.89</v>
      </c>
      <c r="H854" s="8">
        <v>0.1736</v>
      </c>
      <c r="I854" t="s">
        <v>615</v>
      </c>
    </row>
    <row r="855" spans="1:9" x14ac:dyDescent="0.3">
      <c r="A855">
        <v>1</v>
      </c>
      <c r="B855" t="s">
        <v>1528</v>
      </c>
      <c r="C855">
        <v>1</v>
      </c>
      <c r="D855">
        <v>0.12</v>
      </c>
      <c r="E855">
        <v>17</v>
      </c>
      <c r="F855">
        <v>63.75</v>
      </c>
      <c r="G855">
        <v>60.41</v>
      </c>
      <c r="H855" s="8">
        <v>0.15240000000000001</v>
      </c>
      <c r="I855" t="s">
        <v>615</v>
      </c>
    </row>
    <row r="856" spans="1:9" x14ac:dyDescent="0.3">
      <c r="A856">
        <v>1</v>
      </c>
      <c r="B856" t="s">
        <v>1529</v>
      </c>
      <c r="C856">
        <v>1</v>
      </c>
      <c r="D856">
        <v>-0.24</v>
      </c>
      <c r="E856">
        <v>18</v>
      </c>
      <c r="F856">
        <v>51.17</v>
      </c>
      <c r="G856">
        <v>48.61</v>
      </c>
      <c r="H856" s="8">
        <v>0.19769999999999999</v>
      </c>
      <c r="I856" t="s">
        <v>615</v>
      </c>
    </row>
    <row r="857" spans="1:9" x14ac:dyDescent="0.3">
      <c r="A857">
        <v>1</v>
      </c>
      <c r="B857" t="s">
        <v>1530</v>
      </c>
      <c r="C857">
        <v>1</v>
      </c>
      <c r="D857">
        <v>0.56000000000000005</v>
      </c>
      <c r="E857">
        <v>14</v>
      </c>
      <c r="F857">
        <v>45.02</v>
      </c>
      <c r="G857">
        <v>33.67</v>
      </c>
      <c r="H857" s="8">
        <v>0.22170000000000001</v>
      </c>
      <c r="I857" t="s">
        <v>615</v>
      </c>
    </row>
    <row r="858" spans="1:9" x14ac:dyDescent="0.3">
      <c r="A858">
        <v>1</v>
      </c>
      <c r="B858" t="s">
        <v>1531</v>
      </c>
      <c r="C858">
        <v>1</v>
      </c>
      <c r="D858">
        <v>0.82</v>
      </c>
      <c r="E858">
        <v>17</v>
      </c>
      <c r="F858">
        <v>62.41</v>
      </c>
      <c r="G858">
        <v>60.39</v>
      </c>
      <c r="H858" s="8">
        <v>0.1585</v>
      </c>
      <c r="I858" t="s">
        <v>615</v>
      </c>
    </row>
    <row r="859" spans="1:9" x14ac:dyDescent="0.3">
      <c r="A859">
        <v>1</v>
      </c>
      <c r="B859" t="s">
        <v>1532</v>
      </c>
      <c r="C859">
        <v>1</v>
      </c>
      <c r="D859">
        <v>-1.1100000000000001</v>
      </c>
      <c r="E859">
        <v>16</v>
      </c>
      <c r="F859">
        <v>58.5</v>
      </c>
      <c r="G859">
        <v>58.09</v>
      </c>
      <c r="H859" s="8">
        <v>0.152</v>
      </c>
      <c r="I859" t="s">
        <v>615</v>
      </c>
    </row>
    <row r="860" spans="1:9" x14ac:dyDescent="0.3">
      <c r="A860">
        <v>1</v>
      </c>
      <c r="B860" t="s">
        <v>1533</v>
      </c>
      <c r="C860">
        <v>1</v>
      </c>
      <c r="D860">
        <v>0.12</v>
      </c>
      <c r="E860">
        <v>19</v>
      </c>
      <c r="F860">
        <v>67.98</v>
      </c>
      <c r="G860">
        <v>67.86</v>
      </c>
      <c r="H860" s="8">
        <v>0.152</v>
      </c>
      <c r="I860" t="s">
        <v>615</v>
      </c>
    </row>
    <row r="861" spans="1:9" x14ac:dyDescent="0.3">
      <c r="A861">
        <v>1</v>
      </c>
      <c r="B861" t="s">
        <v>1534</v>
      </c>
      <c r="C861">
        <v>1</v>
      </c>
      <c r="D861">
        <v>0.64</v>
      </c>
      <c r="E861">
        <v>17</v>
      </c>
      <c r="F861">
        <v>83.5</v>
      </c>
      <c r="G861">
        <v>82.77</v>
      </c>
      <c r="H861" s="8">
        <v>0.1103</v>
      </c>
      <c r="I861" t="s">
        <v>615</v>
      </c>
    </row>
    <row r="862" spans="1:9" x14ac:dyDescent="0.3">
      <c r="A862">
        <v>1</v>
      </c>
      <c r="B862" t="s">
        <v>1535</v>
      </c>
      <c r="C862">
        <v>1</v>
      </c>
      <c r="D862">
        <v>0.59</v>
      </c>
      <c r="E862">
        <v>18</v>
      </c>
      <c r="F862">
        <v>87.27</v>
      </c>
      <c r="G862">
        <v>86.71</v>
      </c>
      <c r="H862" s="8">
        <v>0.113</v>
      </c>
      <c r="I862" t="s">
        <v>615</v>
      </c>
    </row>
    <row r="863" spans="1:9" x14ac:dyDescent="0.3">
      <c r="A863">
        <v>1</v>
      </c>
      <c r="B863" t="s">
        <v>1536</v>
      </c>
      <c r="C863">
        <v>1</v>
      </c>
      <c r="D863">
        <v>0.76</v>
      </c>
      <c r="E863">
        <v>17</v>
      </c>
      <c r="F863">
        <v>73</v>
      </c>
      <c r="G863">
        <v>72.78</v>
      </c>
      <c r="H863" s="8">
        <v>0.12839999999999999</v>
      </c>
      <c r="I863" t="s">
        <v>615</v>
      </c>
    </row>
    <row r="864" spans="1:9" x14ac:dyDescent="0.3">
      <c r="A864">
        <v>1</v>
      </c>
      <c r="B864" t="s">
        <v>1537</v>
      </c>
      <c r="C864">
        <v>1</v>
      </c>
      <c r="D864">
        <v>0.71</v>
      </c>
      <c r="E864">
        <v>18</v>
      </c>
      <c r="F864">
        <v>74.430000000000007</v>
      </c>
      <c r="G864">
        <v>73.989999999999995</v>
      </c>
      <c r="H864" s="8">
        <v>0.1229</v>
      </c>
      <c r="I864" t="s">
        <v>615</v>
      </c>
    </row>
    <row r="865" spans="1:9" x14ac:dyDescent="0.3">
      <c r="A865">
        <v>1</v>
      </c>
      <c r="B865" t="s">
        <v>1538</v>
      </c>
      <c r="C865">
        <v>1</v>
      </c>
      <c r="D865">
        <v>-2.59</v>
      </c>
      <c r="E865">
        <v>15</v>
      </c>
      <c r="F865">
        <v>51.06</v>
      </c>
      <c r="G865">
        <v>37.01</v>
      </c>
      <c r="H865" s="8">
        <v>0.2001</v>
      </c>
      <c r="I865" t="s">
        <v>615</v>
      </c>
    </row>
    <row r="866" spans="1:9" x14ac:dyDescent="0.3">
      <c r="A866">
        <v>1</v>
      </c>
      <c r="B866" t="s">
        <v>1539</v>
      </c>
      <c r="C866">
        <v>1</v>
      </c>
      <c r="D866">
        <v>1.0900000000000001</v>
      </c>
      <c r="E866">
        <v>12</v>
      </c>
      <c r="F866">
        <v>34.909999999999997</v>
      </c>
      <c r="G866">
        <v>30.82</v>
      </c>
      <c r="H866" s="8">
        <v>0.2014</v>
      </c>
      <c r="I866" t="s">
        <v>615</v>
      </c>
    </row>
    <row r="867" spans="1:9" x14ac:dyDescent="0.3">
      <c r="A867">
        <v>1</v>
      </c>
      <c r="B867" t="s">
        <v>1540</v>
      </c>
      <c r="C867">
        <v>1</v>
      </c>
      <c r="D867">
        <v>0.11</v>
      </c>
      <c r="E867">
        <v>17</v>
      </c>
      <c r="F867">
        <v>51.15</v>
      </c>
      <c r="G867">
        <v>38.25</v>
      </c>
      <c r="H867" s="8">
        <v>0.17849999999999999</v>
      </c>
      <c r="I867" t="s">
        <v>615</v>
      </c>
    </row>
    <row r="868" spans="1:9" x14ac:dyDescent="0.3">
      <c r="A868">
        <v>1</v>
      </c>
      <c r="B868" t="s">
        <v>1541</v>
      </c>
      <c r="C868">
        <v>1</v>
      </c>
      <c r="D868">
        <v>1.48</v>
      </c>
      <c r="E868">
        <v>11</v>
      </c>
      <c r="F868">
        <v>38.71</v>
      </c>
      <c r="G868">
        <v>34.68</v>
      </c>
      <c r="H868" s="8">
        <v>0.28960000000000002</v>
      </c>
      <c r="I868" t="s">
        <v>615</v>
      </c>
    </row>
    <row r="869" spans="1:9" x14ac:dyDescent="0.3">
      <c r="A869">
        <v>1</v>
      </c>
      <c r="B869" t="s">
        <v>1542</v>
      </c>
      <c r="C869">
        <v>1</v>
      </c>
      <c r="D869">
        <v>0.25</v>
      </c>
      <c r="E869">
        <v>11</v>
      </c>
      <c r="F869">
        <v>37.28</v>
      </c>
      <c r="G869">
        <v>31.33</v>
      </c>
      <c r="H869" s="8">
        <v>0.1918</v>
      </c>
      <c r="I869" t="s">
        <v>615</v>
      </c>
    </row>
    <row r="870" spans="1:9" x14ac:dyDescent="0.3">
      <c r="A870">
        <v>1</v>
      </c>
      <c r="B870" t="s">
        <v>1543</v>
      </c>
      <c r="C870">
        <v>1</v>
      </c>
      <c r="D870">
        <v>-0.27</v>
      </c>
      <c r="E870">
        <v>15</v>
      </c>
      <c r="F870">
        <v>32.479999999999997</v>
      </c>
      <c r="G870">
        <v>30.29</v>
      </c>
      <c r="H870" s="8">
        <v>0.2621</v>
      </c>
      <c r="I870" t="s">
        <v>615</v>
      </c>
    </row>
    <row r="871" spans="1:9" x14ac:dyDescent="0.3">
      <c r="A871">
        <v>1</v>
      </c>
      <c r="B871" t="s">
        <v>1544</v>
      </c>
      <c r="C871">
        <v>1</v>
      </c>
      <c r="D871">
        <v>1.67</v>
      </c>
      <c r="E871">
        <v>13</v>
      </c>
      <c r="F871">
        <v>29.94</v>
      </c>
      <c r="G871">
        <v>26.71</v>
      </c>
      <c r="H871" s="8">
        <v>0.25030000000000002</v>
      </c>
      <c r="I871" t="s">
        <v>615</v>
      </c>
    </row>
    <row r="872" spans="1:9" x14ac:dyDescent="0.3">
      <c r="A872">
        <v>1</v>
      </c>
      <c r="B872" t="s">
        <v>1545</v>
      </c>
      <c r="C872">
        <v>1</v>
      </c>
      <c r="D872">
        <v>0.19</v>
      </c>
      <c r="E872">
        <v>13</v>
      </c>
      <c r="F872">
        <v>25.15</v>
      </c>
      <c r="G872">
        <v>23.67</v>
      </c>
      <c r="H872" s="8">
        <v>0.27110000000000001</v>
      </c>
      <c r="I872" t="s">
        <v>615</v>
      </c>
    </row>
    <row r="873" spans="1:9" x14ac:dyDescent="0.3">
      <c r="A873">
        <v>1</v>
      </c>
      <c r="B873" t="s">
        <v>1546</v>
      </c>
      <c r="C873">
        <v>1</v>
      </c>
      <c r="D873">
        <v>0.4</v>
      </c>
      <c r="E873">
        <v>15</v>
      </c>
      <c r="F873">
        <v>41.78</v>
      </c>
      <c r="G873">
        <v>41.14</v>
      </c>
      <c r="H873" s="8">
        <v>0.2094</v>
      </c>
      <c r="I873" t="s">
        <v>615</v>
      </c>
    </row>
    <row r="874" spans="1:9" x14ac:dyDescent="0.3">
      <c r="A874">
        <v>1</v>
      </c>
      <c r="B874" t="s">
        <v>1547</v>
      </c>
      <c r="C874">
        <v>1</v>
      </c>
      <c r="D874">
        <v>0.48</v>
      </c>
      <c r="E874">
        <v>15</v>
      </c>
      <c r="F874">
        <v>26.5</v>
      </c>
      <c r="G874">
        <v>26.36</v>
      </c>
      <c r="H874" s="8">
        <v>0.30299999999999999</v>
      </c>
      <c r="I874" t="s">
        <v>615</v>
      </c>
    </row>
    <row r="875" spans="1:9" x14ac:dyDescent="0.3">
      <c r="A875">
        <v>1</v>
      </c>
      <c r="B875" t="s">
        <v>1548</v>
      </c>
      <c r="C875">
        <v>1</v>
      </c>
      <c r="D875">
        <v>1.1200000000000001</v>
      </c>
      <c r="E875">
        <v>16</v>
      </c>
      <c r="F875">
        <v>41.2</v>
      </c>
      <c r="G875">
        <v>37.17</v>
      </c>
      <c r="H875" s="8">
        <v>0.2198</v>
      </c>
      <c r="I875" t="s">
        <v>615</v>
      </c>
    </row>
    <row r="876" spans="1:9" x14ac:dyDescent="0.3">
      <c r="A876">
        <v>1</v>
      </c>
      <c r="B876" t="s">
        <v>1549</v>
      </c>
      <c r="C876">
        <v>1</v>
      </c>
      <c r="D876">
        <v>0.75</v>
      </c>
      <c r="E876">
        <v>14</v>
      </c>
      <c r="F876">
        <v>49.26</v>
      </c>
      <c r="G876">
        <v>46.53</v>
      </c>
      <c r="H876" s="8">
        <v>0.16919999999999999</v>
      </c>
      <c r="I876" t="s">
        <v>615</v>
      </c>
    </row>
    <row r="877" spans="1:9" x14ac:dyDescent="0.3">
      <c r="A877">
        <v>1</v>
      </c>
      <c r="B877" t="s">
        <v>1550</v>
      </c>
      <c r="C877">
        <v>1</v>
      </c>
      <c r="D877">
        <v>0.48</v>
      </c>
      <c r="E877">
        <v>17</v>
      </c>
      <c r="F877">
        <v>84.45</v>
      </c>
      <c r="G877">
        <v>84.06</v>
      </c>
      <c r="H877" s="8">
        <v>0.1109</v>
      </c>
      <c r="I877" t="s">
        <v>615</v>
      </c>
    </row>
    <row r="878" spans="1:9" x14ac:dyDescent="0.3">
      <c r="A878">
        <v>1</v>
      </c>
      <c r="B878" t="s">
        <v>1551</v>
      </c>
      <c r="C878">
        <v>1</v>
      </c>
      <c r="D878">
        <v>0.25</v>
      </c>
      <c r="E878">
        <v>19</v>
      </c>
      <c r="F878">
        <v>86.51</v>
      </c>
      <c r="G878">
        <v>85.71</v>
      </c>
      <c r="H878" s="8">
        <v>0.122</v>
      </c>
      <c r="I878" t="s">
        <v>615</v>
      </c>
    </row>
    <row r="879" spans="1:9" x14ac:dyDescent="0.3">
      <c r="A879">
        <v>1</v>
      </c>
      <c r="B879" t="s">
        <v>1552</v>
      </c>
      <c r="C879">
        <v>1</v>
      </c>
      <c r="D879">
        <v>0.85</v>
      </c>
      <c r="E879">
        <v>17</v>
      </c>
      <c r="F879">
        <v>72.61</v>
      </c>
      <c r="G879">
        <v>72.45</v>
      </c>
      <c r="H879" s="8">
        <v>0.12379999999999999</v>
      </c>
      <c r="I879" t="s">
        <v>615</v>
      </c>
    </row>
    <row r="880" spans="1:9" x14ac:dyDescent="0.3">
      <c r="A880">
        <v>1</v>
      </c>
      <c r="B880" t="s">
        <v>1553</v>
      </c>
      <c r="C880">
        <v>1</v>
      </c>
      <c r="D880">
        <v>0.4</v>
      </c>
      <c r="E880">
        <v>16</v>
      </c>
      <c r="F880">
        <v>69.73</v>
      </c>
      <c r="G880">
        <v>69.39</v>
      </c>
      <c r="H880" s="8">
        <v>0.1237</v>
      </c>
      <c r="I880" t="s">
        <v>615</v>
      </c>
    </row>
    <row r="881" spans="1:9" x14ac:dyDescent="0.3">
      <c r="A881">
        <v>1</v>
      </c>
      <c r="B881" t="s">
        <v>1554</v>
      </c>
      <c r="C881">
        <v>1</v>
      </c>
      <c r="D881">
        <v>-0.61</v>
      </c>
      <c r="E881">
        <v>18</v>
      </c>
      <c r="F881">
        <v>78.599999999999994</v>
      </c>
      <c r="G881">
        <v>78.06</v>
      </c>
      <c r="H881" s="8">
        <v>0.1227</v>
      </c>
      <c r="I881" t="s">
        <v>615</v>
      </c>
    </row>
    <row r="882" spans="1:9" x14ac:dyDescent="0.3">
      <c r="A882">
        <v>1</v>
      </c>
      <c r="B882" t="s">
        <v>1555</v>
      </c>
      <c r="C882">
        <v>1</v>
      </c>
      <c r="D882">
        <v>-1.1299999999999999</v>
      </c>
      <c r="E882">
        <v>18</v>
      </c>
      <c r="F882">
        <v>65.38</v>
      </c>
      <c r="G882">
        <v>59.56</v>
      </c>
      <c r="H882" s="8">
        <v>0.15970000000000001</v>
      </c>
      <c r="I882" t="s">
        <v>615</v>
      </c>
    </row>
    <row r="883" spans="1:9" x14ac:dyDescent="0.3">
      <c r="A883">
        <v>1</v>
      </c>
      <c r="B883" t="s">
        <v>1556</v>
      </c>
      <c r="C883">
        <v>1</v>
      </c>
      <c r="D883">
        <v>0.52</v>
      </c>
      <c r="E883">
        <v>12</v>
      </c>
      <c r="F883">
        <v>30.65</v>
      </c>
      <c r="G883">
        <v>27.92</v>
      </c>
      <c r="H883" s="8">
        <v>0.22239999999999999</v>
      </c>
      <c r="I883" t="s">
        <v>615</v>
      </c>
    </row>
    <row r="884" spans="1:9" x14ac:dyDescent="0.3">
      <c r="A884">
        <v>1</v>
      </c>
      <c r="B884" t="s">
        <v>1557</v>
      </c>
      <c r="C884">
        <v>1</v>
      </c>
      <c r="D884">
        <v>-0.31</v>
      </c>
      <c r="E884">
        <v>16</v>
      </c>
      <c r="F884">
        <v>42.4</v>
      </c>
      <c r="G884">
        <v>40.950000000000003</v>
      </c>
      <c r="H884" s="8">
        <v>0.21759999999999999</v>
      </c>
      <c r="I884" t="s">
        <v>615</v>
      </c>
    </row>
    <row r="885" spans="1:9" x14ac:dyDescent="0.3">
      <c r="A885">
        <v>1</v>
      </c>
      <c r="B885" t="s">
        <v>1558</v>
      </c>
      <c r="C885">
        <v>1</v>
      </c>
      <c r="D885">
        <v>0.84</v>
      </c>
      <c r="E885">
        <v>17</v>
      </c>
      <c r="F885">
        <v>51</v>
      </c>
      <c r="G885">
        <v>50.85</v>
      </c>
      <c r="H885" s="8">
        <v>0.1699</v>
      </c>
      <c r="I885" t="s">
        <v>615</v>
      </c>
    </row>
    <row r="886" spans="1:9" x14ac:dyDescent="0.3">
      <c r="A886">
        <v>1</v>
      </c>
      <c r="B886" t="s">
        <v>1559</v>
      </c>
      <c r="C886">
        <v>1</v>
      </c>
      <c r="D886">
        <v>1</v>
      </c>
      <c r="E886">
        <v>14</v>
      </c>
      <c r="F886">
        <v>45.81</v>
      </c>
      <c r="G886">
        <v>37.86</v>
      </c>
      <c r="H886" s="8">
        <v>0.2082</v>
      </c>
      <c r="I886" t="s">
        <v>615</v>
      </c>
    </row>
    <row r="887" spans="1:9" x14ac:dyDescent="0.3">
      <c r="A887">
        <v>1</v>
      </c>
      <c r="B887" t="s">
        <v>1560</v>
      </c>
      <c r="C887">
        <v>1</v>
      </c>
      <c r="D887">
        <v>0.87</v>
      </c>
      <c r="E887">
        <v>15</v>
      </c>
      <c r="F887">
        <v>61.54</v>
      </c>
      <c r="G887">
        <v>58.23</v>
      </c>
      <c r="H887" s="8">
        <v>0.13200000000000001</v>
      </c>
      <c r="I887" t="s">
        <v>615</v>
      </c>
    </row>
    <row r="888" spans="1:9" x14ac:dyDescent="0.3">
      <c r="A888">
        <v>1</v>
      </c>
      <c r="B888" t="s">
        <v>1561</v>
      </c>
      <c r="C888">
        <v>1</v>
      </c>
      <c r="D888">
        <v>0.69</v>
      </c>
      <c r="E888">
        <v>13</v>
      </c>
      <c r="F888">
        <v>30.03</v>
      </c>
      <c r="G888">
        <v>24.54</v>
      </c>
      <c r="H888" s="8">
        <v>0.26600000000000001</v>
      </c>
      <c r="I888" t="s">
        <v>615</v>
      </c>
    </row>
    <row r="889" spans="1:9" x14ac:dyDescent="0.3">
      <c r="A889">
        <v>1</v>
      </c>
      <c r="B889" t="s">
        <v>1562</v>
      </c>
      <c r="C889">
        <v>1</v>
      </c>
      <c r="D889">
        <v>0.42</v>
      </c>
      <c r="E889">
        <v>16</v>
      </c>
      <c r="F889">
        <v>57.09</v>
      </c>
      <c r="G889">
        <v>53.14</v>
      </c>
      <c r="H889" s="8">
        <v>0.16089999999999999</v>
      </c>
      <c r="I889" t="s">
        <v>615</v>
      </c>
    </row>
    <row r="890" spans="1:9" x14ac:dyDescent="0.3">
      <c r="A890">
        <v>1</v>
      </c>
      <c r="B890" t="s">
        <v>1563</v>
      </c>
      <c r="C890">
        <v>1</v>
      </c>
      <c r="D890">
        <v>-1.45</v>
      </c>
      <c r="E890">
        <v>12</v>
      </c>
      <c r="F890">
        <v>44.07</v>
      </c>
      <c r="G890">
        <v>40.93</v>
      </c>
      <c r="H890" s="8">
        <v>0.17369999999999999</v>
      </c>
      <c r="I890" t="s">
        <v>615</v>
      </c>
    </row>
    <row r="891" spans="1:9" x14ac:dyDescent="0.3">
      <c r="A891">
        <v>1</v>
      </c>
      <c r="B891" t="s">
        <v>1564</v>
      </c>
      <c r="C891">
        <v>1</v>
      </c>
      <c r="D891">
        <v>0.26</v>
      </c>
      <c r="E891">
        <v>18</v>
      </c>
      <c r="F891">
        <v>65.66</v>
      </c>
      <c r="G891">
        <v>63.87</v>
      </c>
      <c r="H891" s="8">
        <v>0.1507</v>
      </c>
      <c r="I891" t="s">
        <v>615</v>
      </c>
    </row>
    <row r="892" spans="1:9" x14ac:dyDescent="0.3">
      <c r="A892">
        <v>1</v>
      </c>
      <c r="B892" t="s">
        <v>1565</v>
      </c>
      <c r="C892">
        <v>1</v>
      </c>
      <c r="D892">
        <v>-0.56000000000000005</v>
      </c>
      <c r="E892">
        <v>14</v>
      </c>
      <c r="F892">
        <v>48.85</v>
      </c>
      <c r="G892">
        <v>35.49</v>
      </c>
      <c r="H892" s="8">
        <v>0.2576</v>
      </c>
      <c r="I892" t="s">
        <v>615</v>
      </c>
    </row>
    <row r="893" spans="1:9" x14ac:dyDescent="0.3">
      <c r="A893">
        <v>1</v>
      </c>
      <c r="B893" t="s">
        <v>1566</v>
      </c>
      <c r="C893">
        <v>1</v>
      </c>
      <c r="D893">
        <v>0.39</v>
      </c>
      <c r="E893">
        <v>13</v>
      </c>
      <c r="F893">
        <v>40.11</v>
      </c>
      <c r="G893">
        <v>28.94</v>
      </c>
      <c r="H893" s="8">
        <v>0.20230000000000001</v>
      </c>
      <c r="I893" t="s">
        <v>615</v>
      </c>
    </row>
    <row r="894" spans="1:9" x14ac:dyDescent="0.3">
      <c r="A894">
        <v>1</v>
      </c>
      <c r="B894" t="s">
        <v>1567</v>
      </c>
      <c r="C894">
        <v>1</v>
      </c>
      <c r="D894">
        <v>0.08</v>
      </c>
      <c r="E894">
        <v>17</v>
      </c>
      <c r="F894">
        <v>52.54</v>
      </c>
      <c r="G894">
        <v>50.5</v>
      </c>
      <c r="H894" s="8">
        <v>0.17780000000000001</v>
      </c>
      <c r="I894" t="s">
        <v>615</v>
      </c>
    </row>
    <row r="895" spans="1:9" x14ac:dyDescent="0.3">
      <c r="A895">
        <v>1</v>
      </c>
      <c r="B895" t="s">
        <v>1568</v>
      </c>
      <c r="C895">
        <v>1</v>
      </c>
      <c r="D895">
        <v>-0.12</v>
      </c>
      <c r="E895">
        <v>15</v>
      </c>
      <c r="F895">
        <v>64.87</v>
      </c>
      <c r="G895">
        <v>60.86</v>
      </c>
      <c r="H895" s="8">
        <v>0.1323</v>
      </c>
      <c r="I895" t="s">
        <v>615</v>
      </c>
    </row>
    <row r="896" spans="1:9" x14ac:dyDescent="0.3">
      <c r="A896">
        <v>1</v>
      </c>
      <c r="B896" t="s">
        <v>1569</v>
      </c>
      <c r="C896">
        <v>1</v>
      </c>
      <c r="D896">
        <v>-1.95</v>
      </c>
      <c r="E896">
        <v>16</v>
      </c>
      <c r="F896">
        <v>47.49</v>
      </c>
      <c r="G896">
        <v>29.04</v>
      </c>
      <c r="H896" s="8">
        <v>0.26869999999999999</v>
      </c>
      <c r="I896" t="s">
        <v>615</v>
      </c>
    </row>
    <row r="897" spans="1:9" x14ac:dyDescent="0.3">
      <c r="A897">
        <v>1</v>
      </c>
      <c r="B897" t="s">
        <v>1570</v>
      </c>
      <c r="C897">
        <v>1</v>
      </c>
      <c r="D897">
        <v>1.31</v>
      </c>
      <c r="E897">
        <v>9</v>
      </c>
      <c r="F897">
        <v>32.39</v>
      </c>
      <c r="G897">
        <v>25.67</v>
      </c>
      <c r="H897" s="8">
        <v>0.36940000000000001</v>
      </c>
      <c r="I897" t="s">
        <v>615</v>
      </c>
    </row>
    <row r="898" spans="1:9" x14ac:dyDescent="0.3">
      <c r="A898">
        <v>1</v>
      </c>
      <c r="B898" t="s">
        <v>1571</v>
      </c>
      <c r="C898">
        <v>1</v>
      </c>
      <c r="D898">
        <v>-0.08</v>
      </c>
      <c r="E898">
        <v>14</v>
      </c>
      <c r="F898">
        <v>53.56</v>
      </c>
      <c r="G898">
        <v>52.29</v>
      </c>
      <c r="H898" s="8">
        <v>0.1419</v>
      </c>
      <c r="I898" t="s">
        <v>615</v>
      </c>
    </row>
    <row r="899" spans="1:9" x14ac:dyDescent="0.3">
      <c r="A899">
        <v>1</v>
      </c>
      <c r="B899" t="s">
        <v>1572</v>
      </c>
      <c r="C899">
        <v>1</v>
      </c>
      <c r="D899">
        <v>0.47</v>
      </c>
      <c r="E899">
        <v>16</v>
      </c>
      <c r="F899">
        <v>49.1</v>
      </c>
      <c r="G899">
        <v>41.61</v>
      </c>
      <c r="H899" s="8">
        <v>0.2054</v>
      </c>
      <c r="I899" t="s">
        <v>615</v>
      </c>
    </row>
    <row r="900" spans="1:9" x14ac:dyDescent="0.3">
      <c r="A900">
        <v>1</v>
      </c>
      <c r="B900" t="s">
        <v>1573</v>
      </c>
      <c r="C900">
        <v>1</v>
      </c>
      <c r="D900">
        <v>-0.08</v>
      </c>
      <c r="E900">
        <v>18</v>
      </c>
      <c r="F900">
        <v>56.99</v>
      </c>
      <c r="G900">
        <v>54.85</v>
      </c>
      <c r="H900" s="8">
        <v>0.17430000000000001</v>
      </c>
      <c r="I900" t="s">
        <v>615</v>
      </c>
    </row>
    <row r="901" spans="1:9" x14ac:dyDescent="0.3">
      <c r="A901">
        <v>1</v>
      </c>
      <c r="B901" t="s">
        <v>1574</v>
      </c>
      <c r="C901">
        <v>1</v>
      </c>
      <c r="D901">
        <v>-0.12</v>
      </c>
      <c r="E901">
        <v>16</v>
      </c>
      <c r="F901">
        <v>54.61</v>
      </c>
      <c r="G901">
        <v>51.87</v>
      </c>
      <c r="H901" s="8">
        <v>0.16769999999999999</v>
      </c>
      <c r="I901" t="s">
        <v>615</v>
      </c>
    </row>
    <row r="902" spans="1:9" x14ac:dyDescent="0.3">
      <c r="A902">
        <v>1</v>
      </c>
      <c r="B902" t="s">
        <v>1575</v>
      </c>
      <c r="C902">
        <v>1</v>
      </c>
      <c r="D902">
        <v>0.7</v>
      </c>
      <c r="E902">
        <v>12</v>
      </c>
      <c r="F902">
        <v>32.33</v>
      </c>
      <c r="G902">
        <v>24.74</v>
      </c>
      <c r="H902" s="8">
        <v>0.24379999999999999</v>
      </c>
      <c r="I902" t="s">
        <v>615</v>
      </c>
    </row>
    <row r="903" spans="1:9" x14ac:dyDescent="0.3">
      <c r="A903">
        <v>1</v>
      </c>
      <c r="B903" t="s">
        <v>1576</v>
      </c>
      <c r="C903">
        <v>1</v>
      </c>
      <c r="D903">
        <v>0.9</v>
      </c>
      <c r="E903">
        <v>13</v>
      </c>
      <c r="F903">
        <v>49.37</v>
      </c>
      <c r="G903">
        <v>44.78</v>
      </c>
      <c r="H903" s="8">
        <v>0.154</v>
      </c>
      <c r="I903" t="s">
        <v>615</v>
      </c>
    </row>
    <row r="904" spans="1:9" x14ac:dyDescent="0.3">
      <c r="A904">
        <v>1</v>
      </c>
      <c r="B904" t="s">
        <v>1577</v>
      </c>
      <c r="C904">
        <v>1</v>
      </c>
      <c r="D904">
        <v>-0.12</v>
      </c>
      <c r="E904">
        <v>17</v>
      </c>
      <c r="F904">
        <v>52.5</v>
      </c>
      <c r="G904">
        <v>50.29</v>
      </c>
      <c r="H904" s="8">
        <v>0.184</v>
      </c>
      <c r="I904" t="s">
        <v>615</v>
      </c>
    </row>
    <row r="905" spans="1:9" x14ac:dyDescent="0.3">
      <c r="A905">
        <v>1</v>
      </c>
      <c r="B905" t="s">
        <v>1578</v>
      </c>
      <c r="C905">
        <v>1</v>
      </c>
      <c r="D905">
        <v>1.53</v>
      </c>
      <c r="E905">
        <v>13</v>
      </c>
      <c r="F905">
        <v>40.03</v>
      </c>
      <c r="G905">
        <v>37.97</v>
      </c>
      <c r="H905" s="8">
        <v>0.16930000000000001</v>
      </c>
      <c r="I905" t="s">
        <v>615</v>
      </c>
    </row>
    <row r="906" spans="1:9" x14ac:dyDescent="0.3">
      <c r="A906">
        <v>1</v>
      </c>
      <c r="B906" t="s">
        <v>1579</v>
      </c>
      <c r="C906">
        <v>1</v>
      </c>
      <c r="D906">
        <v>1.1200000000000001</v>
      </c>
      <c r="E906">
        <v>16</v>
      </c>
      <c r="F906">
        <v>59.47</v>
      </c>
      <c r="G906">
        <v>59.02</v>
      </c>
      <c r="H906" s="8">
        <v>0.14610000000000001</v>
      </c>
      <c r="I906" t="s">
        <v>615</v>
      </c>
    </row>
    <row r="907" spans="1:9" x14ac:dyDescent="0.3">
      <c r="A907">
        <v>1</v>
      </c>
      <c r="B907" t="s">
        <v>1580</v>
      </c>
      <c r="C907">
        <v>1</v>
      </c>
      <c r="D907">
        <v>1.04</v>
      </c>
      <c r="E907">
        <v>16</v>
      </c>
      <c r="F907">
        <v>76.55</v>
      </c>
      <c r="G907">
        <v>76.040000000000006</v>
      </c>
      <c r="H907" s="8">
        <v>0.1125</v>
      </c>
      <c r="I907" t="s">
        <v>615</v>
      </c>
    </row>
    <row r="908" spans="1:9" x14ac:dyDescent="0.3">
      <c r="A908">
        <v>1</v>
      </c>
      <c r="B908" t="s">
        <v>1581</v>
      </c>
      <c r="C908">
        <v>1</v>
      </c>
      <c r="D908">
        <v>0.51</v>
      </c>
      <c r="E908">
        <v>22</v>
      </c>
      <c r="F908">
        <v>79.319999999999993</v>
      </c>
      <c r="G908">
        <v>78.459999999999994</v>
      </c>
      <c r="H908" s="8">
        <v>0.15060000000000001</v>
      </c>
      <c r="I908" t="s">
        <v>615</v>
      </c>
    </row>
    <row r="909" spans="1:9" x14ac:dyDescent="0.3">
      <c r="A909">
        <v>1</v>
      </c>
      <c r="B909" t="s">
        <v>1582</v>
      </c>
      <c r="C909">
        <v>1</v>
      </c>
      <c r="D909">
        <v>-0.53</v>
      </c>
      <c r="E909">
        <v>16</v>
      </c>
      <c r="F909">
        <v>63.42</v>
      </c>
      <c r="G909">
        <v>53.28</v>
      </c>
      <c r="H909" s="8">
        <v>0.1709</v>
      </c>
      <c r="I909" t="s">
        <v>615</v>
      </c>
    </row>
    <row r="910" spans="1:9" x14ac:dyDescent="0.3">
      <c r="A910">
        <v>1</v>
      </c>
      <c r="B910" t="s">
        <v>1583</v>
      </c>
      <c r="C910">
        <v>1</v>
      </c>
      <c r="D910">
        <v>1.35</v>
      </c>
      <c r="E910">
        <v>13</v>
      </c>
      <c r="F910">
        <v>37.97</v>
      </c>
      <c r="G910">
        <v>32.840000000000003</v>
      </c>
      <c r="H910" s="8">
        <v>0.2041</v>
      </c>
      <c r="I910" t="s">
        <v>615</v>
      </c>
    </row>
    <row r="911" spans="1:9" x14ac:dyDescent="0.3">
      <c r="A911">
        <v>1</v>
      </c>
      <c r="B911" t="s">
        <v>1584</v>
      </c>
      <c r="C911">
        <v>1</v>
      </c>
      <c r="D911">
        <v>1.22</v>
      </c>
      <c r="E911">
        <v>16</v>
      </c>
      <c r="F911">
        <v>60.02</v>
      </c>
      <c r="G911">
        <v>51.19</v>
      </c>
      <c r="H911" s="8">
        <v>0.15720000000000001</v>
      </c>
      <c r="I911" t="s">
        <v>615</v>
      </c>
    </row>
    <row r="912" spans="1:9" x14ac:dyDescent="0.3">
      <c r="A912">
        <v>1</v>
      </c>
      <c r="B912" t="s">
        <v>1585</v>
      </c>
      <c r="C912">
        <v>1</v>
      </c>
      <c r="D912">
        <v>0.01</v>
      </c>
      <c r="E912">
        <v>11</v>
      </c>
      <c r="F912">
        <v>40.39</v>
      </c>
      <c r="G912">
        <v>34.409999999999997</v>
      </c>
      <c r="H912" s="8">
        <v>0.19209999999999999</v>
      </c>
      <c r="I912" t="s">
        <v>615</v>
      </c>
    </row>
    <row r="913" spans="1:9" x14ac:dyDescent="0.3">
      <c r="A913">
        <v>1</v>
      </c>
      <c r="B913" t="s">
        <v>1586</v>
      </c>
      <c r="C913">
        <v>1</v>
      </c>
      <c r="D913">
        <v>1.1100000000000001</v>
      </c>
      <c r="E913">
        <v>17</v>
      </c>
      <c r="F913">
        <v>59.13</v>
      </c>
      <c r="G913">
        <v>53.09</v>
      </c>
      <c r="H913" s="8">
        <v>0.16139999999999999</v>
      </c>
      <c r="I913" t="s">
        <v>615</v>
      </c>
    </row>
    <row r="914" spans="1:9" x14ac:dyDescent="0.3">
      <c r="A914">
        <v>1</v>
      </c>
      <c r="B914" t="s">
        <v>1587</v>
      </c>
      <c r="C914">
        <v>1</v>
      </c>
      <c r="D914">
        <v>-0.66</v>
      </c>
      <c r="E914">
        <v>10</v>
      </c>
      <c r="F914">
        <v>27.46</v>
      </c>
      <c r="G914">
        <v>21.03</v>
      </c>
      <c r="H914" s="8">
        <v>0.26479999999999998</v>
      </c>
      <c r="I914" t="s">
        <v>615</v>
      </c>
    </row>
    <row r="915" spans="1:9" x14ac:dyDescent="0.3">
      <c r="A915">
        <v>1</v>
      </c>
      <c r="B915" t="s">
        <v>1588</v>
      </c>
      <c r="C915">
        <v>1</v>
      </c>
      <c r="D915">
        <v>-0.55000000000000004</v>
      </c>
      <c r="E915">
        <v>12</v>
      </c>
      <c r="F915">
        <v>31.86</v>
      </c>
      <c r="G915">
        <v>18.22</v>
      </c>
      <c r="H915" s="8">
        <v>0.29199999999999998</v>
      </c>
      <c r="I915" t="s">
        <v>615</v>
      </c>
    </row>
    <row r="916" spans="1:9" x14ac:dyDescent="0.3">
      <c r="A916">
        <v>1</v>
      </c>
      <c r="B916" t="s">
        <v>1589</v>
      </c>
      <c r="C916">
        <v>1</v>
      </c>
      <c r="D916">
        <v>0.79</v>
      </c>
      <c r="E916">
        <v>14</v>
      </c>
      <c r="F916">
        <v>54.19</v>
      </c>
      <c r="G916">
        <v>48.97</v>
      </c>
      <c r="H916" s="8">
        <v>0.16120000000000001</v>
      </c>
      <c r="I916" t="s">
        <v>615</v>
      </c>
    </row>
    <row r="917" spans="1:9" x14ac:dyDescent="0.3">
      <c r="A917">
        <v>1</v>
      </c>
      <c r="B917" t="s">
        <v>1590</v>
      </c>
      <c r="C917">
        <v>1</v>
      </c>
      <c r="D917">
        <v>0.79</v>
      </c>
      <c r="E917">
        <v>12</v>
      </c>
      <c r="F917">
        <v>23.6</v>
      </c>
      <c r="G917">
        <v>21.18</v>
      </c>
      <c r="H917" s="8">
        <v>0.29759999999999998</v>
      </c>
      <c r="I917" t="s">
        <v>615</v>
      </c>
    </row>
    <row r="918" spans="1:9" x14ac:dyDescent="0.3">
      <c r="A918">
        <v>1</v>
      </c>
      <c r="B918" t="s">
        <v>1591</v>
      </c>
      <c r="C918">
        <v>1</v>
      </c>
      <c r="D918">
        <v>0.63</v>
      </c>
      <c r="E918">
        <v>15</v>
      </c>
      <c r="F918">
        <v>45.7</v>
      </c>
      <c r="G918">
        <v>43.94</v>
      </c>
      <c r="H918" s="8">
        <v>0.18870000000000001</v>
      </c>
      <c r="I918" t="s">
        <v>615</v>
      </c>
    </row>
    <row r="919" spans="1:9" x14ac:dyDescent="0.3">
      <c r="A919">
        <v>1</v>
      </c>
      <c r="B919" t="s">
        <v>1592</v>
      </c>
      <c r="C919">
        <v>1</v>
      </c>
      <c r="D919">
        <v>0.84</v>
      </c>
      <c r="E919">
        <v>17</v>
      </c>
      <c r="F919">
        <v>56.71</v>
      </c>
      <c r="G919">
        <v>54.39</v>
      </c>
      <c r="H919" s="8">
        <v>0.1575</v>
      </c>
      <c r="I919" t="s">
        <v>615</v>
      </c>
    </row>
    <row r="920" spans="1:9" x14ac:dyDescent="0.3">
      <c r="A920">
        <v>1</v>
      </c>
      <c r="B920" t="s">
        <v>1593</v>
      </c>
      <c r="C920">
        <v>1</v>
      </c>
      <c r="D920">
        <v>0.14000000000000001</v>
      </c>
      <c r="E920">
        <v>16</v>
      </c>
      <c r="F920">
        <v>56.33</v>
      </c>
      <c r="G920">
        <v>55.72</v>
      </c>
      <c r="H920" s="8">
        <v>0.15240000000000001</v>
      </c>
      <c r="I920" t="s">
        <v>615</v>
      </c>
    </row>
    <row r="921" spans="1:9" x14ac:dyDescent="0.3">
      <c r="A921">
        <v>1</v>
      </c>
      <c r="B921" t="s">
        <v>1594</v>
      </c>
      <c r="C921">
        <v>1</v>
      </c>
      <c r="D921">
        <v>-0.68</v>
      </c>
      <c r="E921">
        <v>12</v>
      </c>
      <c r="F921">
        <v>31.56</v>
      </c>
      <c r="G921">
        <v>26.26</v>
      </c>
      <c r="H921" s="8">
        <v>0.25729999999999997</v>
      </c>
      <c r="I921" t="s">
        <v>615</v>
      </c>
    </row>
    <row r="922" spans="1:9" x14ac:dyDescent="0.3">
      <c r="A922">
        <v>1</v>
      </c>
      <c r="B922" t="s">
        <v>1595</v>
      </c>
      <c r="C922">
        <v>1</v>
      </c>
      <c r="D922">
        <v>2.2400000000000002</v>
      </c>
      <c r="E922">
        <v>11</v>
      </c>
      <c r="F922">
        <v>31.66</v>
      </c>
      <c r="G922">
        <v>27.44</v>
      </c>
      <c r="H922" s="8">
        <v>0.19439999999999999</v>
      </c>
      <c r="I922" t="s">
        <v>615</v>
      </c>
    </row>
    <row r="923" spans="1:9" x14ac:dyDescent="0.3">
      <c r="A923">
        <v>1</v>
      </c>
      <c r="B923" t="s">
        <v>1596</v>
      </c>
      <c r="C923">
        <v>1</v>
      </c>
      <c r="D923">
        <v>0.63</v>
      </c>
      <c r="E923">
        <v>16</v>
      </c>
      <c r="F923">
        <v>57.62</v>
      </c>
      <c r="G923">
        <v>56.78</v>
      </c>
      <c r="H923" s="8">
        <v>0.14560000000000001</v>
      </c>
      <c r="I923" t="s">
        <v>615</v>
      </c>
    </row>
    <row r="924" spans="1:9" x14ac:dyDescent="0.3">
      <c r="A924">
        <v>1</v>
      </c>
      <c r="B924" t="s">
        <v>1597</v>
      </c>
      <c r="C924">
        <v>1</v>
      </c>
      <c r="D924">
        <v>0.97</v>
      </c>
      <c r="E924">
        <v>14</v>
      </c>
      <c r="F924">
        <v>52.06</v>
      </c>
      <c r="G924">
        <v>47.13</v>
      </c>
      <c r="H924" s="8">
        <v>0.1676</v>
      </c>
      <c r="I924" t="s">
        <v>615</v>
      </c>
    </row>
    <row r="925" spans="1:9" x14ac:dyDescent="0.3">
      <c r="A925">
        <v>1</v>
      </c>
      <c r="B925" t="s">
        <v>1598</v>
      </c>
      <c r="C925">
        <v>1</v>
      </c>
      <c r="D925">
        <v>0.45</v>
      </c>
      <c r="E925">
        <v>17</v>
      </c>
      <c r="F925">
        <v>64.05</v>
      </c>
      <c r="G925">
        <v>63.65</v>
      </c>
      <c r="H925" s="8">
        <v>0.13880000000000001</v>
      </c>
      <c r="I925" t="s">
        <v>615</v>
      </c>
    </row>
    <row r="926" spans="1:9" x14ac:dyDescent="0.3">
      <c r="A926">
        <v>1</v>
      </c>
      <c r="B926" t="s">
        <v>1599</v>
      </c>
      <c r="C926">
        <v>1</v>
      </c>
      <c r="D926">
        <v>-0.49</v>
      </c>
      <c r="E926">
        <v>10</v>
      </c>
      <c r="F926">
        <v>28.05</v>
      </c>
      <c r="G926">
        <v>20.079999999999998</v>
      </c>
      <c r="H926" s="8">
        <v>0.25929999999999997</v>
      </c>
      <c r="I926" t="s">
        <v>615</v>
      </c>
    </row>
    <row r="927" spans="1:9" x14ac:dyDescent="0.3">
      <c r="A927">
        <v>1</v>
      </c>
      <c r="B927" t="s">
        <v>1600</v>
      </c>
      <c r="C927">
        <v>1</v>
      </c>
      <c r="D927">
        <v>1.22</v>
      </c>
      <c r="E927">
        <v>13</v>
      </c>
      <c r="F927">
        <v>49.93</v>
      </c>
      <c r="G927">
        <v>49.49</v>
      </c>
      <c r="H927" s="8">
        <v>0.1462</v>
      </c>
      <c r="I927" t="s">
        <v>615</v>
      </c>
    </row>
    <row r="928" spans="1:9" x14ac:dyDescent="0.3">
      <c r="A928">
        <v>1</v>
      </c>
      <c r="B928" t="s">
        <v>1601</v>
      </c>
      <c r="C928">
        <v>1</v>
      </c>
      <c r="D928">
        <v>0.11</v>
      </c>
      <c r="E928">
        <v>19</v>
      </c>
      <c r="F928">
        <v>65.41</v>
      </c>
      <c r="G928">
        <v>64.95</v>
      </c>
      <c r="H928" s="8">
        <v>0.15609999999999999</v>
      </c>
      <c r="I928" t="s">
        <v>615</v>
      </c>
    </row>
    <row r="929" spans="1:9" x14ac:dyDescent="0.3">
      <c r="A929">
        <v>1</v>
      </c>
      <c r="B929" t="s">
        <v>1602</v>
      </c>
      <c r="C929">
        <v>1</v>
      </c>
      <c r="D929">
        <v>-1.68</v>
      </c>
      <c r="E929">
        <v>10</v>
      </c>
      <c r="F929">
        <v>33.950000000000003</v>
      </c>
      <c r="G929">
        <v>16.940000000000001</v>
      </c>
      <c r="H929" s="8">
        <v>0.21129999999999999</v>
      </c>
      <c r="I929" t="s">
        <v>615</v>
      </c>
    </row>
    <row r="930" spans="1:9" x14ac:dyDescent="0.3">
      <c r="A930">
        <v>1</v>
      </c>
      <c r="B930" t="s">
        <v>1603</v>
      </c>
      <c r="C930">
        <v>1</v>
      </c>
      <c r="D930">
        <v>0.92</v>
      </c>
      <c r="E930">
        <v>14</v>
      </c>
      <c r="F930">
        <v>50.87</v>
      </c>
      <c r="G930">
        <v>48.33</v>
      </c>
      <c r="H930" s="8">
        <v>0.15620000000000001</v>
      </c>
      <c r="I930" t="s">
        <v>615</v>
      </c>
    </row>
    <row r="931" spans="1:9" x14ac:dyDescent="0.3">
      <c r="A931">
        <v>1</v>
      </c>
      <c r="B931" t="s">
        <v>1604</v>
      </c>
      <c r="C931">
        <v>1</v>
      </c>
      <c r="D931">
        <v>0.39</v>
      </c>
      <c r="E931">
        <v>15</v>
      </c>
      <c r="F931">
        <v>58.93</v>
      </c>
      <c r="G931">
        <v>56.57</v>
      </c>
      <c r="H931" s="8">
        <v>0.14319999999999999</v>
      </c>
      <c r="I931" t="s">
        <v>615</v>
      </c>
    </row>
    <row r="932" spans="1:9" x14ac:dyDescent="0.3">
      <c r="A932">
        <v>1</v>
      </c>
      <c r="B932" t="s">
        <v>1605</v>
      </c>
      <c r="C932">
        <v>1</v>
      </c>
      <c r="D932">
        <v>-0.18</v>
      </c>
      <c r="E932">
        <v>11</v>
      </c>
      <c r="F932">
        <v>27.22</v>
      </c>
      <c r="G932">
        <v>24.42</v>
      </c>
      <c r="H932" s="8">
        <v>0.23960000000000001</v>
      </c>
      <c r="I932" t="s">
        <v>615</v>
      </c>
    </row>
    <row r="933" spans="1:9" x14ac:dyDescent="0.3">
      <c r="A933">
        <v>1</v>
      </c>
      <c r="B933" t="s">
        <v>1606</v>
      </c>
      <c r="C933">
        <v>1</v>
      </c>
      <c r="D933">
        <v>0.33</v>
      </c>
      <c r="E933">
        <v>11</v>
      </c>
      <c r="F933">
        <v>34.15</v>
      </c>
      <c r="G933">
        <v>27.82</v>
      </c>
      <c r="H933" s="8">
        <v>0.24379999999999999</v>
      </c>
      <c r="I933" t="s">
        <v>615</v>
      </c>
    </row>
    <row r="934" spans="1:9" x14ac:dyDescent="0.3">
      <c r="A934">
        <v>1</v>
      </c>
      <c r="B934" t="s">
        <v>1607</v>
      </c>
      <c r="C934">
        <v>1</v>
      </c>
      <c r="D934">
        <v>0.25</v>
      </c>
      <c r="E934">
        <v>16</v>
      </c>
      <c r="F934">
        <v>55.06</v>
      </c>
      <c r="G934">
        <v>53.4</v>
      </c>
      <c r="H934" s="8">
        <v>0.16750000000000001</v>
      </c>
      <c r="I934" t="s">
        <v>615</v>
      </c>
    </row>
    <row r="935" spans="1:9" x14ac:dyDescent="0.3">
      <c r="A935">
        <v>1</v>
      </c>
      <c r="B935" t="s">
        <v>1608</v>
      </c>
      <c r="C935">
        <v>1</v>
      </c>
      <c r="D935">
        <v>0.17</v>
      </c>
      <c r="E935">
        <v>15</v>
      </c>
      <c r="F935">
        <v>38.39</v>
      </c>
      <c r="G935">
        <v>33.06</v>
      </c>
      <c r="H935" s="8">
        <v>0.2437</v>
      </c>
      <c r="I935" t="s">
        <v>615</v>
      </c>
    </row>
    <row r="936" spans="1:9" x14ac:dyDescent="0.3">
      <c r="A936">
        <v>1</v>
      </c>
      <c r="B936" t="s">
        <v>1609</v>
      </c>
      <c r="C936">
        <v>1</v>
      </c>
      <c r="D936">
        <v>-0.86</v>
      </c>
      <c r="E936">
        <v>16</v>
      </c>
      <c r="F936">
        <v>47.28</v>
      </c>
      <c r="G936">
        <v>46.78</v>
      </c>
      <c r="H936" s="8">
        <v>0.1845</v>
      </c>
      <c r="I936" t="s">
        <v>615</v>
      </c>
    </row>
    <row r="937" spans="1:9" x14ac:dyDescent="0.3">
      <c r="A937">
        <v>1</v>
      </c>
      <c r="B937" t="s">
        <v>1610</v>
      </c>
      <c r="C937">
        <v>1</v>
      </c>
      <c r="D937">
        <v>0.88</v>
      </c>
      <c r="E937">
        <v>14</v>
      </c>
      <c r="F937">
        <v>42.72</v>
      </c>
      <c r="G937">
        <v>38.46</v>
      </c>
      <c r="H937" s="8">
        <v>0.19370000000000001</v>
      </c>
      <c r="I937" t="s">
        <v>615</v>
      </c>
    </row>
    <row r="938" spans="1:9" x14ac:dyDescent="0.3">
      <c r="A938">
        <v>1</v>
      </c>
      <c r="B938" t="s">
        <v>1611</v>
      </c>
      <c r="C938">
        <v>1</v>
      </c>
      <c r="D938">
        <v>1.72</v>
      </c>
      <c r="E938">
        <v>14</v>
      </c>
      <c r="F938">
        <v>40.35</v>
      </c>
      <c r="G938">
        <v>39.590000000000003</v>
      </c>
      <c r="H938" s="8">
        <v>0.17849999999999999</v>
      </c>
      <c r="I938" t="s">
        <v>615</v>
      </c>
    </row>
    <row r="939" spans="1:9" x14ac:dyDescent="0.3">
      <c r="A939">
        <v>1</v>
      </c>
      <c r="B939" t="s">
        <v>1612</v>
      </c>
      <c r="C939">
        <v>1</v>
      </c>
      <c r="D939">
        <v>0.76</v>
      </c>
      <c r="E939">
        <v>15</v>
      </c>
      <c r="F939">
        <v>57.91</v>
      </c>
      <c r="G939">
        <v>51.31</v>
      </c>
      <c r="H939" s="8">
        <v>0.14940000000000001</v>
      </c>
      <c r="I939" t="s">
        <v>615</v>
      </c>
    </row>
    <row r="940" spans="1:9" x14ac:dyDescent="0.3">
      <c r="A940">
        <v>1</v>
      </c>
      <c r="B940" t="s">
        <v>1613</v>
      </c>
      <c r="C940">
        <v>1</v>
      </c>
      <c r="D940">
        <v>0.42</v>
      </c>
      <c r="E940">
        <v>15</v>
      </c>
      <c r="F940">
        <v>49.13</v>
      </c>
      <c r="G940">
        <v>43.29</v>
      </c>
      <c r="H940" s="8">
        <v>0.19389999999999999</v>
      </c>
      <c r="I940" t="s">
        <v>615</v>
      </c>
    </row>
    <row r="941" spans="1:9" x14ac:dyDescent="0.3">
      <c r="A941">
        <v>1</v>
      </c>
      <c r="B941" t="s">
        <v>1614</v>
      </c>
      <c r="C941">
        <v>1</v>
      </c>
      <c r="D941">
        <v>-0.46</v>
      </c>
      <c r="E941">
        <v>13</v>
      </c>
      <c r="F941">
        <v>42.52</v>
      </c>
      <c r="G941">
        <v>40.61</v>
      </c>
      <c r="H941" s="8">
        <v>0.16980000000000001</v>
      </c>
      <c r="I941" t="s">
        <v>615</v>
      </c>
    </row>
    <row r="942" spans="1:9" x14ac:dyDescent="0.3">
      <c r="A942">
        <v>1</v>
      </c>
      <c r="B942" t="s">
        <v>1615</v>
      </c>
      <c r="C942">
        <v>1</v>
      </c>
      <c r="D942">
        <v>-0.32</v>
      </c>
      <c r="E942">
        <v>17</v>
      </c>
      <c r="F942">
        <v>37.380000000000003</v>
      </c>
      <c r="G942">
        <v>36.619999999999997</v>
      </c>
      <c r="H942" s="8">
        <v>0.25769999999999998</v>
      </c>
      <c r="I942" t="s">
        <v>615</v>
      </c>
    </row>
    <row r="943" spans="1:9" x14ac:dyDescent="0.3">
      <c r="A943">
        <v>1</v>
      </c>
      <c r="B943" t="s">
        <v>1616</v>
      </c>
      <c r="C943">
        <v>1</v>
      </c>
      <c r="D943">
        <v>0.32</v>
      </c>
      <c r="E943">
        <v>12</v>
      </c>
      <c r="F943">
        <v>63.16</v>
      </c>
      <c r="G943">
        <v>61.93</v>
      </c>
      <c r="H943" s="8">
        <v>0.1014</v>
      </c>
      <c r="I943" t="s">
        <v>615</v>
      </c>
    </row>
    <row r="944" spans="1:9" x14ac:dyDescent="0.3">
      <c r="A944">
        <v>1</v>
      </c>
      <c r="B944" t="s">
        <v>1617</v>
      </c>
      <c r="C944">
        <v>1</v>
      </c>
      <c r="D944">
        <v>0.67</v>
      </c>
      <c r="E944">
        <v>15</v>
      </c>
      <c r="F944">
        <v>81.349999999999994</v>
      </c>
      <c r="G944">
        <v>81.06</v>
      </c>
      <c r="H944" s="8">
        <v>0.1012</v>
      </c>
      <c r="I944" t="s">
        <v>615</v>
      </c>
    </row>
    <row r="945" spans="1:9" x14ac:dyDescent="0.3">
      <c r="A945">
        <v>1</v>
      </c>
      <c r="B945" t="s">
        <v>1618</v>
      </c>
      <c r="C945">
        <v>1</v>
      </c>
      <c r="D945">
        <v>0.19</v>
      </c>
      <c r="E945">
        <v>17</v>
      </c>
      <c r="F945">
        <v>93.88</v>
      </c>
      <c r="G945">
        <v>93.63</v>
      </c>
      <c r="H945" s="8">
        <v>9.1499999999999998E-2</v>
      </c>
      <c r="I945" t="s">
        <v>615</v>
      </c>
    </row>
    <row r="946" spans="1:9" x14ac:dyDescent="0.3">
      <c r="A946">
        <v>1</v>
      </c>
      <c r="B946" t="s">
        <v>1619</v>
      </c>
      <c r="C946">
        <v>1</v>
      </c>
      <c r="D946">
        <v>0.88</v>
      </c>
      <c r="E946">
        <v>19</v>
      </c>
      <c r="F946">
        <v>71.8</v>
      </c>
      <c r="G946">
        <v>71.66</v>
      </c>
      <c r="H946" s="8">
        <v>0.13919999999999999</v>
      </c>
      <c r="I946" t="s">
        <v>615</v>
      </c>
    </row>
    <row r="947" spans="1:9" x14ac:dyDescent="0.3">
      <c r="A947">
        <v>1</v>
      </c>
      <c r="B947" t="s">
        <v>1620</v>
      </c>
      <c r="C947">
        <v>1</v>
      </c>
      <c r="D947">
        <v>-0.21</v>
      </c>
      <c r="E947">
        <v>12</v>
      </c>
      <c r="F947">
        <v>32.46</v>
      </c>
      <c r="G947">
        <v>25.44</v>
      </c>
      <c r="H947" s="8">
        <v>0.27539999999999998</v>
      </c>
      <c r="I947" t="s">
        <v>615</v>
      </c>
    </row>
    <row r="948" spans="1:9" x14ac:dyDescent="0.3">
      <c r="A948">
        <v>1</v>
      </c>
      <c r="B948" t="s">
        <v>1621</v>
      </c>
      <c r="C948">
        <v>1</v>
      </c>
      <c r="D948">
        <v>1.02</v>
      </c>
      <c r="E948">
        <v>14</v>
      </c>
      <c r="F948">
        <v>62.31</v>
      </c>
      <c r="G948">
        <v>61.12</v>
      </c>
      <c r="H948" s="8">
        <v>0.12139999999999999</v>
      </c>
      <c r="I948" t="s">
        <v>615</v>
      </c>
    </row>
    <row r="949" spans="1:9" x14ac:dyDescent="0.3">
      <c r="A949">
        <v>1</v>
      </c>
      <c r="B949" t="s">
        <v>1622</v>
      </c>
      <c r="C949">
        <v>1</v>
      </c>
      <c r="D949">
        <v>-0.09</v>
      </c>
      <c r="E949">
        <v>13</v>
      </c>
      <c r="F949">
        <v>32.67</v>
      </c>
      <c r="G949">
        <v>23.67</v>
      </c>
      <c r="H949" s="8">
        <v>0.30120000000000002</v>
      </c>
      <c r="I949" t="s">
        <v>615</v>
      </c>
    </row>
    <row r="950" spans="1:9" x14ac:dyDescent="0.3">
      <c r="A950">
        <v>1</v>
      </c>
      <c r="B950" t="s">
        <v>1623</v>
      </c>
      <c r="C950">
        <v>1</v>
      </c>
      <c r="D950">
        <v>1.28</v>
      </c>
      <c r="E950">
        <v>14</v>
      </c>
      <c r="F950">
        <v>44.8</v>
      </c>
      <c r="G950">
        <v>37.159999999999997</v>
      </c>
      <c r="H950" s="8">
        <v>0.18920000000000001</v>
      </c>
      <c r="I950" t="s">
        <v>615</v>
      </c>
    </row>
    <row r="951" spans="1:9" x14ac:dyDescent="0.3">
      <c r="A951">
        <v>1</v>
      </c>
      <c r="B951" t="s">
        <v>1624</v>
      </c>
      <c r="C951">
        <v>1</v>
      </c>
      <c r="D951">
        <v>0.69</v>
      </c>
      <c r="E951">
        <v>17</v>
      </c>
      <c r="F951">
        <v>70.44</v>
      </c>
      <c r="G951">
        <v>69.05</v>
      </c>
      <c r="H951" s="8">
        <v>0.12559999999999999</v>
      </c>
      <c r="I951" t="s">
        <v>615</v>
      </c>
    </row>
    <row r="952" spans="1:9" x14ac:dyDescent="0.3">
      <c r="A952">
        <v>1</v>
      </c>
      <c r="B952" t="s">
        <v>1625</v>
      </c>
      <c r="C952">
        <v>1</v>
      </c>
      <c r="D952">
        <v>-7.0000000000000007E-2</v>
      </c>
      <c r="E952">
        <v>17</v>
      </c>
      <c r="F952">
        <v>86.59</v>
      </c>
      <c r="G952">
        <v>86.08</v>
      </c>
      <c r="H952" s="8">
        <v>0.1041</v>
      </c>
      <c r="I952" t="s">
        <v>615</v>
      </c>
    </row>
    <row r="953" spans="1:9" x14ac:dyDescent="0.3">
      <c r="A953">
        <v>1</v>
      </c>
      <c r="B953" t="s">
        <v>1626</v>
      </c>
      <c r="C953">
        <v>1</v>
      </c>
      <c r="D953">
        <v>-0.85</v>
      </c>
      <c r="E953">
        <v>14</v>
      </c>
      <c r="F953">
        <v>49.77</v>
      </c>
      <c r="G953">
        <v>28.31</v>
      </c>
      <c r="H953" s="8">
        <v>0.27389999999999998</v>
      </c>
      <c r="I953" t="s">
        <v>615</v>
      </c>
    </row>
    <row r="954" spans="1:9" x14ac:dyDescent="0.3">
      <c r="A954">
        <v>1</v>
      </c>
      <c r="B954" t="s">
        <v>1627</v>
      </c>
      <c r="C954">
        <v>1</v>
      </c>
      <c r="D954">
        <v>0.98</v>
      </c>
      <c r="E954">
        <v>15</v>
      </c>
      <c r="F954">
        <v>46.84</v>
      </c>
      <c r="G954">
        <v>43.26</v>
      </c>
      <c r="H954" s="8">
        <v>0.18049999999999999</v>
      </c>
      <c r="I954" t="s">
        <v>615</v>
      </c>
    </row>
    <row r="955" spans="1:9" x14ac:dyDescent="0.3">
      <c r="A955">
        <v>1</v>
      </c>
      <c r="B955" t="s">
        <v>1628</v>
      </c>
      <c r="C955">
        <v>1</v>
      </c>
      <c r="D955">
        <v>0.38</v>
      </c>
      <c r="E955">
        <v>13</v>
      </c>
      <c r="F955">
        <v>59.81</v>
      </c>
      <c r="G955">
        <v>29.36</v>
      </c>
      <c r="H955" s="8">
        <v>0.2893</v>
      </c>
      <c r="I955" t="s">
        <v>615</v>
      </c>
    </row>
    <row r="956" spans="1:9" x14ac:dyDescent="0.3">
      <c r="A956">
        <v>1</v>
      </c>
      <c r="B956" t="s">
        <v>1629</v>
      </c>
      <c r="C956">
        <v>1</v>
      </c>
      <c r="D956">
        <v>1.22</v>
      </c>
      <c r="E956">
        <v>12</v>
      </c>
      <c r="F956">
        <v>35.049999999999997</v>
      </c>
      <c r="G956">
        <v>30.75</v>
      </c>
      <c r="H956" s="8">
        <v>0.2109</v>
      </c>
      <c r="I956" t="s">
        <v>615</v>
      </c>
    </row>
    <row r="957" spans="1:9" x14ac:dyDescent="0.3">
      <c r="A957">
        <v>1</v>
      </c>
      <c r="B957" t="s">
        <v>1630</v>
      </c>
      <c r="C957">
        <v>1</v>
      </c>
      <c r="D957">
        <v>-0.83</v>
      </c>
      <c r="E957">
        <v>14</v>
      </c>
      <c r="F957">
        <v>50.38</v>
      </c>
      <c r="G957">
        <v>41.41</v>
      </c>
      <c r="H957" s="8">
        <v>0.18429999999999999</v>
      </c>
      <c r="I957" t="s">
        <v>615</v>
      </c>
    </row>
    <row r="958" spans="1:9" x14ac:dyDescent="0.3">
      <c r="A958">
        <v>1</v>
      </c>
      <c r="B958" t="s">
        <v>1631</v>
      </c>
      <c r="C958">
        <v>1</v>
      </c>
      <c r="D958">
        <v>0.56000000000000005</v>
      </c>
      <c r="E958">
        <v>15</v>
      </c>
      <c r="F958">
        <v>29.43</v>
      </c>
      <c r="G958">
        <v>27.65</v>
      </c>
      <c r="H958" s="8">
        <v>0.28039999999999998</v>
      </c>
      <c r="I958" t="s">
        <v>615</v>
      </c>
    </row>
    <row r="959" spans="1:9" x14ac:dyDescent="0.3">
      <c r="A959">
        <v>1</v>
      </c>
      <c r="B959" t="s">
        <v>1632</v>
      </c>
      <c r="C959">
        <v>1</v>
      </c>
      <c r="D959">
        <v>1.49</v>
      </c>
      <c r="E959">
        <v>14</v>
      </c>
      <c r="F959">
        <v>45.29</v>
      </c>
      <c r="G959">
        <v>42.19</v>
      </c>
      <c r="H959" s="8">
        <v>0.17130000000000001</v>
      </c>
      <c r="I959" t="s">
        <v>615</v>
      </c>
    </row>
    <row r="960" spans="1:9" x14ac:dyDescent="0.3">
      <c r="A960">
        <v>1</v>
      </c>
      <c r="B960" t="s">
        <v>1633</v>
      </c>
      <c r="C960">
        <v>1</v>
      </c>
      <c r="D960">
        <v>0.73</v>
      </c>
      <c r="E960">
        <v>18</v>
      </c>
      <c r="F960">
        <v>67.84</v>
      </c>
      <c r="G960">
        <v>66.760000000000005</v>
      </c>
      <c r="H960" s="8">
        <v>0.14710000000000001</v>
      </c>
      <c r="I960" t="s">
        <v>615</v>
      </c>
    </row>
    <row r="961" spans="1:9" x14ac:dyDescent="0.3">
      <c r="A961">
        <v>1</v>
      </c>
      <c r="B961" t="s">
        <v>1634</v>
      </c>
      <c r="C961">
        <v>1</v>
      </c>
      <c r="D961">
        <v>-1.1499999999999999</v>
      </c>
      <c r="E961">
        <v>12</v>
      </c>
      <c r="F961">
        <v>34.07</v>
      </c>
      <c r="G961">
        <v>28.38</v>
      </c>
      <c r="H961" s="8">
        <v>0.32169999999999999</v>
      </c>
      <c r="I961" t="s">
        <v>615</v>
      </c>
    </row>
    <row r="962" spans="1:9" x14ac:dyDescent="0.3">
      <c r="A962">
        <v>1</v>
      </c>
      <c r="B962" t="s">
        <v>1635</v>
      </c>
      <c r="C962">
        <v>1</v>
      </c>
      <c r="D962">
        <v>0.47</v>
      </c>
      <c r="E962">
        <v>15</v>
      </c>
      <c r="F962">
        <v>56.24</v>
      </c>
      <c r="G962">
        <v>55.64</v>
      </c>
      <c r="H962" s="8">
        <v>0.1421</v>
      </c>
      <c r="I962" t="s">
        <v>615</v>
      </c>
    </row>
    <row r="963" spans="1:9" x14ac:dyDescent="0.3">
      <c r="A963">
        <v>1</v>
      </c>
      <c r="B963" t="s">
        <v>1636</v>
      </c>
      <c r="C963">
        <v>1</v>
      </c>
      <c r="D963">
        <v>-1.0900000000000001</v>
      </c>
      <c r="E963">
        <v>13</v>
      </c>
      <c r="F963">
        <v>43.61</v>
      </c>
      <c r="G963">
        <v>40.270000000000003</v>
      </c>
      <c r="H963" s="8">
        <v>0.1734</v>
      </c>
      <c r="I963" t="s">
        <v>615</v>
      </c>
    </row>
    <row r="964" spans="1:9" x14ac:dyDescent="0.3">
      <c r="A964">
        <v>1</v>
      </c>
      <c r="B964" t="s">
        <v>1637</v>
      </c>
      <c r="C964">
        <v>1</v>
      </c>
      <c r="D964">
        <v>0.87</v>
      </c>
      <c r="E964">
        <v>19</v>
      </c>
      <c r="F964">
        <v>90.62</v>
      </c>
      <c r="G964">
        <v>90.04</v>
      </c>
      <c r="H964" s="8">
        <v>0.1111</v>
      </c>
      <c r="I964" t="s">
        <v>615</v>
      </c>
    </row>
    <row r="965" spans="1:9" x14ac:dyDescent="0.3">
      <c r="A965">
        <v>1</v>
      </c>
      <c r="B965" t="s">
        <v>1638</v>
      </c>
      <c r="C965">
        <v>1</v>
      </c>
      <c r="D965">
        <v>1.18</v>
      </c>
      <c r="E965">
        <v>17</v>
      </c>
      <c r="F965">
        <v>73.900000000000006</v>
      </c>
      <c r="G965">
        <v>72.989999999999995</v>
      </c>
      <c r="H965" s="8">
        <v>0.126</v>
      </c>
      <c r="I965" t="s">
        <v>615</v>
      </c>
    </row>
    <row r="966" spans="1:9" x14ac:dyDescent="0.3">
      <c r="A966">
        <v>1</v>
      </c>
      <c r="B966" t="s">
        <v>1639</v>
      </c>
      <c r="C966">
        <v>1</v>
      </c>
      <c r="D966">
        <v>0.62</v>
      </c>
      <c r="E966">
        <v>17</v>
      </c>
      <c r="F966">
        <v>86.02</v>
      </c>
      <c r="G966">
        <v>85.5</v>
      </c>
      <c r="H966" s="8">
        <v>0.1066</v>
      </c>
      <c r="I966" t="s">
        <v>615</v>
      </c>
    </row>
    <row r="967" spans="1:9" x14ac:dyDescent="0.3">
      <c r="A967">
        <v>1</v>
      </c>
      <c r="B967" t="s">
        <v>1640</v>
      </c>
      <c r="C967">
        <v>1</v>
      </c>
      <c r="D967">
        <v>-0.41</v>
      </c>
      <c r="E967">
        <v>19</v>
      </c>
      <c r="F967">
        <v>83.43</v>
      </c>
      <c r="G967">
        <v>82.85</v>
      </c>
      <c r="H967" s="8">
        <v>0.1206</v>
      </c>
      <c r="I967" t="s">
        <v>615</v>
      </c>
    </row>
    <row r="968" spans="1:9" x14ac:dyDescent="0.3">
      <c r="A968">
        <v>1</v>
      </c>
      <c r="B968" t="s">
        <v>1641</v>
      </c>
      <c r="C968">
        <v>1</v>
      </c>
      <c r="D968">
        <v>-0.67</v>
      </c>
      <c r="E968">
        <v>16</v>
      </c>
      <c r="F968">
        <v>60.73</v>
      </c>
      <c r="G968">
        <v>60.19</v>
      </c>
      <c r="H968" s="8">
        <v>0.1517</v>
      </c>
      <c r="I968" t="s">
        <v>615</v>
      </c>
    </row>
    <row r="969" spans="1:9" x14ac:dyDescent="0.3">
      <c r="A969">
        <v>1</v>
      </c>
      <c r="B969" t="s">
        <v>1642</v>
      </c>
      <c r="C969">
        <v>1</v>
      </c>
      <c r="D969">
        <v>0.63</v>
      </c>
      <c r="E969">
        <v>17</v>
      </c>
      <c r="F969">
        <v>81.28</v>
      </c>
      <c r="G969">
        <v>77.64</v>
      </c>
      <c r="H969" s="8">
        <v>0.1169</v>
      </c>
      <c r="I969" t="s">
        <v>615</v>
      </c>
    </row>
    <row r="970" spans="1:9" x14ac:dyDescent="0.3">
      <c r="A970">
        <v>1</v>
      </c>
      <c r="B970" t="s">
        <v>1643</v>
      </c>
      <c r="C970">
        <v>1</v>
      </c>
      <c r="D970">
        <v>-2.15</v>
      </c>
      <c r="E970">
        <v>17</v>
      </c>
      <c r="F970">
        <v>65.3</v>
      </c>
      <c r="G970">
        <v>50.83</v>
      </c>
      <c r="H970" s="8">
        <v>0.1696</v>
      </c>
      <c r="I970" t="s">
        <v>615</v>
      </c>
    </row>
    <row r="971" spans="1:9" x14ac:dyDescent="0.3">
      <c r="A971">
        <v>1</v>
      </c>
      <c r="B971" t="s">
        <v>1644</v>
      </c>
      <c r="C971">
        <v>1</v>
      </c>
      <c r="D971">
        <v>2</v>
      </c>
      <c r="E971">
        <v>11</v>
      </c>
      <c r="F971">
        <v>41.23</v>
      </c>
      <c r="G971">
        <v>33.51</v>
      </c>
      <c r="H971" s="8">
        <v>0.2442</v>
      </c>
      <c r="I971" t="s">
        <v>615</v>
      </c>
    </row>
    <row r="972" spans="1:9" x14ac:dyDescent="0.3">
      <c r="A972">
        <v>1</v>
      </c>
      <c r="B972" t="s">
        <v>1645</v>
      </c>
      <c r="C972">
        <v>1</v>
      </c>
      <c r="D972">
        <v>1.19</v>
      </c>
      <c r="E972">
        <v>16</v>
      </c>
      <c r="F972">
        <v>67.010000000000005</v>
      </c>
      <c r="G972">
        <v>66.099999999999994</v>
      </c>
      <c r="H972" s="8">
        <v>0.1273</v>
      </c>
      <c r="I972" t="s">
        <v>615</v>
      </c>
    </row>
    <row r="973" spans="1:9" x14ac:dyDescent="0.3">
      <c r="A973">
        <v>1</v>
      </c>
      <c r="B973" t="s">
        <v>1646</v>
      </c>
      <c r="C973">
        <v>1</v>
      </c>
      <c r="D973">
        <v>1.06</v>
      </c>
      <c r="E973">
        <v>16</v>
      </c>
      <c r="F973">
        <v>82.29</v>
      </c>
      <c r="G973">
        <v>82.15</v>
      </c>
      <c r="H973" s="8">
        <v>0.10489999999999999</v>
      </c>
      <c r="I973" t="s">
        <v>615</v>
      </c>
    </row>
    <row r="974" spans="1:9" x14ac:dyDescent="0.3">
      <c r="A974">
        <v>1</v>
      </c>
      <c r="B974" t="s">
        <v>1647</v>
      </c>
      <c r="C974">
        <v>1</v>
      </c>
      <c r="D974">
        <v>0.64</v>
      </c>
      <c r="E974">
        <v>16</v>
      </c>
      <c r="F974">
        <v>79.34</v>
      </c>
      <c r="G974">
        <v>79.11</v>
      </c>
      <c r="H974" s="8">
        <v>0.10440000000000001</v>
      </c>
      <c r="I974" t="s">
        <v>615</v>
      </c>
    </row>
    <row r="975" spans="1:9" x14ac:dyDescent="0.3">
      <c r="A975">
        <v>1</v>
      </c>
      <c r="B975" t="s">
        <v>1648</v>
      </c>
      <c r="C975">
        <v>1</v>
      </c>
      <c r="D975">
        <v>0.61</v>
      </c>
      <c r="E975">
        <v>19</v>
      </c>
      <c r="F975">
        <v>91.15</v>
      </c>
      <c r="G975">
        <v>90.93</v>
      </c>
      <c r="H975" s="8">
        <v>0.12130000000000001</v>
      </c>
      <c r="I975" t="s">
        <v>615</v>
      </c>
    </row>
    <row r="976" spans="1:9" x14ac:dyDescent="0.3">
      <c r="A976">
        <v>1</v>
      </c>
      <c r="B976" t="s">
        <v>1649</v>
      </c>
      <c r="C976">
        <v>1</v>
      </c>
      <c r="D976">
        <v>0.35</v>
      </c>
      <c r="E976">
        <v>17</v>
      </c>
      <c r="F976">
        <v>68.14</v>
      </c>
      <c r="G976">
        <v>67.459999999999994</v>
      </c>
      <c r="H976" s="8">
        <v>0.13150000000000001</v>
      </c>
      <c r="I976" t="s">
        <v>615</v>
      </c>
    </row>
    <row r="977" spans="1:9" x14ac:dyDescent="0.3">
      <c r="A977">
        <v>1</v>
      </c>
      <c r="B977" t="s">
        <v>1650</v>
      </c>
      <c r="C977">
        <v>1</v>
      </c>
      <c r="D977">
        <v>0.9</v>
      </c>
      <c r="E977">
        <v>19</v>
      </c>
      <c r="F977">
        <v>91.06</v>
      </c>
      <c r="G977">
        <v>90.68</v>
      </c>
      <c r="H977" s="8">
        <v>0.1154</v>
      </c>
      <c r="I977" t="s">
        <v>615</v>
      </c>
    </row>
    <row r="978" spans="1:9" x14ac:dyDescent="0.3">
      <c r="A978">
        <v>1</v>
      </c>
      <c r="B978" t="s">
        <v>1651</v>
      </c>
      <c r="C978">
        <v>1</v>
      </c>
      <c r="D978">
        <v>0.56000000000000005</v>
      </c>
      <c r="E978">
        <v>18</v>
      </c>
      <c r="F978">
        <v>72.12</v>
      </c>
      <c r="G978">
        <v>70.69</v>
      </c>
      <c r="H978" s="8">
        <v>0.13439999999999999</v>
      </c>
      <c r="I978" t="s">
        <v>615</v>
      </c>
    </row>
    <row r="979" spans="1:9" x14ac:dyDescent="0.3">
      <c r="A979">
        <v>1</v>
      </c>
      <c r="B979" t="s">
        <v>1652</v>
      </c>
      <c r="C979">
        <v>1</v>
      </c>
      <c r="D979">
        <v>-1.58</v>
      </c>
      <c r="E979">
        <v>16</v>
      </c>
      <c r="F979">
        <v>60.3</v>
      </c>
      <c r="G979">
        <v>59.06</v>
      </c>
      <c r="H979" s="8">
        <v>0.1457</v>
      </c>
      <c r="I979" t="s">
        <v>615</v>
      </c>
    </row>
    <row r="980" spans="1:9" x14ac:dyDescent="0.3">
      <c r="A980">
        <v>1</v>
      </c>
      <c r="B980" t="s">
        <v>1653</v>
      </c>
      <c r="C980">
        <v>1</v>
      </c>
      <c r="D980">
        <v>-0.47</v>
      </c>
      <c r="E980">
        <v>20</v>
      </c>
      <c r="F980">
        <v>65.34</v>
      </c>
      <c r="G980">
        <v>64.81</v>
      </c>
      <c r="H980" s="8">
        <v>0.1668</v>
      </c>
      <c r="I980" t="s">
        <v>615</v>
      </c>
    </row>
    <row r="981" spans="1:9" x14ac:dyDescent="0.3">
      <c r="A981">
        <v>1</v>
      </c>
      <c r="B981" t="s">
        <v>1654</v>
      </c>
      <c r="C981">
        <v>1</v>
      </c>
      <c r="D981">
        <v>0.7</v>
      </c>
      <c r="E981">
        <v>17</v>
      </c>
      <c r="F981">
        <v>57.67</v>
      </c>
      <c r="G981">
        <v>57.14</v>
      </c>
      <c r="H981" s="8">
        <v>0.15129999999999999</v>
      </c>
      <c r="I981" t="s">
        <v>615</v>
      </c>
    </row>
    <row r="982" spans="1:9" x14ac:dyDescent="0.3">
      <c r="A982">
        <v>1</v>
      </c>
      <c r="B982" t="s">
        <v>1655</v>
      </c>
      <c r="C982">
        <v>1</v>
      </c>
      <c r="D982">
        <v>0.42</v>
      </c>
      <c r="E982">
        <v>16</v>
      </c>
      <c r="F982">
        <v>76.08</v>
      </c>
      <c r="G982">
        <v>74.709999999999994</v>
      </c>
      <c r="H982" s="8">
        <v>0.11509999999999999</v>
      </c>
      <c r="I982" t="s">
        <v>615</v>
      </c>
    </row>
    <row r="983" spans="1:9" x14ac:dyDescent="0.3">
      <c r="A983">
        <v>1</v>
      </c>
      <c r="B983" t="s">
        <v>1656</v>
      </c>
      <c r="C983">
        <v>1</v>
      </c>
      <c r="D983">
        <v>0.69</v>
      </c>
      <c r="E983">
        <v>17</v>
      </c>
      <c r="F983">
        <v>88.34</v>
      </c>
      <c r="G983">
        <v>87.86</v>
      </c>
      <c r="H983" s="8">
        <v>0.10249999999999999</v>
      </c>
      <c r="I983" t="s">
        <v>615</v>
      </c>
    </row>
    <row r="984" spans="1:9" x14ac:dyDescent="0.3">
      <c r="A984">
        <v>1</v>
      </c>
      <c r="B984" t="s">
        <v>1657</v>
      </c>
      <c r="C984">
        <v>1</v>
      </c>
      <c r="D984">
        <v>0.23</v>
      </c>
      <c r="E984">
        <v>16</v>
      </c>
      <c r="F984">
        <v>67.819999999999993</v>
      </c>
      <c r="G984">
        <v>67.2</v>
      </c>
      <c r="H984" s="8">
        <v>0.12790000000000001</v>
      </c>
      <c r="I984" t="s">
        <v>615</v>
      </c>
    </row>
    <row r="985" spans="1:9" x14ac:dyDescent="0.3">
      <c r="A985">
        <v>1</v>
      </c>
      <c r="B985" t="s">
        <v>1658</v>
      </c>
      <c r="C985">
        <v>1</v>
      </c>
      <c r="D985">
        <v>0.69</v>
      </c>
      <c r="E985">
        <v>19</v>
      </c>
      <c r="F985">
        <v>87.97</v>
      </c>
      <c r="G985">
        <v>87.68</v>
      </c>
      <c r="H985" s="8">
        <v>0.1177</v>
      </c>
      <c r="I985" t="s">
        <v>615</v>
      </c>
    </row>
    <row r="986" spans="1:9" x14ac:dyDescent="0.3">
      <c r="A986">
        <v>1</v>
      </c>
      <c r="B986" t="s">
        <v>1659</v>
      </c>
      <c r="C986">
        <v>1</v>
      </c>
      <c r="D986">
        <v>1.07</v>
      </c>
      <c r="E986">
        <v>17</v>
      </c>
      <c r="F986">
        <v>81.64</v>
      </c>
      <c r="G986">
        <v>80</v>
      </c>
      <c r="H986" s="8">
        <v>0.1144</v>
      </c>
      <c r="I986" t="s">
        <v>615</v>
      </c>
    </row>
    <row r="987" spans="1:9" x14ac:dyDescent="0.3">
      <c r="A987">
        <v>1</v>
      </c>
      <c r="B987" t="s">
        <v>1660</v>
      </c>
      <c r="C987">
        <v>1</v>
      </c>
      <c r="D987">
        <v>0.31</v>
      </c>
      <c r="E987">
        <v>16</v>
      </c>
      <c r="F987">
        <v>75.47</v>
      </c>
      <c r="G987">
        <v>75.02</v>
      </c>
      <c r="H987" s="8">
        <v>0.1171</v>
      </c>
      <c r="I987" t="s">
        <v>615</v>
      </c>
    </row>
    <row r="988" spans="1:9" x14ac:dyDescent="0.3">
      <c r="A988">
        <v>1</v>
      </c>
      <c r="B988" t="s">
        <v>1661</v>
      </c>
      <c r="C988">
        <v>1</v>
      </c>
      <c r="D988">
        <v>-1.53</v>
      </c>
      <c r="E988">
        <v>15</v>
      </c>
      <c r="F988">
        <v>43.48</v>
      </c>
      <c r="G988">
        <v>31.09</v>
      </c>
      <c r="H988" s="8">
        <v>0.24399999999999999</v>
      </c>
      <c r="I988" t="s">
        <v>615</v>
      </c>
    </row>
    <row r="989" spans="1:9" x14ac:dyDescent="0.3">
      <c r="A989">
        <v>1</v>
      </c>
      <c r="B989" t="s">
        <v>1662</v>
      </c>
      <c r="C989">
        <v>1</v>
      </c>
      <c r="D989">
        <v>1.56</v>
      </c>
      <c r="E989">
        <v>14</v>
      </c>
      <c r="F989">
        <v>57.6</v>
      </c>
      <c r="G989">
        <v>54.73</v>
      </c>
      <c r="H989" s="8">
        <v>0.1487</v>
      </c>
      <c r="I989" t="s">
        <v>615</v>
      </c>
    </row>
    <row r="990" spans="1:9" x14ac:dyDescent="0.3">
      <c r="A990">
        <v>1</v>
      </c>
      <c r="B990" t="s">
        <v>1663</v>
      </c>
      <c r="C990">
        <v>1</v>
      </c>
      <c r="D990">
        <v>0.85</v>
      </c>
      <c r="E990">
        <v>14</v>
      </c>
      <c r="F990">
        <v>76.19</v>
      </c>
      <c r="G990">
        <v>75.819999999999993</v>
      </c>
      <c r="H990" s="8">
        <v>9.7699999999999995E-2</v>
      </c>
      <c r="I990" t="s">
        <v>615</v>
      </c>
    </row>
    <row r="991" spans="1:9" x14ac:dyDescent="0.3">
      <c r="A991">
        <v>1</v>
      </c>
      <c r="B991" t="s">
        <v>1664</v>
      </c>
      <c r="C991">
        <v>1</v>
      </c>
      <c r="D991">
        <v>0.82</v>
      </c>
      <c r="E991">
        <v>15</v>
      </c>
      <c r="F991">
        <v>87.81</v>
      </c>
      <c r="G991">
        <v>87.54</v>
      </c>
      <c r="H991" s="8">
        <v>9.0300000000000005E-2</v>
      </c>
      <c r="I991" t="s">
        <v>615</v>
      </c>
    </row>
    <row r="992" spans="1:9" x14ac:dyDescent="0.3">
      <c r="A992">
        <v>1</v>
      </c>
      <c r="B992" t="s">
        <v>1665</v>
      </c>
      <c r="C992">
        <v>1</v>
      </c>
      <c r="D992">
        <v>1.1599999999999999</v>
      </c>
      <c r="E992">
        <v>18</v>
      </c>
      <c r="F992">
        <v>85.1</v>
      </c>
      <c r="G992">
        <v>82.39</v>
      </c>
      <c r="H992" s="8">
        <v>0.1181</v>
      </c>
      <c r="I992" t="s">
        <v>615</v>
      </c>
    </row>
    <row r="993" spans="1:9" x14ac:dyDescent="0.3">
      <c r="A993">
        <v>1</v>
      </c>
      <c r="B993" t="s">
        <v>1666</v>
      </c>
      <c r="C993">
        <v>1</v>
      </c>
      <c r="D993">
        <v>1.19</v>
      </c>
      <c r="E993">
        <v>15</v>
      </c>
      <c r="F993">
        <v>75.760000000000005</v>
      </c>
      <c r="G993">
        <v>75.150000000000006</v>
      </c>
      <c r="H993" s="8">
        <v>0.1074</v>
      </c>
      <c r="I993" t="s">
        <v>615</v>
      </c>
    </row>
    <row r="994" spans="1:9" x14ac:dyDescent="0.3">
      <c r="A994">
        <v>1</v>
      </c>
      <c r="B994" t="s">
        <v>1667</v>
      </c>
      <c r="C994">
        <v>1</v>
      </c>
      <c r="D994">
        <v>0.67</v>
      </c>
      <c r="E994">
        <v>17</v>
      </c>
      <c r="F994">
        <v>94.06</v>
      </c>
      <c r="G994">
        <v>93.84</v>
      </c>
      <c r="H994" s="8">
        <v>9.5899999999999999E-2</v>
      </c>
      <c r="I994" t="s">
        <v>615</v>
      </c>
    </row>
    <row r="995" spans="1:9" x14ac:dyDescent="0.3">
      <c r="A995">
        <v>1</v>
      </c>
      <c r="B995" t="s">
        <v>1668</v>
      </c>
      <c r="C995">
        <v>1</v>
      </c>
      <c r="D995">
        <v>1.07</v>
      </c>
      <c r="E995">
        <v>18</v>
      </c>
      <c r="F995">
        <v>75.930000000000007</v>
      </c>
      <c r="G995">
        <v>75.11</v>
      </c>
      <c r="H995" s="8">
        <v>0.1255</v>
      </c>
      <c r="I995" t="s">
        <v>615</v>
      </c>
    </row>
    <row r="996" spans="1:9" x14ac:dyDescent="0.3">
      <c r="A996">
        <v>1</v>
      </c>
      <c r="B996" t="s">
        <v>1669</v>
      </c>
      <c r="C996">
        <v>1</v>
      </c>
      <c r="D996">
        <v>0.3</v>
      </c>
      <c r="E996">
        <v>17</v>
      </c>
      <c r="F996">
        <v>88.22</v>
      </c>
      <c r="G996">
        <v>87.63</v>
      </c>
      <c r="H996" s="8">
        <v>0.114</v>
      </c>
      <c r="I996" t="s">
        <v>615</v>
      </c>
    </row>
    <row r="997" spans="1:9" x14ac:dyDescent="0.3">
      <c r="A997">
        <v>1</v>
      </c>
      <c r="B997" t="s">
        <v>1670</v>
      </c>
      <c r="C997">
        <v>1</v>
      </c>
      <c r="D997">
        <v>0.73</v>
      </c>
      <c r="E997">
        <v>18</v>
      </c>
      <c r="F997">
        <v>80.27</v>
      </c>
      <c r="G997">
        <v>78.67</v>
      </c>
      <c r="H997" s="8">
        <v>0.1215</v>
      </c>
      <c r="I997" t="s">
        <v>615</v>
      </c>
    </row>
    <row r="998" spans="1:9" x14ac:dyDescent="0.3">
      <c r="A998">
        <v>1</v>
      </c>
      <c r="B998" t="s">
        <v>1671</v>
      </c>
      <c r="C998">
        <v>1</v>
      </c>
      <c r="D998">
        <v>0.42</v>
      </c>
      <c r="E998">
        <v>16</v>
      </c>
      <c r="F998">
        <v>74.61</v>
      </c>
      <c r="G998">
        <v>73.86</v>
      </c>
      <c r="H998" s="8">
        <v>0.1196</v>
      </c>
      <c r="I998" t="s">
        <v>615</v>
      </c>
    </row>
    <row r="999" spans="1:9" x14ac:dyDescent="0.3">
      <c r="A999">
        <v>1</v>
      </c>
      <c r="B999" t="s">
        <v>1672</v>
      </c>
      <c r="C999">
        <v>1</v>
      </c>
      <c r="D999">
        <v>0.32</v>
      </c>
      <c r="E999">
        <v>18</v>
      </c>
      <c r="F999">
        <v>83.41</v>
      </c>
      <c r="G999">
        <v>82.05</v>
      </c>
      <c r="H999" s="8">
        <v>0.1172</v>
      </c>
      <c r="I999" t="s">
        <v>615</v>
      </c>
    </row>
    <row r="1000" spans="1:9" x14ac:dyDescent="0.3">
      <c r="A1000">
        <v>1</v>
      </c>
      <c r="B1000" t="s">
        <v>1673</v>
      </c>
      <c r="C1000">
        <v>1</v>
      </c>
      <c r="D1000">
        <v>-1.02</v>
      </c>
      <c r="E1000">
        <v>15</v>
      </c>
      <c r="F1000">
        <v>46.34</v>
      </c>
      <c r="G1000">
        <v>35.479999999999997</v>
      </c>
      <c r="H1000" s="8">
        <v>0.21429999999999999</v>
      </c>
      <c r="I1000" t="s">
        <v>615</v>
      </c>
    </row>
    <row r="1001" spans="1:9" x14ac:dyDescent="0.3">
      <c r="A1001">
        <v>1</v>
      </c>
      <c r="B1001" t="s">
        <v>1674</v>
      </c>
      <c r="C1001">
        <v>1</v>
      </c>
      <c r="D1001">
        <v>0.85</v>
      </c>
      <c r="E1001">
        <v>15</v>
      </c>
      <c r="F1001">
        <v>64.41</v>
      </c>
      <c r="G1001">
        <v>59.19</v>
      </c>
      <c r="H1001" s="8">
        <v>0.15490000000000001</v>
      </c>
      <c r="I1001" t="s">
        <v>615</v>
      </c>
    </row>
    <row r="1002" spans="1:9" x14ac:dyDescent="0.3">
      <c r="A1002">
        <v>1</v>
      </c>
      <c r="B1002" t="s">
        <v>1675</v>
      </c>
      <c r="C1002">
        <v>1</v>
      </c>
      <c r="D1002">
        <v>0.78</v>
      </c>
      <c r="E1002">
        <v>16</v>
      </c>
      <c r="F1002">
        <v>92.96</v>
      </c>
      <c r="G1002">
        <v>92.72</v>
      </c>
      <c r="H1002" s="8">
        <v>9.6000000000000002E-2</v>
      </c>
      <c r="I1002" t="s">
        <v>615</v>
      </c>
    </row>
    <row r="1003" spans="1:9" x14ac:dyDescent="0.3">
      <c r="A1003">
        <v>1</v>
      </c>
      <c r="B1003" t="s">
        <v>1676</v>
      </c>
      <c r="C1003">
        <v>1</v>
      </c>
      <c r="D1003">
        <v>1.22</v>
      </c>
      <c r="E1003">
        <v>18</v>
      </c>
      <c r="F1003">
        <v>76.489999999999995</v>
      </c>
      <c r="G1003">
        <v>75.47</v>
      </c>
      <c r="H1003" s="8">
        <v>0.126</v>
      </c>
      <c r="I1003" t="s">
        <v>615</v>
      </c>
    </row>
    <row r="1004" spans="1:9" x14ac:dyDescent="0.3">
      <c r="A1004">
        <v>1</v>
      </c>
      <c r="B1004" t="s">
        <v>1677</v>
      </c>
      <c r="C1004">
        <v>1</v>
      </c>
      <c r="D1004">
        <v>0.82</v>
      </c>
      <c r="E1004">
        <v>18</v>
      </c>
      <c r="F1004">
        <v>92.53</v>
      </c>
      <c r="G1004">
        <v>92.14</v>
      </c>
      <c r="H1004" s="8">
        <v>0.10050000000000001</v>
      </c>
      <c r="I1004" t="s">
        <v>615</v>
      </c>
    </row>
    <row r="1005" spans="1:9" x14ac:dyDescent="0.3">
      <c r="A1005">
        <v>1</v>
      </c>
      <c r="B1005" t="s">
        <v>1678</v>
      </c>
      <c r="C1005">
        <v>1</v>
      </c>
      <c r="D1005">
        <v>1.1299999999999999</v>
      </c>
      <c r="E1005">
        <v>17</v>
      </c>
      <c r="F1005">
        <v>71.069999999999993</v>
      </c>
      <c r="G1005">
        <v>70.760000000000005</v>
      </c>
      <c r="H1005" s="8">
        <v>0.1308</v>
      </c>
      <c r="I1005" t="s">
        <v>615</v>
      </c>
    </row>
    <row r="1006" spans="1:9" x14ac:dyDescent="0.3">
      <c r="A1006">
        <v>1</v>
      </c>
      <c r="B1006" t="s">
        <v>1679</v>
      </c>
      <c r="C1006">
        <v>1</v>
      </c>
      <c r="D1006">
        <v>0.76</v>
      </c>
      <c r="E1006">
        <v>18</v>
      </c>
      <c r="F1006">
        <v>88.45</v>
      </c>
      <c r="G1006">
        <v>87.76</v>
      </c>
      <c r="H1006" s="8">
        <v>0.1125</v>
      </c>
      <c r="I1006" t="s">
        <v>615</v>
      </c>
    </row>
    <row r="1007" spans="1:9" x14ac:dyDescent="0.3">
      <c r="A1007">
        <v>1</v>
      </c>
      <c r="B1007" t="s">
        <v>1680</v>
      </c>
      <c r="C1007">
        <v>1</v>
      </c>
      <c r="D1007">
        <v>0.64</v>
      </c>
      <c r="E1007">
        <v>16</v>
      </c>
      <c r="F1007">
        <v>87.14</v>
      </c>
      <c r="G1007">
        <v>85.21</v>
      </c>
      <c r="H1007" s="8">
        <v>0.10009999999999999</v>
      </c>
      <c r="I1007" t="s">
        <v>615</v>
      </c>
    </row>
    <row r="1008" spans="1:9" x14ac:dyDescent="0.3">
      <c r="A1008">
        <v>1</v>
      </c>
      <c r="B1008" t="s">
        <v>1681</v>
      </c>
      <c r="C1008">
        <v>1</v>
      </c>
      <c r="D1008">
        <v>0.71</v>
      </c>
      <c r="E1008">
        <v>18</v>
      </c>
      <c r="F1008">
        <v>76.930000000000007</v>
      </c>
      <c r="G1008">
        <v>75.86</v>
      </c>
      <c r="H1008" s="8">
        <v>0.1288</v>
      </c>
      <c r="I1008" t="s">
        <v>615</v>
      </c>
    </row>
    <row r="1009" spans="1:9" x14ac:dyDescent="0.3">
      <c r="A1009">
        <v>1</v>
      </c>
      <c r="B1009" t="s">
        <v>1682</v>
      </c>
      <c r="C1009">
        <v>1</v>
      </c>
      <c r="D1009">
        <v>0.36</v>
      </c>
      <c r="E1009">
        <v>15</v>
      </c>
      <c r="F1009">
        <v>83.91</v>
      </c>
      <c r="G1009">
        <v>83.32</v>
      </c>
      <c r="H1009" s="8">
        <v>9.6000000000000002E-2</v>
      </c>
      <c r="I1009" t="s">
        <v>615</v>
      </c>
    </row>
    <row r="1010" spans="1:9" x14ac:dyDescent="0.3">
      <c r="A1010">
        <v>1</v>
      </c>
      <c r="B1010" t="s">
        <v>1683</v>
      </c>
      <c r="C1010">
        <v>1</v>
      </c>
      <c r="D1010">
        <v>-0.66</v>
      </c>
      <c r="E1010">
        <v>17</v>
      </c>
      <c r="F1010">
        <v>69.39</v>
      </c>
      <c r="G1010">
        <v>68.099999999999994</v>
      </c>
      <c r="H1010" s="8">
        <v>0.13200000000000001</v>
      </c>
      <c r="I1010" t="s">
        <v>615</v>
      </c>
    </row>
    <row r="1011" spans="1:9" x14ac:dyDescent="0.3">
      <c r="A1011">
        <v>1</v>
      </c>
      <c r="B1011" t="s">
        <v>1684</v>
      </c>
      <c r="C1011">
        <v>1</v>
      </c>
      <c r="D1011">
        <v>0</v>
      </c>
      <c r="E1011">
        <v>12</v>
      </c>
      <c r="F1011">
        <v>33.43</v>
      </c>
      <c r="G1011">
        <v>25.1</v>
      </c>
      <c r="H1011" s="8">
        <v>0.24779999999999999</v>
      </c>
      <c r="I1011" t="s">
        <v>615</v>
      </c>
    </row>
    <row r="1012" spans="1:9" x14ac:dyDescent="0.3">
      <c r="A1012">
        <v>1</v>
      </c>
      <c r="B1012" t="s">
        <v>1685</v>
      </c>
      <c r="C1012">
        <v>1</v>
      </c>
      <c r="D1012">
        <v>1.19</v>
      </c>
      <c r="E1012">
        <v>16</v>
      </c>
      <c r="F1012">
        <v>67.41</v>
      </c>
      <c r="G1012">
        <v>66.12</v>
      </c>
      <c r="H1012" s="8">
        <v>0.13100000000000001</v>
      </c>
      <c r="I1012" t="s">
        <v>615</v>
      </c>
    </row>
    <row r="1013" spans="1:9" x14ac:dyDescent="0.3">
      <c r="A1013">
        <v>1</v>
      </c>
      <c r="B1013" t="s">
        <v>1686</v>
      </c>
      <c r="C1013">
        <v>1</v>
      </c>
      <c r="D1013">
        <v>-0.21</v>
      </c>
      <c r="E1013">
        <v>15</v>
      </c>
      <c r="F1013">
        <v>76.94</v>
      </c>
      <c r="G1013">
        <v>76.400000000000006</v>
      </c>
      <c r="H1013" s="8">
        <v>0.10390000000000001</v>
      </c>
      <c r="I1013" t="s">
        <v>615</v>
      </c>
    </row>
    <row r="1014" spans="1:9" x14ac:dyDescent="0.3">
      <c r="A1014">
        <v>1</v>
      </c>
      <c r="B1014" t="s">
        <v>1687</v>
      </c>
      <c r="C1014">
        <v>1</v>
      </c>
      <c r="D1014">
        <v>0.66</v>
      </c>
      <c r="E1014">
        <v>16</v>
      </c>
      <c r="F1014">
        <v>92.96</v>
      </c>
      <c r="G1014">
        <v>92.75</v>
      </c>
      <c r="H1014" s="8">
        <v>9.1399999999999995E-2</v>
      </c>
      <c r="I1014" t="s">
        <v>615</v>
      </c>
    </row>
    <row r="1015" spans="1:9" x14ac:dyDescent="0.3">
      <c r="A1015">
        <v>1</v>
      </c>
      <c r="B1015" t="s">
        <v>1688</v>
      </c>
      <c r="C1015">
        <v>1</v>
      </c>
      <c r="D1015">
        <v>1.19</v>
      </c>
      <c r="E1015">
        <v>18</v>
      </c>
      <c r="F1015">
        <v>73.97</v>
      </c>
      <c r="G1015">
        <v>72.37</v>
      </c>
      <c r="H1015" s="8">
        <v>0.13200000000000001</v>
      </c>
      <c r="I1015" t="s">
        <v>615</v>
      </c>
    </row>
    <row r="1016" spans="1:9" x14ac:dyDescent="0.3">
      <c r="A1016">
        <v>1</v>
      </c>
      <c r="B1016" t="s">
        <v>1689</v>
      </c>
      <c r="C1016">
        <v>1</v>
      </c>
      <c r="D1016">
        <v>0.85</v>
      </c>
      <c r="E1016">
        <v>17</v>
      </c>
      <c r="F1016">
        <v>84.87</v>
      </c>
      <c r="G1016">
        <v>84.08</v>
      </c>
      <c r="H1016" s="8">
        <v>0.10929999999999999</v>
      </c>
      <c r="I1016" t="s">
        <v>615</v>
      </c>
    </row>
    <row r="1017" spans="1:9" x14ac:dyDescent="0.3">
      <c r="A1017">
        <v>1</v>
      </c>
      <c r="B1017" t="s">
        <v>1690</v>
      </c>
      <c r="C1017">
        <v>1</v>
      </c>
      <c r="D1017">
        <v>0.63</v>
      </c>
      <c r="E1017">
        <v>18</v>
      </c>
      <c r="F1017">
        <v>89.45</v>
      </c>
      <c r="G1017">
        <v>89.23</v>
      </c>
      <c r="H1017" s="8">
        <v>0.10920000000000001</v>
      </c>
      <c r="I1017" t="s">
        <v>615</v>
      </c>
    </row>
    <row r="1018" spans="1:9" x14ac:dyDescent="0.3">
      <c r="A1018">
        <v>1</v>
      </c>
      <c r="B1018" t="s">
        <v>1691</v>
      </c>
      <c r="C1018">
        <v>1</v>
      </c>
      <c r="D1018">
        <v>1.23</v>
      </c>
      <c r="E1018">
        <v>17</v>
      </c>
      <c r="F1018">
        <v>72.430000000000007</v>
      </c>
      <c r="G1018">
        <v>71.930000000000007</v>
      </c>
      <c r="H1018" s="8">
        <v>0.12540000000000001</v>
      </c>
      <c r="I1018" t="s">
        <v>615</v>
      </c>
    </row>
    <row r="1019" spans="1:9" x14ac:dyDescent="0.3">
      <c r="A1019">
        <v>1</v>
      </c>
      <c r="B1019" t="s">
        <v>1692</v>
      </c>
      <c r="C1019">
        <v>1</v>
      </c>
      <c r="D1019">
        <v>0.48</v>
      </c>
      <c r="E1019">
        <v>16</v>
      </c>
      <c r="F1019">
        <v>82.71</v>
      </c>
      <c r="G1019">
        <v>82.48</v>
      </c>
      <c r="H1019" s="8">
        <v>0.1036</v>
      </c>
      <c r="I1019" t="s">
        <v>615</v>
      </c>
    </row>
    <row r="1020" spans="1:9" x14ac:dyDescent="0.3">
      <c r="A1020">
        <v>1</v>
      </c>
      <c r="B1020" t="s">
        <v>1693</v>
      </c>
      <c r="C1020">
        <v>1</v>
      </c>
      <c r="D1020">
        <v>0.64</v>
      </c>
      <c r="E1020">
        <v>16</v>
      </c>
      <c r="F1020">
        <v>89.37</v>
      </c>
      <c r="G1020">
        <v>89.1</v>
      </c>
      <c r="H1020" s="8">
        <v>9.4600000000000004E-2</v>
      </c>
      <c r="I1020" t="s">
        <v>615</v>
      </c>
    </row>
    <row r="1021" spans="1:9" x14ac:dyDescent="0.3">
      <c r="A1021">
        <v>1</v>
      </c>
      <c r="B1021" t="s">
        <v>1694</v>
      </c>
      <c r="C1021">
        <v>1</v>
      </c>
      <c r="D1021">
        <v>0.62</v>
      </c>
      <c r="E1021">
        <v>16</v>
      </c>
      <c r="F1021">
        <v>84.72</v>
      </c>
      <c r="G1021">
        <v>83.94</v>
      </c>
      <c r="H1021" s="8">
        <v>9.8299999999999998E-2</v>
      </c>
      <c r="I1021" t="s">
        <v>615</v>
      </c>
    </row>
    <row r="1022" spans="1:9" x14ac:dyDescent="0.3">
      <c r="A1022">
        <v>1</v>
      </c>
      <c r="B1022" t="s">
        <v>1695</v>
      </c>
      <c r="C1022">
        <v>1</v>
      </c>
      <c r="D1022">
        <v>0.62</v>
      </c>
      <c r="E1022">
        <v>16</v>
      </c>
      <c r="F1022">
        <v>87.46</v>
      </c>
      <c r="G1022">
        <v>87.29</v>
      </c>
      <c r="H1022" s="8">
        <v>9.6199999999999994E-2</v>
      </c>
      <c r="I1022" t="s">
        <v>615</v>
      </c>
    </row>
    <row r="1023" spans="1:9" x14ac:dyDescent="0.3">
      <c r="A1023">
        <v>1</v>
      </c>
      <c r="B1023" t="s">
        <v>1696</v>
      </c>
      <c r="C1023">
        <v>1</v>
      </c>
      <c r="D1023">
        <v>0.81</v>
      </c>
      <c r="E1023">
        <v>15</v>
      </c>
      <c r="F1023">
        <v>93.07</v>
      </c>
      <c r="G1023">
        <v>92.79</v>
      </c>
      <c r="H1023" s="8">
        <v>8.2600000000000007E-2</v>
      </c>
      <c r="I1023" t="s">
        <v>615</v>
      </c>
    </row>
    <row r="1024" spans="1:9" x14ac:dyDescent="0.3">
      <c r="A1024">
        <v>1</v>
      </c>
      <c r="B1024" t="s">
        <v>1697</v>
      </c>
      <c r="C1024">
        <v>1</v>
      </c>
      <c r="D1024">
        <v>1.1399999999999999</v>
      </c>
      <c r="E1024">
        <v>18</v>
      </c>
      <c r="F1024">
        <v>82.49</v>
      </c>
      <c r="G1024">
        <v>82.29</v>
      </c>
      <c r="H1024" s="8">
        <v>0.1173</v>
      </c>
      <c r="I1024" t="s">
        <v>615</v>
      </c>
    </row>
    <row r="1025" spans="1:9" x14ac:dyDescent="0.3">
      <c r="A1025">
        <v>1</v>
      </c>
      <c r="B1025" t="s">
        <v>1698</v>
      </c>
      <c r="C1025">
        <v>1</v>
      </c>
      <c r="D1025">
        <v>0.71</v>
      </c>
      <c r="E1025">
        <v>19</v>
      </c>
      <c r="F1025">
        <v>90.63</v>
      </c>
      <c r="G1025">
        <v>90.32</v>
      </c>
      <c r="H1025" s="8">
        <v>0.11360000000000001</v>
      </c>
      <c r="I1025" t="s">
        <v>615</v>
      </c>
    </row>
    <row r="1026" spans="1:9" x14ac:dyDescent="0.3">
      <c r="A1026">
        <v>1</v>
      </c>
      <c r="B1026" t="s">
        <v>1699</v>
      </c>
      <c r="C1026">
        <v>1</v>
      </c>
      <c r="D1026">
        <v>0.93</v>
      </c>
      <c r="E1026">
        <v>17</v>
      </c>
      <c r="F1026">
        <v>73.67</v>
      </c>
      <c r="G1026">
        <v>72.77</v>
      </c>
      <c r="H1026" s="8">
        <v>0.121</v>
      </c>
      <c r="I1026" t="s">
        <v>615</v>
      </c>
    </row>
    <row r="1027" spans="1:9" x14ac:dyDescent="0.3">
      <c r="A1027">
        <v>1</v>
      </c>
      <c r="B1027" t="s">
        <v>1700</v>
      </c>
      <c r="C1027">
        <v>1</v>
      </c>
      <c r="D1027">
        <v>0.79</v>
      </c>
      <c r="E1027">
        <v>19</v>
      </c>
      <c r="F1027">
        <v>72.44</v>
      </c>
      <c r="G1027">
        <v>70.97</v>
      </c>
      <c r="H1027" s="8">
        <v>0.14369999999999999</v>
      </c>
      <c r="I1027" t="s">
        <v>615</v>
      </c>
    </row>
    <row r="1028" spans="1:9" x14ac:dyDescent="0.3">
      <c r="A1028">
        <v>1</v>
      </c>
      <c r="B1028" t="s">
        <v>1701</v>
      </c>
      <c r="C1028">
        <v>1</v>
      </c>
      <c r="D1028">
        <v>0.8</v>
      </c>
      <c r="E1028">
        <v>19</v>
      </c>
      <c r="F1028">
        <v>88.32</v>
      </c>
      <c r="G1028">
        <v>87.48</v>
      </c>
      <c r="H1028" s="8">
        <v>0.1162</v>
      </c>
      <c r="I1028" t="s">
        <v>615</v>
      </c>
    </row>
    <row r="1029" spans="1:9" x14ac:dyDescent="0.3">
      <c r="A1029">
        <v>1</v>
      </c>
      <c r="B1029" t="s">
        <v>1702</v>
      </c>
      <c r="C1029">
        <v>1</v>
      </c>
      <c r="D1029">
        <v>1.17</v>
      </c>
      <c r="E1029">
        <v>18</v>
      </c>
      <c r="F1029">
        <v>66.569999999999993</v>
      </c>
      <c r="G1029">
        <v>66.099999999999994</v>
      </c>
      <c r="H1029" s="8">
        <v>0.14979999999999999</v>
      </c>
      <c r="I1029" t="s">
        <v>615</v>
      </c>
    </row>
    <row r="1030" spans="1:9" x14ac:dyDescent="0.3">
      <c r="A1030">
        <v>1</v>
      </c>
      <c r="B1030" t="s">
        <v>1703</v>
      </c>
      <c r="C1030">
        <v>1</v>
      </c>
      <c r="D1030">
        <v>0.2</v>
      </c>
      <c r="E1030">
        <v>19</v>
      </c>
      <c r="F1030">
        <v>54.83</v>
      </c>
      <c r="G1030">
        <v>49.3</v>
      </c>
      <c r="H1030" s="8">
        <v>0.20569999999999999</v>
      </c>
      <c r="I1030" t="s">
        <v>615</v>
      </c>
    </row>
    <row r="1031" spans="1:9" x14ac:dyDescent="0.3">
      <c r="A1031">
        <v>1</v>
      </c>
      <c r="B1031" t="s">
        <v>1704</v>
      </c>
      <c r="C1031">
        <v>1</v>
      </c>
      <c r="D1031">
        <v>0.14000000000000001</v>
      </c>
      <c r="E1031">
        <v>17</v>
      </c>
      <c r="F1031">
        <v>36.31</v>
      </c>
      <c r="G1031">
        <v>35.21</v>
      </c>
      <c r="H1031" s="8">
        <v>0.24909999999999999</v>
      </c>
      <c r="I1031" t="s">
        <v>615</v>
      </c>
    </row>
    <row r="1032" spans="1:9" x14ac:dyDescent="0.3">
      <c r="A1032">
        <v>1</v>
      </c>
      <c r="B1032" t="s">
        <v>1705</v>
      </c>
      <c r="C1032">
        <v>1</v>
      </c>
      <c r="D1032">
        <v>-0.01</v>
      </c>
      <c r="E1032">
        <v>16</v>
      </c>
      <c r="F1032">
        <v>59.33</v>
      </c>
      <c r="G1032">
        <v>58.15</v>
      </c>
      <c r="H1032" s="8">
        <v>0.159</v>
      </c>
      <c r="I1032" t="s">
        <v>615</v>
      </c>
    </row>
    <row r="1033" spans="1:9" x14ac:dyDescent="0.3">
      <c r="A1033">
        <v>1</v>
      </c>
      <c r="B1033" t="s">
        <v>1706</v>
      </c>
      <c r="C1033">
        <v>1</v>
      </c>
      <c r="D1033">
        <v>-0.31</v>
      </c>
      <c r="E1033">
        <v>10</v>
      </c>
      <c r="F1033">
        <v>35.61</v>
      </c>
      <c r="G1033">
        <v>21.82</v>
      </c>
      <c r="H1033" s="8">
        <v>0.20169999999999999</v>
      </c>
      <c r="I1033" t="s">
        <v>615</v>
      </c>
    </row>
    <row r="1034" spans="1:9" x14ac:dyDescent="0.3">
      <c r="A1034">
        <v>1</v>
      </c>
      <c r="B1034" t="s">
        <v>1707</v>
      </c>
      <c r="C1034">
        <v>1</v>
      </c>
      <c r="D1034">
        <v>0.89</v>
      </c>
      <c r="E1034">
        <v>15</v>
      </c>
      <c r="F1034">
        <v>68.52</v>
      </c>
      <c r="G1034">
        <v>68.03</v>
      </c>
      <c r="H1034" s="8">
        <v>0.1138</v>
      </c>
      <c r="I1034" t="s">
        <v>615</v>
      </c>
    </row>
    <row r="1035" spans="1:9" x14ac:dyDescent="0.3">
      <c r="A1035">
        <v>1</v>
      </c>
      <c r="B1035" t="s">
        <v>1708</v>
      </c>
      <c r="C1035">
        <v>1</v>
      </c>
      <c r="D1035">
        <v>0.41</v>
      </c>
      <c r="E1035">
        <v>16</v>
      </c>
      <c r="F1035">
        <v>81.150000000000006</v>
      </c>
      <c r="G1035">
        <v>80.959999999999994</v>
      </c>
      <c r="H1035" s="8">
        <v>0.1066</v>
      </c>
      <c r="I1035" t="s">
        <v>615</v>
      </c>
    </row>
    <row r="1036" spans="1:9" x14ac:dyDescent="0.3">
      <c r="A1036">
        <v>1</v>
      </c>
      <c r="B1036" t="s">
        <v>1709</v>
      </c>
      <c r="C1036">
        <v>1</v>
      </c>
      <c r="D1036">
        <v>0.78</v>
      </c>
      <c r="E1036">
        <v>17</v>
      </c>
      <c r="F1036">
        <v>89.7</v>
      </c>
      <c r="G1036">
        <v>89.53</v>
      </c>
      <c r="H1036" s="8">
        <v>0.1048</v>
      </c>
      <c r="I1036" t="s">
        <v>615</v>
      </c>
    </row>
    <row r="1037" spans="1:9" x14ac:dyDescent="0.3">
      <c r="A1037">
        <v>1</v>
      </c>
      <c r="B1037" t="s">
        <v>1710</v>
      </c>
      <c r="C1037">
        <v>1</v>
      </c>
      <c r="D1037">
        <v>1.05</v>
      </c>
      <c r="E1037">
        <v>18</v>
      </c>
      <c r="F1037">
        <v>74.48</v>
      </c>
      <c r="G1037">
        <v>73.95</v>
      </c>
      <c r="H1037" s="8">
        <v>0.12959999999999999</v>
      </c>
      <c r="I1037" t="s">
        <v>615</v>
      </c>
    </row>
    <row r="1038" spans="1:9" x14ac:dyDescent="0.3">
      <c r="A1038">
        <v>1</v>
      </c>
      <c r="B1038" t="s">
        <v>1711</v>
      </c>
      <c r="C1038">
        <v>1</v>
      </c>
      <c r="D1038">
        <v>0.62</v>
      </c>
      <c r="E1038">
        <v>18</v>
      </c>
      <c r="F1038">
        <v>88.65</v>
      </c>
      <c r="G1038">
        <v>88.56</v>
      </c>
      <c r="H1038" s="8">
        <v>0.1109</v>
      </c>
      <c r="I1038" t="s">
        <v>615</v>
      </c>
    </row>
    <row r="1039" spans="1:9" x14ac:dyDescent="0.3">
      <c r="A1039">
        <v>1</v>
      </c>
      <c r="B1039" t="s">
        <v>1712</v>
      </c>
      <c r="C1039">
        <v>1</v>
      </c>
      <c r="D1039">
        <v>0.86</v>
      </c>
      <c r="E1039">
        <v>18</v>
      </c>
      <c r="F1039">
        <v>76.67</v>
      </c>
      <c r="G1039">
        <v>75.459999999999994</v>
      </c>
      <c r="H1039" s="8">
        <v>0.12189999999999999</v>
      </c>
      <c r="I1039" t="s">
        <v>615</v>
      </c>
    </row>
    <row r="1040" spans="1:9" x14ac:dyDescent="0.3">
      <c r="A1040">
        <v>1</v>
      </c>
      <c r="B1040" t="s">
        <v>1713</v>
      </c>
      <c r="C1040">
        <v>1</v>
      </c>
      <c r="D1040">
        <v>0.98</v>
      </c>
      <c r="E1040">
        <v>17</v>
      </c>
      <c r="F1040">
        <v>82.57</v>
      </c>
      <c r="G1040">
        <v>81.89</v>
      </c>
      <c r="H1040" s="8">
        <v>0.1172</v>
      </c>
      <c r="I1040" t="s">
        <v>615</v>
      </c>
    </row>
    <row r="1041" spans="1:9" x14ac:dyDescent="0.3">
      <c r="A1041">
        <v>1</v>
      </c>
      <c r="B1041" t="s">
        <v>1714</v>
      </c>
      <c r="C1041">
        <v>1</v>
      </c>
      <c r="D1041">
        <v>0.84</v>
      </c>
      <c r="E1041">
        <v>17</v>
      </c>
      <c r="F1041">
        <v>95.7</v>
      </c>
      <c r="G1041">
        <v>95.34</v>
      </c>
      <c r="H1041" s="8">
        <v>9.8500000000000004E-2</v>
      </c>
      <c r="I1041" t="s">
        <v>615</v>
      </c>
    </row>
    <row r="1042" spans="1:9" x14ac:dyDescent="0.3">
      <c r="A1042">
        <v>1</v>
      </c>
      <c r="B1042" t="s">
        <v>1715</v>
      </c>
      <c r="C1042">
        <v>1</v>
      </c>
      <c r="D1042">
        <v>1.38</v>
      </c>
      <c r="E1042">
        <v>18</v>
      </c>
      <c r="F1042">
        <v>73.11</v>
      </c>
      <c r="G1042">
        <v>72.63</v>
      </c>
      <c r="H1042" s="8">
        <v>0.13150000000000001</v>
      </c>
      <c r="I1042" t="s">
        <v>615</v>
      </c>
    </row>
    <row r="1043" spans="1:9" x14ac:dyDescent="0.3">
      <c r="A1043">
        <v>1</v>
      </c>
      <c r="B1043" t="s">
        <v>1716</v>
      </c>
      <c r="C1043">
        <v>1</v>
      </c>
      <c r="D1043">
        <v>-1.79</v>
      </c>
      <c r="E1043">
        <v>17</v>
      </c>
      <c r="F1043">
        <v>57.7</v>
      </c>
      <c r="G1043">
        <v>51.83</v>
      </c>
      <c r="H1043" s="8">
        <v>0.18099999999999999</v>
      </c>
      <c r="I1043" t="s">
        <v>615</v>
      </c>
    </row>
    <row r="1044" spans="1:9" x14ac:dyDescent="0.3">
      <c r="A1044">
        <v>1</v>
      </c>
      <c r="B1044" t="s">
        <v>1717</v>
      </c>
      <c r="C1044">
        <v>1</v>
      </c>
      <c r="D1044">
        <v>1.57</v>
      </c>
      <c r="E1044">
        <v>10</v>
      </c>
      <c r="F1044">
        <v>32.49</v>
      </c>
      <c r="G1044">
        <v>24.29</v>
      </c>
      <c r="H1044" s="8">
        <v>0.31309999999999999</v>
      </c>
      <c r="I1044" t="s">
        <v>615</v>
      </c>
    </row>
    <row r="1045" spans="1:9" x14ac:dyDescent="0.3">
      <c r="A1045">
        <v>1</v>
      </c>
      <c r="B1045" t="s">
        <v>1718</v>
      </c>
      <c r="C1045">
        <v>1</v>
      </c>
      <c r="D1045">
        <v>0.99</v>
      </c>
      <c r="E1045">
        <v>16</v>
      </c>
      <c r="F1045">
        <v>60.29</v>
      </c>
      <c r="G1045">
        <v>58.8</v>
      </c>
      <c r="H1045" s="8">
        <v>0.14180000000000001</v>
      </c>
      <c r="I1045" t="s">
        <v>615</v>
      </c>
    </row>
    <row r="1046" spans="1:9" x14ac:dyDescent="0.3">
      <c r="A1046">
        <v>1</v>
      </c>
      <c r="B1046" t="s">
        <v>1719</v>
      </c>
      <c r="C1046">
        <v>1</v>
      </c>
      <c r="D1046">
        <v>0.51</v>
      </c>
      <c r="E1046">
        <v>15</v>
      </c>
      <c r="F1046">
        <v>81.84</v>
      </c>
      <c r="G1046">
        <v>81.17</v>
      </c>
      <c r="H1046" s="8">
        <v>0.1002</v>
      </c>
      <c r="I1046" t="s">
        <v>615</v>
      </c>
    </row>
    <row r="1047" spans="1:9" x14ac:dyDescent="0.3">
      <c r="A1047">
        <v>1</v>
      </c>
      <c r="B1047" t="s">
        <v>1720</v>
      </c>
      <c r="C1047">
        <v>1</v>
      </c>
      <c r="D1047">
        <v>0.98</v>
      </c>
      <c r="E1047">
        <v>20</v>
      </c>
      <c r="F1047">
        <v>93.95</v>
      </c>
      <c r="G1047">
        <v>93.83</v>
      </c>
      <c r="H1047" s="8">
        <v>0.1138</v>
      </c>
      <c r="I1047" t="s">
        <v>615</v>
      </c>
    </row>
    <row r="1048" spans="1:9" x14ac:dyDescent="0.3">
      <c r="A1048">
        <v>1</v>
      </c>
      <c r="B1048" t="s">
        <v>1721</v>
      </c>
      <c r="C1048">
        <v>1</v>
      </c>
      <c r="D1048">
        <v>1.1200000000000001</v>
      </c>
      <c r="E1048">
        <v>17</v>
      </c>
      <c r="F1048">
        <v>69.989999999999995</v>
      </c>
      <c r="G1048">
        <v>69.569999999999993</v>
      </c>
      <c r="H1048" s="8">
        <v>0.1285</v>
      </c>
      <c r="I1048" t="s">
        <v>615</v>
      </c>
    </row>
    <row r="1049" spans="1:9" x14ac:dyDescent="0.3">
      <c r="A1049">
        <v>1</v>
      </c>
      <c r="B1049" t="s">
        <v>1722</v>
      </c>
      <c r="C1049">
        <v>1</v>
      </c>
      <c r="D1049">
        <v>0.49</v>
      </c>
      <c r="E1049">
        <v>18</v>
      </c>
      <c r="F1049">
        <v>83.2</v>
      </c>
      <c r="G1049">
        <v>81.96</v>
      </c>
      <c r="H1049" s="8">
        <v>0.1177</v>
      </c>
      <c r="I1049" t="s">
        <v>615</v>
      </c>
    </row>
    <row r="1050" spans="1:9" x14ac:dyDescent="0.3">
      <c r="A1050">
        <v>1</v>
      </c>
      <c r="B1050" t="s">
        <v>1723</v>
      </c>
      <c r="C1050">
        <v>1</v>
      </c>
      <c r="D1050">
        <v>0.75</v>
      </c>
      <c r="E1050">
        <v>18</v>
      </c>
      <c r="F1050">
        <v>86.61</v>
      </c>
      <c r="G1050">
        <v>85.9</v>
      </c>
      <c r="H1050" s="8">
        <v>0.1133</v>
      </c>
      <c r="I1050" t="s">
        <v>615</v>
      </c>
    </row>
    <row r="1051" spans="1:9" x14ac:dyDescent="0.3">
      <c r="A1051">
        <v>1</v>
      </c>
      <c r="B1051" t="s">
        <v>1724</v>
      </c>
      <c r="C1051">
        <v>1</v>
      </c>
      <c r="D1051">
        <v>0.91</v>
      </c>
      <c r="E1051">
        <v>18</v>
      </c>
      <c r="F1051">
        <v>70.569999999999993</v>
      </c>
      <c r="G1051">
        <v>69.94</v>
      </c>
      <c r="H1051" s="8">
        <v>0.13689999999999999</v>
      </c>
      <c r="I1051" t="s">
        <v>615</v>
      </c>
    </row>
    <row r="1052" spans="1:9" x14ac:dyDescent="0.3">
      <c r="A1052">
        <v>1</v>
      </c>
      <c r="B1052" t="s">
        <v>1725</v>
      </c>
      <c r="C1052">
        <v>1</v>
      </c>
      <c r="D1052">
        <v>0.74</v>
      </c>
      <c r="E1052">
        <v>15</v>
      </c>
      <c r="F1052">
        <v>92.45</v>
      </c>
      <c r="G1052">
        <v>92.31</v>
      </c>
      <c r="H1052" s="8">
        <v>8.5000000000000006E-2</v>
      </c>
      <c r="I1052" t="s">
        <v>615</v>
      </c>
    </row>
    <row r="1053" spans="1:9" x14ac:dyDescent="0.3">
      <c r="A1053">
        <v>1</v>
      </c>
      <c r="B1053" t="s">
        <v>1726</v>
      </c>
      <c r="C1053">
        <v>1</v>
      </c>
      <c r="D1053">
        <v>0.71</v>
      </c>
      <c r="E1053">
        <v>19</v>
      </c>
      <c r="F1053">
        <v>75.680000000000007</v>
      </c>
      <c r="G1053">
        <v>74.27</v>
      </c>
      <c r="H1053" s="8">
        <v>0.13519999999999999</v>
      </c>
      <c r="I1053" t="s">
        <v>615</v>
      </c>
    </row>
    <row r="1054" spans="1:9" x14ac:dyDescent="0.3">
      <c r="A1054">
        <v>1</v>
      </c>
      <c r="B1054" t="s">
        <v>1727</v>
      </c>
      <c r="C1054">
        <v>1</v>
      </c>
      <c r="D1054">
        <v>0.73</v>
      </c>
      <c r="E1054">
        <v>17</v>
      </c>
      <c r="F1054">
        <v>78.400000000000006</v>
      </c>
      <c r="G1054">
        <v>77.88</v>
      </c>
      <c r="H1054" s="8">
        <v>0.11700000000000001</v>
      </c>
      <c r="I1054" t="s">
        <v>615</v>
      </c>
    </row>
    <row r="1055" spans="1:9" x14ac:dyDescent="0.3">
      <c r="A1055">
        <v>1</v>
      </c>
      <c r="B1055" t="s">
        <v>1728</v>
      </c>
      <c r="C1055">
        <v>1</v>
      </c>
      <c r="D1055">
        <v>1.01</v>
      </c>
      <c r="E1055">
        <v>18</v>
      </c>
      <c r="F1055">
        <v>91.19</v>
      </c>
      <c r="G1055">
        <v>91.08</v>
      </c>
      <c r="H1055" s="8">
        <v>0.1016</v>
      </c>
      <c r="I1055" t="s">
        <v>615</v>
      </c>
    </row>
    <row r="1056" spans="1:9" x14ac:dyDescent="0.3">
      <c r="A1056">
        <v>1</v>
      </c>
      <c r="B1056" t="s">
        <v>1729</v>
      </c>
      <c r="C1056">
        <v>1</v>
      </c>
      <c r="D1056">
        <v>0.9</v>
      </c>
      <c r="E1056">
        <v>16</v>
      </c>
      <c r="F1056">
        <v>78.540000000000006</v>
      </c>
      <c r="G1056">
        <v>76.86</v>
      </c>
      <c r="H1056" s="8">
        <v>0.1153</v>
      </c>
      <c r="I1056" t="s">
        <v>615</v>
      </c>
    </row>
    <row r="1057" spans="1:9" x14ac:dyDescent="0.3">
      <c r="A1057">
        <v>1</v>
      </c>
      <c r="B1057" t="s">
        <v>1730</v>
      </c>
      <c r="C1057">
        <v>1</v>
      </c>
      <c r="D1057">
        <v>0.56000000000000005</v>
      </c>
      <c r="E1057">
        <v>17</v>
      </c>
      <c r="F1057">
        <v>80.91</v>
      </c>
      <c r="G1057">
        <v>80.489999999999995</v>
      </c>
      <c r="H1057" s="8">
        <v>0.1085</v>
      </c>
      <c r="I1057" t="s">
        <v>615</v>
      </c>
    </row>
    <row r="1058" spans="1:9" x14ac:dyDescent="0.3">
      <c r="A1058">
        <v>1</v>
      </c>
      <c r="B1058" t="s">
        <v>1731</v>
      </c>
      <c r="C1058">
        <v>1</v>
      </c>
      <c r="D1058">
        <v>-0.17</v>
      </c>
      <c r="E1058">
        <v>19</v>
      </c>
      <c r="F1058">
        <v>85.22</v>
      </c>
      <c r="G1058">
        <v>84.41</v>
      </c>
      <c r="H1058" s="8">
        <v>0.12590000000000001</v>
      </c>
      <c r="I1058" t="s">
        <v>615</v>
      </c>
    </row>
    <row r="1059" spans="1:9" x14ac:dyDescent="0.3">
      <c r="A1059">
        <v>1</v>
      </c>
      <c r="B1059" t="s">
        <v>1732</v>
      </c>
      <c r="C1059">
        <v>1</v>
      </c>
      <c r="D1059">
        <v>0.94</v>
      </c>
      <c r="E1059">
        <v>19</v>
      </c>
      <c r="F1059">
        <v>69.930000000000007</v>
      </c>
      <c r="G1059">
        <v>69.25</v>
      </c>
      <c r="H1059" s="8">
        <v>0.14419999999999999</v>
      </c>
      <c r="I1059" t="s">
        <v>615</v>
      </c>
    </row>
    <row r="1060" spans="1:9" x14ac:dyDescent="0.3">
      <c r="A1060">
        <v>1</v>
      </c>
      <c r="B1060" t="s">
        <v>1733</v>
      </c>
      <c r="C1060">
        <v>1</v>
      </c>
      <c r="D1060">
        <v>0.85</v>
      </c>
      <c r="E1060">
        <v>15</v>
      </c>
      <c r="F1060">
        <v>85.58</v>
      </c>
      <c r="G1060">
        <v>85.3</v>
      </c>
      <c r="H1060" s="8">
        <v>0.10009999999999999</v>
      </c>
      <c r="I1060" t="s">
        <v>615</v>
      </c>
    </row>
    <row r="1061" spans="1:9" x14ac:dyDescent="0.3">
      <c r="A1061">
        <v>1</v>
      </c>
      <c r="B1061" t="s">
        <v>1734</v>
      </c>
      <c r="C1061">
        <v>1</v>
      </c>
      <c r="D1061">
        <v>0.76</v>
      </c>
      <c r="E1061">
        <v>19</v>
      </c>
      <c r="F1061">
        <v>84.37</v>
      </c>
      <c r="G1061">
        <v>83.47</v>
      </c>
      <c r="H1061" s="8">
        <v>0.1162</v>
      </c>
      <c r="I1061" t="s">
        <v>615</v>
      </c>
    </row>
    <row r="1062" spans="1:9" x14ac:dyDescent="0.3">
      <c r="A1062">
        <v>1</v>
      </c>
      <c r="B1062" t="s">
        <v>1735</v>
      </c>
      <c r="C1062">
        <v>1</v>
      </c>
      <c r="D1062">
        <v>1.1599999999999999</v>
      </c>
      <c r="E1062">
        <v>12</v>
      </c>
      <c r="F1062">
        <v>70.709999999999994</v>
      </c>
      <c r="G1062">
        <v>69.489999999999995</v>
      </c>
      <c r="H1062" s="8">
        <v>0.1018</v>
      </c>
      <c r="I1062" t="s">
        <v>615</v>
      </c>
    </row>
    <row r="1063" spans="1:9" x14ac:dyDescent="0.3">
      <c r="A1063">
        <v>1</v>
      </c>
      <c r="B1063" t="s">
        <v>1736</v>
      </c>
      <c r="C1063">
        <v>1</v>
      </c>
      <c r="D1063">
        <v>0.8</v>
      </c>
      <c r="E1063">
        <v>18</v>
      </c>
      <c r="F1063">
        <v>78.87</v>
      </c>
      <c r="G1063">
        <v>77.34</v>
      </c>
      <c r="H1063" s="8">
        <v>0.1235</v>
      </c>
      <c r="I1063" t="s">
        <v>615</v>
      </c>
    </row>
    <row r="1064" spans="1:9" x14ac:dyDescent="0.3">
      <c r="A1064">
        <v>1</v>
      </c>
      <c r="B1064" t="s">
        <v>1737</v>
      </c>
      <c r="C1064">
        <v>1</v>
      </c>
      <c r="D1064">
        <v>1</v>
      </c>
      <c r="E1064">
        <v>16</v>
      </c>
      <c r="F1064">
        <v>83.24</v>
      </c>
      <c r="G1064">
        <v>81.040000000000006</v>
      </c>
      <c r="H1064" s="8">
        <v>0.1018</v>
      </c>
      <c r="I1064" t="s">
        <v>615</v>
      </c>
    </row>
    <row r="1065" spans="1:9" x14ac:dyDescent="0.3">
      <c r="A1065">
        <v>1</v>
      </c>
      <c r="B1065" t="s">
        <v>1738</v>
      </c>
      <c r="C1065">
        <v>1</v>
      </c>
      <c r="D1065">
        <v>0.85</v>
      </c>
      <c r="E1065">
        <v>17</v>
      </c>
      <c r="F1065">
        <v>69.099999999999994</v>
      </c>
      <c r="G1065">
        <v>68.05</v>
      </c>
      <c r="H1065" s="8">
        <v>0.13420000000000001</v>
      </c>
      <c r="I1065" t="s">
        <v>615</v>
      </c>
    </row>
    <row r="1066" spans="1:9" x14ac:dyDescent="0.3">
      <c r="A1066">
        <v>1</v>
      </c>
      <c r="B1066" t="s">
        <v>1739</v>
      </c>
      <c r="C1066">
        <v>1</v>
      </c>
      <c r="D1066">
        <v>-0.02</v>
      </c>
      <c r="E1066">
        <v>17</v>
      </c>
      <c r="F1066">
        <v>73.13</v>
      </c>
      <c r="G1066">
        <v>71.819999999999993</v>
      </c>
      <c r="H1066" s="8">
        <v>0.12330000000000001</v>
      </c>
      <c r="I1066" t="s">
        <v>615</v>
      </c>
    </row>
    <row r="1067" spans="1:9" x14ac:dyDescent="0.3">
      <c r="A1067">
        <v>1</v>
      </c>
      <c r="B1067" t="s">
        <v>1740</v>
      </c>
      <c r="C1067">
        <v>1</v>
      </c>
      <c r="D1067">
        <v>0.6</v>
      </c>
      <c r="E1067">
        <v>19</v>
      </c>
      <c r="F1067">
        <v>88.64</v>
      </c>
      <c r="G1067">
        <v>87.66</v>
      </c>
      <c r="H1067" s="8">
        <v>0.11020000000000001</v>
      </c>
      <c r="I1067" t="s">
        <v>615</v>
      </c>
    </row>
    <row r="1068" spans="1:9" x14ac:dyDescent="0.3">
      <c r="A1068">
        <v>1</v>
      </c>
      <c r="B1068" t="s">
        <v>1741</v>
      </c>
      <c r="C1068">
        <v>1</v>
      </c>
      <c r="D1068">
        <v>1.03</v>
      </c>
      <c r="E1068">
        <v>18</v>
      </c>
      <c r="F1068">
        <v>69.92</v>
      </c>
      <c r="G1068">
        <v>69.22</v>
      </c>
      <c r="H1068" s="8">
        <v>0.13450000000000001</v>
      </c>
      <c r="I1068" t="s">
        <v>615</v>
      </c>
    </row>
    <row r="1069" spans="1:9" x14ac:dyDescent="0.3">
      <c r="A1069">
        <v>1</v>
      </c>
      <c r="B1069" t="s">
        <v>1742</v>
      </c>
      <c r="C1069">
        <v>1</v>
      </c>
      <c r="D1069">
        <v>0.9</v>
      </c>
      <c r="E1069">
        <v>18</v>
      </c>
      <c r="F1069">
        <v>88.28</v>
      </c>
      <c r="G1069">
        <v>88.02</v>
      </c>
      <c r="H1069" s="8">
        <v>0.1096</v>
      </c>
      <c r="I1069" t="s">
        <v>615</v>
      </c>
    </row>
    <row r="1070" spans="1:9" x14ac:dyDescent="0.3">
      <c r="A1070">
        <v>1</v>
      </c>
      <c r="B1070" t="s">
        <v>1743</v>
      </c>
      <c r="C1070">
        <v>1</v>
      </c>
      <c r="D1070">
        <v>0.9</v>
      </c>
      <c r="E1070">
        <v>17</v>
      </c>
      <c r="F1070">
        <v>85.71</v>
      </c>
      <c r="G1070">
        <v>84.78</v>
      </c>
      <c r="H1070" s="8">
        <v>0.10979999999999999</v>
      </c>
      <c r="I1070" t="s">
        <v>615</v>
      </c>
    </row>
    <row r="1071" spans="1:9" x14ac:dyDescent="0.3">
      <c r="A1071">
        <v>1</v>
      </c>
      <c r="B1071" t="s">
        <v>1744</v>
      </c>
      <c r="C1071">
        <v>1</v>
      </c>
      <c r="D1071">
        <v>0.39</v>
      </c>
      <c r="E1071">
        <v>18</v>
      </c>
      <c r="F1071">
        <v>76.290000000000006</v>
      </c>
      <c r="G1071">
        <v>75.209999999999994</v>
      </c>
      <c r="H1071" s="8">
        <v>0.1303</v>
      </c>
      <c r="I1071" t="s">
        <v>615</v>
      </c>
    </row>
    <row r="1072" spans="1:9" x14ac:dyDescent="0.3">
      <c r="A1072">
        <v>1</v>
      </c>
      <c r="B1072" t="s">
        <v>1745</v>
      </c>
      <c r="C1072">
        <v>1</v>
      </c>
      <c r="D1072">
        <v>0.7</v>
      </c>
      <c r="E1072">
        <v>18</v>
      </c>
      <c r="F1072">
        <v>92.43</v>
      </c>
      <c r="G1072">
        <v>91.95</v>
      </c>
      <c r="H1072" s="8">
        <v>0.10580000000000001</v>
      </c>
      <c r="I1072" t="s">
        <v>615</v>
      </c>
    </row>
    <row r="1073" spans="1:9" x14ac:dyDescent="0.3">
      <c r="A1073">
        <v>1</v>
      </c>
      <c r="B1073" t="s">
        <v>1746</v>
      </c>
      <c r="C1073">
        <v>1</v>
      </c>
      <c r="D1073">
        <v>1.18</v>
      </c>
      <c r="E1073">
        <v>16</v>
      </c>
      <c r="F1073">
        <v>71.209999999999994</v>
      </c>
      <c r="G1073">
        <v>70.8</v>
      </c>
      <c r="H1073" s="8">
        <v>0.1195</v>
      </c>
      <c r="I1073" t="s">
        <v>615</v>
      </c>
    </row>
    <row r="1074" spans="1:9" x14ac:dyDescent="0.3">
      <c r="A1074">
        <v>1</v>
      </c>
      <c r="B1074" t="s">
        <v>1747</v>
      </c>
      <c r="C1074">
        <v>1</v>
      </c>
      <c r="D1074">
        <v>1.1499999999999999</v>
      </c>
      <c r="E1074">
        <v>18</v>
      </c>
      <c r="F1074">
        <v>77.52</v>
      </c>
      <c r="G1074">
        <v>77.290000000000006</v>
      </c>
      <c r="H1074" s="8">
        <v>0.12690000000000001</v>
      </c>
      <c r="I1074" t="s">
        <v>615</v>
      </c>
    </row>
    <row r="1075" spans="1:9" x14ac:dyDescent="0.3">
      <c r="A1075">
        <v>1</v>
      </c>
      <c r="B1075" t="s">
        <v>1748</v>
      </c>
      <c r="C1075">
        <v>1</v>
      </c>
      <c r="D1075">
        <v>-0.18</v>
      </c>
      <c r="E1075">
        <v>16</v>
      </c>
      <c r="F1075">
        <v>67.61</v>
      </c>
      <c r="G1075">
        <v>66.5</v>
      </c>
      <c r="H1075" s="8">
        <v>0.12540000000000001</v>
      </c>
      <c r="I1075" t="s">
        <v>615</v>
      </c>
    </row>
    <row r="1076" spans="1:9" x14ac:dyDescent="0.3">
      <c r="A1076">
        <v>1</v>
      </c>
      <c r="B1076" t="s">
        <v>1749</v>
      </c>
      <c r="C1076">
        <v>1</v>
      </c>
      <c r="D1076">
        <v>-0.18</v>
      </c>
      <c r="E1076">
        <v>11</v>
      </c>
      <c r="F1076">
        <v>44.52</v>
      </c>
      <c r="G1076">
        <v>24.75</v>
      </c>
      <c r="H1076" s="8">
        <v>0.18909999999999999</v>
      </c>
      <c r="I1076" t="s">
        <v>615</v>
      </c>
    </row>
    <row r="1077" spans="1:9" x14ac:dyDescent="0.3">
      <c r="A1077">
        <v>1</v>
      </c>
      <c r="B1077" t="s">
        <v>1750</v>
      </c>
      <c r="C1077">
        <v>1</v>
      </c>
      <c r="D1077">
        <v>1.27</v>
      </c>
      <c r="E1077">
        <v>13</v>
      </c>
      <c r="F1077">
        <v>57.97</v>
      </c>
      <c r="G1077">
        <v>57.18</v>
      </c>
      <c r="H1077" s="8">
        <v>0.122</v>
      </c>
      <c r="I1077" t="s">
        <v>615</v>
      </c>
    </row>
    <row r="1078" spans="1:9" x14ac:dyDescent="0.3">
      <c r="A1078">
        <v>1</v>
      </c>
      <c r="B1078" t="s">
        <v>1751</v>
      </c>
      <c r="C1078">
        <v>1</v>
      </c>
      <c r="D1078">
        <v>0.45</v>
      </c>
      <c r="E1078">
        <v>17</v>
      </c>
      <c r="F1078">
        <v>73.52</v>
      </c>
      <c r="G1078">
        <v>73.16</v>
      </c>
      <c r="H1078" s="8">
        <v>0.1226</v>
      </c>
      <c r="I1078" t="s">
        <v>615</v>
      </c>
    </row>
    <row r="1079" spans="1:9" x14ac:dyDescent="0.3">
      <c r="A1079">
        <v>1</v>
      </c>
      <c r="B1079" t="s">
        <v>1752</v>
      </c>
      <c r="C1079">
        <v>1</v>
      </c>
      <c r="D1079">
        <v>0.52</v>
      </c>
      <c r="E1079">
        <v>18</v>
      </c>
      <c r="F1079">
        <v>89.31</v>
      </c>
      <c r="G1079">
        <v>88.55</v>
      </c>
      <c r="H1079" s="8">
        <v>0.1115</v>
      </c>
      <c r="I1079" t="s">
        <v>615</v>
      </c>
    </row>
    <row r="1080" spans="1:9" x14ac:dyDescent="0.3">
      <c r="A1080">
        <v>1</v>
      </c>
      <c r="B1080" t="s">
        <v>1753</v>
      </c>
      <c r="C1080">
        <v>1</v>
      </c>
      <c r="D1080">
        <v>1.0900000000000001</v>
      </c>
      <c r="E1080">
        <v>19</v>
      </c>
      <c r="F1080">
        <v>70.849999999999994</v>
      </c>
      <c r="G1080">
        <v>70.47</v>
      </c>
      <c r="H1080" s="8">
        <v>0.1416</v>
      </c>
      <c r="I1080" t="s">
        <v>615</v>
      </c>
    </row>
    <row r="1081" spans="1:9" x14ac:dyDescent="0.3">
      <c r="A1081">
        <v>1</v>
      </c>
      <c r="B1081" t="s">
        <v>1754</v>
      </c>
      <c r="C1081">
        <v>1</v>
      </c>
      <c r="D1081">
        <v>0.13</v>
      </c>
      <c r="E1081">
        <v>15</v>
      </c>
      <c r="F1081">
        <v>90.02</v>
      </c>
      <c r="G1081">
        <v>89.47</v>
      </c>
      <c r="H1081" s="8">
        <v>9.1399999999999995E-2</v>
      </c>
      <c r="I1081" t="s">
        <v>615</v>
      </c>
    </row>
    <row r="1082" spans="1:9" x14ac:dyDescent="0.3">
      <c r="A1082">
        <v>1</v>
      </c>
      <c r="B1082" t="s">
        <v>1755</v>
      </c>
      <c r="C1082">
        <v>1</v>
      </c>
      <c r="D1082">
        <v>0.92</v>
      </c>
      <c r="E1082">
        <v>17</v>
      </c>
      <c r="F1082">
        <v>85.91</v>
      </c>
      <c r="G1082">
        <v>84.65</v>
      </c>
      <c r="H1082" s="8">
        <v>0.1046</v>
      </c>
      <c r="I1082" t="s">
        <v>615</v>
      </c>
    </row>
    <row r="1083" spans="1:9" x14ac:dyDescent="0.3">
      <c r="A1083">
        <v>1</v>
      </c>
      <c r="B1083" t="s">
        <v>1756</v>
      </c>
      <c r="C1083">
        <v>1</v>
      </c>
      <c r="D1083">
        <v>1.1299999999999999</v>
      </c>
      <c r="E1083">
        <v>17</v>
      </c>
      <c r="F1083">
        <v>77.41</v>
      </c>
      <c r="G1083">
        <v>76.53</v>
      </c>
      <c r="H1083" s="8">
        <v>0.11700000000000001</v>
      </c>
      <c r="I1083" t="s">
        <v>615</v>
      </c>
    </row>
    <row r="1084" spans="1:9" x14ac:dyDescent="0.3">
      <c r="A1084">
        <v>1</v>
      </c>
      <c r="B1084" t="s">
        <v>1757</v>
      </c>
      <c r="C1084">
        <v>1</v>
      </c>
      <c r="D1084">
        <v>0.45</v>
      </c>
      <c r="E1084">
        <v>17</v>
      </c>
      <c r="F1084">
        <v>89.89</v>
      </c>
      <c r="G1084">
        <v>88.85</v>
      </c>
      <c r="H1084" s="8">
        <v>0.1022</v>
      </c>
      <c r="I1084" t="s">
        <v>615</v>
      </c>
    </row>
    <row r="1085" spans="1:9" x14ac:dyDescent="0.3">
      <c r="A1085">
        <v>1</v>
      </c>
      <c r="B1085" t="s">
        <v>1758</v>
      </c>
      <c r="C1085">
        <v>1</v>
      </c>
      <c r="D1085">
        <v>1.1599999999999999</v>
      </c>
      <c r="E1085">
        <v>18</v>
      </c>
      <c r="F1085">
        <v>76.52</v>
      </c>
      <c r="G1085">
        <v>75.48</v>
      </c>
      <c r="H1085" s="8">
        <v>0.12989999999999999</v>
      </c>
      <c r="I1085" t="s">
        <v>615</v>
      </c>
    </row>
    <row r="1086" spans="1:9" x14ac:dyDescent="0.3">
      <c r="A1086">
        <v>1</v>
      </c>
      <c r="B1086" t="s">
        <v>1759</v>
      </c>
      <c r="C1086">
        <v>1</v>
      </c>
      <c r="D1086">
        <v>1.02</v>
      </c>
      <c r="E1086">
        <v>17</v>
      </c>
      <c r="F1086">
        <v>77.66</v>
      </c>
      <c r="G1086">
        <v>76.91</v>
      </c>
      <c r="H1086" s="8">
        <v>0.11840000000000001</v>
      </c>
      <c r="I1086" t="s">
        <v>615</v>
      </c>
    </row>
    <row r="1087" spans="1:9" x14ac:dyDescent="0.3">
      <c r="A1087">
        <v>1</v>
      </c>
      <c r="B1087" t="s">
        <v>1760</v>
      </c>
      <c r="C1087">
        <v>1</v>
      </c>
      <c r="D1087">
        <v>0.96</v>
      </c>
      <c r="E1087">
        <v>16</v>
      </c>
      <c r="F1087">
        <v>90.14</v>
      </c>
      <c r="G1087">
        <v>89.6</v>
      </c>
      <c r="H1087" s="8">
        <v>9.8500000000000004E-2</v>
      </c>
      <c r="I1087" t="s">
        <v>615</v>
      </c>
    </row>
    <row r="1088" spans="1:9" x14ac:dyDescent="0.3">
      <c r="A1088">
        <v>1</v>
      </c>
      <c r="B1088" t="s">
        <v>1761</v>
      </c>
      <c r="C1088">
        <v>1</v>
      </c>
      <c r="D1088">
        <v>1.1599999999999999</v>
      </c>
      <c r="E1088">
        <v>19</v>
      </c>
      <c r="F1088">
        <v>69.81</v>
      </c>
      <c r="G1088">
        <v>69.23</v>
      </c>
      <c r="H1088" s="8">
        <v>0.14269999999999999</v>
      </c>
      <c r="I1088" t="s">
        <v>615</v>
      </c>
    </row>
    <row r="1089" spans="1:9" x14ac:dyDescent="0.3">
      <c r="A1089">
        <v>1</v>
      </c>
      <c r="B1089" t="s">
        <v>1762</v>
      </c>
      <c r="C1089">
        <v>1</v>
      </c>
      <c r="D1089">
        <v>0.72</v>
      </c>
      <c r="E1089">
        <v>17</v>
      </c>
      <c r="F1089">
        <v>87.38</v>
      </c>
      <c r="G1089">
        <v>86.78</v>
      </c>
      <c r="H1089" s="8">
        <v>0.10340000000000001</v>
      </c>
      <c r="I1089" t="s">
        <v>615</v>
      </c>
    </row>
    <row r="1090" spans="1:9" x14ac:dyDescent="0.3">
      <c r="A1090">
        <v>1</v>
      </c>
      <c r="B1090" t="s">
        <v>1763</v>
      </c>
      <c r="C1090">
        <v>1</v>
      </c>
      <c r="D1090">
        <v>1.21</v>
      </c>
      <c r="E1090">
        <v>18</v>
      </c>
      <c r="F1090">
        <v>72.95</v>
      </c>
      <c r="G1090">
        <v>71.650000000000006</v>
      </c>
      <c r="H1090" s="8">
        <v>0.13600000000000001</v>
      </c>
      <c r="I1090" t="s">
        <v>615</v>
      </c>
    </row>
    <row r="1091" spans="1:9" x14ac:dyDescent="0.3">
      <c r="A1091">
        <v>1</v>
      </c>
      <c r="B1091" t="s">
        <v>1764</v>
      </c>
      <c r="C1091">
        <v>1</v>
      </c>
      <c r="D1091">
        <v>0.7</v>
      </c>
      <c r="E1091">
        <v>18</v>
      </c>
      <c r="F1091">
        <v>79.38</v>
      </c>
      <c r="G1091">
        <v>78.75</v>
      </c>
      <c r="H1091" s="8">
        <v>0.1234</v>
      </c>
      <c r="I1091" t="s">
        <v>615</v>
      </c>
    </row>
    <row r="1092" spans="1:9" x14ac:dyDescent="0.3">
      <c r="A1092">
        <v>1</v>
      </c>
      <c r="B1092" t="s">
        <v>1765</v>
      </c>
      <c r="C1092">
        <v>1</v>
      </c>
      <c r="D1092">
        <v>0.81</v>
      </c>
      <c r="E1092">
        <v>19</v>
      </c>
      <c r="F1092">
        <v>86.49</v>
      </c>
      <c r="G1092">
        <v>85.79</v>
      </c>
      <c r="H1092" s="8">
        <v>0.1178</v>
      </c>
      <c r="I1092" t="s">
        <v>615</v>
      </c>
    </row>
    <row r="1093" spans="1:9" x14ac:dyDescent="0.3">
      <c r="A1093">
        <v>1</v>
      </c>
      <c r="B1093" t="s">
        <v>1766</v>
      </c>
      <c r="C1093">
        <v>1</v>
      </c>
      <c r="D1093">
        <v>1.02</v>
      </c>
      <c r="E1093">
        <v>18</v>
      </c>
      <c r="F1093">
        <v>72.34</v>
      </c>
      <c r="G1093">
        <v>71.349999999999994</v>
      </c>
      <c r="H1093" s="8">
        <v>0.12909999999999999</v>
      </c>
      <c r="I1093" t="s">
        <v>615</v>
      </c>
    </row>
    <row r="1094" spans="1:9" x14ac:dyDescent="0.3">
      <c r="A1094">
        <v>1</v>
      </c>
      <c r="B1094" t="s">
        <v>1767</v>
      </c>
      <c r="C1094">
        <v>1</v>
      </c>
      <c r="D1094">
        <v>0.57999999999999996</v>
      </c>
      <c r="E1094">
        <v>20</v>
      </c>
      <c r="F1094">
        <v>78.61</v>
      </c>
      <c r="G1094">
        <v>78.39</v>
      </c>
      <c r="H1094" s="8">
        <v>0.13200000000000001</v>
      </c>
      <c r="I1094" t="s">
        <v>615</v>
      </c>
    </row>
    <row r="1095" spans="1:9" x14ac:dyDescent="0.3">
      <c r="A1095">
        <v>1</v>
      </c>
      <c r="B1095" t="s">
        <v>1768</v>
      </c>
      <c r="C1095">
        <v>1</v>
      </c>
      <c r="D1095">
        <v>-0.04</v>
      </c>
      <c r="E1095">
        <v>14</v>
      </c>
      <c r="F1095">
        <v>71.19</v>
      </c>
      <c r="G1095">
        <v>67.959999999999994</v>
      </c>
      <c r="H1095" s="8">
        <v>0.11700000000000001</v>
      </c>
      <c r="I1095" t="s">
        <v>615</v>
      </c>
    </row>
    <row r="1096" spans="1:9" x14ac:dyDescent="0.3">
      <c r="A1096">
        <v>1</v>
      </c>
      <c r="B1096" t="s">
        <v>1769</v>
      </c>
      <c r="C1096">
        <v>1</v>
      </c>
      <c r="D1096">
        <v>0.05</v>
      </c>
      <c r="E1096">
        <v>19</v>
      </c>
      <c r="F1096">
        <v>73.22</v>
      </c>
      <c r="G1096">
        <v>70.87</v>
      </c>
      <c r="H1096" s="8">
        <v>0.14580000000000001</v>
      </c>
      <c r="I1096" t="s">
        <v>615</v>
      </c>
    </row>
    <row r="1097" spans="1:9" x14ac:dyDescent="0.3">
      <c r="A1097">
        <v>1</v>
      </c>
      <c r="B1097" t="s">
        <v>1770</v>
      </c>
      <c r="C1097">
        <v>1</v>
      </c>
      <c r="D1097">
        <v>0.84</v>
      </c>
      <c r="E1097">
        <v>19</v>
      </c>
      <c r="F1097">
        <v>88.02</v>
      </c>
      <c r="G1097">
        <v>87.63</v>
      </c>
      <c r="H1097" s="8">
        <v>0.11210000000000001</v>
      </c>
      <c r="I1097" t="s">
        <v>615</v>
      </c>
    </row>
    <row r="1098" spans="1:9" x14ac:dyDescent="0.3">
      <c r="A1098">
        <v>1</v>
      </c>
      <c r="B1098" t="s">
        <v>1771</v>
      </c>
      <c r="C1098">
        <v>1</v>
      </c>
      <c r="D1098">
        <v>1.22</v>
      </c>
      <c r="E1098">
        <v>19</v>
      </c>
      <c r="F1098">
        <v>68.67</v>
      </c>
      <c r="G1098">
        <v>68.25</v>
      </c>
      <c r="H1098" s="8">
        <v>0.13550000000000001</v>
      </c>
      <c r="I1098" t="s">
        <v>615</v>
      </c>
    </row>
    <row r="1099" spans="1:9" x14ac:dyDescent="0.3">
      <c r="A1099">
        <v>1</v>
      </c>
      <c r="B1099" t="s">
        <v>1772</v>
      </c>
      <c r="C1099">
        <v>1</v>
      </c>
      <c r="D1099">
        <v>0.99</v>
      </c>
      <c r="E1099">
        <v>15</v>
      </c>
      <c r="F1099">
        <v>82.05</v>
      </c>
      <c r="G1099">
        <v>81.69</v>
      </c>
      <c r="H1099" s="8">
        <v>0.10290000000000001</v>
      </c>
      <c r="I1099" t="s">
        <v>615</v>
      </c>
    </row>
    <row r="1100" spans="1:9" x14ac:dyDescent="0.3">
      <c r="A1100">
        <v>1</v>
      </c>
      <c r="B1100" t="s">
        <v>1773</v>
      </c>
      <c r="C1100">
        <v>1</v>
      </c>
      <c r="D1100">
        <v>0.68</v>
      </c>
      <c r="E1100">
        <v>20</v>
      </c>
      <c r="F1100">
        <v>81.88</v>
      </c>
      <c r="G1100">
        <v>81.540000000000006</v>
      </c>
      <c r="H1100" s="8">
        <v>0.13439999999999999</v>
      </c>
      <c r="I1100" t="s">
        <v>615</v>
      </c>
    </row>
    <row r="1101" spans="1:9" x14ac:dyDescent="0.3">
      <c r="A1101">
        <v>1</v>
      </c>
      <c r="B1101" t="s">
        <v>1774</v>
      </c>
      <c r="C1101">
        <v>1</v>
      </c>
      <c r="D1101">
        <v>0.88</v>
      </c>
      <c r="E1101">
        <v>16</v>
      </c>
      <c r="F1101">
        <v>75.819999999999993</v>
      </c>
      <c r="G1101">
        <v>75.45</v>
      </c>
      <c r="H1101" s="8">
        <v>0.1087</v>
      </c>
      <c r="I1101" t="s">
        <v>615</v>
      </c>
    </row>
    <row r="1102" spans="1:9" x14ac:dyDescent="0.3">
      <c r="A1102">
        <v>1</v>
      </c>
      <c r="B1102" t="s">
        <v>1775</v>
      </c>
      <c r="C1102">
        <v>1</v>
      </c>
      <c r="D1102">
        <v>0.78</v>
      </c>
      <c r="E1102">
        <v>18</v>
      </c>
      <c r="F1102">
        <v>91.5</v>
      </c>
      <c r="G1102">
        <v>90.93</v>
      </c>
      <c r="H1102" s="8">
        <v>0.1074</v>
      </c>
      <c r="I1102" t="s">
        <v>615</v>
      </c>
    </row>
    <row r="1103" spans="1:9" x14ac:dyDescent="0.3">
      <c r="A1103">
        <v>1</v>
      </c>
      <c r="B1103" t="s">
        <v>1776</v>
      </c>
      <c r="C1103">
        <v>1</v>
      </c>
      <c r="D1103">
        <v>1.25</v>
      </c>
      <c r="E1103">
        <v>19</v>
      </c>
      <c r="F1103">
        <v>76.13</v>
      </c>
      <c r="G1103">
        <v>75.11</v>
      </c>
      <c r="H1103" s="8">
        <v>0.12670000000000001</v>
      </c>
      <c r="I1103" t="s">
        <v>615</v>
      </c>
    </row>
    <row r="1104" spans="1:9" x14ac:dyDescent="0.3">
      <c r="A1104">
        <v>1</v>
      </c>
      <c r="B1104" t="s">
        <v>1777</v>
      </c>
      <c r="C1104">
        <v>1</v>
      </c>
      <c r="D1104">
        <v>0.55000000000000004</v>
      </c>
      <c r="E1104">
        <v>15</v>
      </c>
      <c r="F1104">
        <v>78.42</v>
      </c>
      <c r="G1104">
        <v>77.5</v>
      </c>
      <c r="H1104" s="8">
        <v>0.10879999999999999</v>
      </c>
      <c r="I1104" t="s">
        <v>615</v>
      </c>
    </row>
    <row r="1105" spans="1:9" x14ac:dyDescent="0.3">
      <c r="A1105">
        <v>1</v>
      </c>
      <c r="B1105" t="s">
        <v>1778</v>
      </c>
      <c r="C1105">
        <v>1</v>
      </c>
      <c r="D1105">
        <v>0.91</v>
      </c>
      <c r="E1105">
        <v>17</v>
      </c>
      <c r="F1105">
        <v>94.28</v>
      </c>
      <c r="G1105">
        <v>93.92</v>
      </c>
      <c r="H1105" s="8">
        <v>9.5299999999999996E-2</v>
      </c>
      <c r="I1105" t="s">
        <v>615</v>
      </c>
    </row>
    <row r="1106" spans="1:9" x14ac:dyDescent="0.3">
      <c r="A1106">
        <v>1</v>
      </c>
      <c r="B1106" t="s">
        <v>1779</v>
      </c>
      <c r="C1106">
        <v>1</v>
      </c>
      <c r="D1106">
        <v>1.1499999999999999</v>
      </c>
      <c r="E1106">
        <v>17</v>
      </c>
      <c r="F1106">
        <v>75.92</v>
      </c>
      <c r="G1106">
        <v>74.64</v>
      </c>
      <c r="H1106" s="8">
        <v>0.1216</v>
      </c>
      <c r="I1106" t="s">
        <v>615</v>
      </c>
    </row>
    <row r="1107" spans="1:9" x14ac:dyDescent="0.3">
      <c r="A1107">
        <v>1</v>
      </c>
      <c r="B1107" t="s">
        <v>1780</v>
      </c>
      <c r="C1107">
        <v>1</v>
      </c>
      <c r="D1107">
        <v>0.77</v>
      </c>
      <c r="E1107">
        <v>20</v>
      </c>
      <c r="F1107">
        <v>83.66</v>
      </c>
      <c r="G1107">
        <v>83.15</v>
      </c>
      <c r="H1107" s="8">
        <v>0.12609999999999999</v>
      </c>
      <c r="I1107" t="s">
        <v>615</v>
      </c>
    </row>
    <row r="1108" spans="1:9" x14ac:dyDescent="0.3">
      <c r="A1108">
        <v>1</v>
      </c>
      <c r="B1108" t="s">
        <v>1781</v>
      </c>
      <c r="C1108">
        <v>1</v>
      </c>
      <c r="D1108">
        <v>1.03</v>
      </c>
      <c r="E1108">
        <v>16</v>
      </c>
      <c r="F1108">
        <v>87.88</v>
      </c>
      <c r="G1108">
        <v>86.78</v>
      </c>
      <c r="H1108" s="8">
        <v>0.1018</v>
      </c>
      <c r="I1108" t="s">
        <v>615</v>
      </c>
    </row>
    <row r="1109" spans="1:9" x14ac:dyDescent="0.3">
      <c r="A1109">
        <v>1</v>
      </c>
      <c r="B1109" t="s">
        <v>1782</v>
      </c>
      <c r="C1109">
        <v>1</v>
      </c>
      <c r="D1109">
        <v>0.79</v>
      </c>
      <c r="E1109">
        <v>18</v>
      </c>
      <c r="F1109">
        <v>79.23</v>
      </c>
      <c r="G1109">
        <v>78.58</v>
      </c>
      <c r="H1109" s="8">
        <v>0.1212</v>
      </c>
      <c r="I1109" t="s">
        <v>615</v>
      </c>
    </row>
    <row r="1110" spans="1:9" x14ac:dyDescent="0.3">
      <c r="A1110">
        <v>1</v>
      </c>
      <c r="B1110" t="s">
        <v>1783</v>
      </c>
      <c r="C1110">
        <v>1</v>
      </c>
      <c r="D1110">
        <v>0.36</v>
      </c>
      <c r="E1110">
        <v>16</v>
      </c>
      <c r="F1110">
        <v>83.83</v>
      </c>
      <c r="G1110">
        <v>83.27</v>
      </c>
      <c r="H1110" s="8">
        <v>0.1014</v>
      </c>
      <c r="I1110" t="s">
        <v>615</v>
      </c>
    </row>
    <row r="1111" spans="1:9" x14ac:dyDescent="0.3">
      <c r="A1111">
        <v>1</v>
      </c>
      <c r="B1111" t="s">
        <v>1784</v>
      </c>
      <c r="C1111">
        <v>1</v>
      </c>
      <c r="D1111">
        <v>1.0900000000000001</v>
      </c>
      <c r="E1111">
        <v>18</v>
      </c>
      <c r="F1111">
        <v>73.77</v>
      </c>
      <c r="G1111">
        <v>73.23</v>
      </c>
      <c r="H1111" s="8">
        <v>0.13070000000000001</v>
      </c>
      <c r="I1111" t="s">
        <v>615</v>
      </c>
    </row>
    <row r="1112" spans="1:9" x14ac:dyDescent="0.3">
      <c r="A1112">
        <v>1</v>
      </c>
      <c r="B1112" t="s">
        <v>1785</v>
      </c>
      <c r="C1112">
        <v>1</v>
      </c>
      <c r="D1112">
        <v>0.83</v>
      </c>
      <c r="E1112">
        <v>19</v>
      </c>
      <c r="F1112">
        <v>79.489999999999995</v>
      </c>
      <c r="G1112">
        <v>77.97</v>
      </c>
      <c r="H1112" s="8">
        <v>0.1278</v>
      </c>
      <c r="I1112" t="s">
        <v>615</v>
      </c>
    </row>
    <row r="1113" spans="1:9" x14ac:dyDescent="0.3">
      <c r="A1113">
        <v>1</v>
      </c>
      <c r="B1113" t="s">
        <v>1786</v>
      </c>
      <c r="C1113">
        <v>1</v>
      </c>
      <c r="D1113">
        <v>0.27</v>
      </c>
      <c r="E1113">
        <v>16</v>
      </c>
      <c r="F1113">
        <v>87.67</v>
      </c>
      <c r="G1113">
        <v>86.74</v>
      </c>
      <c r="H1113" s="8">
        <v>0.10349999999999999</v>
      </c>
      <c r="I1113" t="s">
        <v>615</v>
      </c>
    </row>
    <row r="1114" spans="1:9" x14ac:dyDescent="0.3">
      <c r="A1114">
        <v>1</v>
      </c>
      <c r="B1114" t="s">
        <v>1787</v>
      </c>
      <c r="C1114">
        <v>1</v>
      </c>
      <c r="D1114">
        <v>-1.17</v>
      </c>
      <c r="E1114">
        <v>16</v>
      </c>
      <c r="F1114">
        <v>48.11</v>
      </c>
      <c r="G1114">
        <v>39.61</v>
      </c>
      <c r="H1114" s="8">
        <v>0.18970000000000001</v>
      </c>
      <c r="I1114" t="s">
        <v>615</v>
      </c>
    </row>
    <row r="1115" spans="1:9" x14ac:dyDescent="0.3">
      <c r="A1115">
        <v>1</v>
      </c>
      <c r="B1115" t="s">
        <v>1788</v>
      </c>
      <c r="C1115">
        <v>1</v>
      </c>
      <c r="D1115">
        <v>-0.57999999999999996</v>
      </c>
      <c r="E1115">
        <v>13</v>
      </c>
      <c r="F1115">
        <v>30.23</v>
      </c>
      <c r="G1115">
        <v>23.84</v>
      </c>
      <c r="H1115" s="8">
        <v>0.24879999999999999</v>
      </c>
      <c r="I1115" t="s">
        <v>615</v>
      </c>
    </row>
    <row r="1116" spans="1:9" x14ac:dyDescent="0.3">
      <c r="A1116">
        <v>1</v>
      </c>
      <c r="B1116" t="s">
        <v>1789</v>
      </c>
      <c r="C1116">
        <v>1</v>
      </c>
      <c r="D1116">
        <v>1.68</v>
      </c>
      <c r="E1116">
        <v>11</v>
      </c>
      <c r="F1116">
        <v>37.33</v>
      </c>
      <c r="G1116">
        <v>26.87</v>
      </c>
      <c r="H1116" s="8">
        <v>0.28289999999999998</v>
      </c>
      <c r="I1116" t="s">
        <v>615</v>
      </c>
    </row>
    <row r="1117" spans="1:9" x14ac:dyDescent="0.3">
      <c r="A1117">
        <v>1</v>
      </c>
      <c r="B1117" t="s">
        <v>1790</v>
      </c>
      <c r="C1117">
        <v>1</v>
      </c>
      <c r="D1117">
        <v>0.45</v>
      </c>
      <c r="E1117">
        <v>15</v>
      </c>
      <c r="F1117">
        <v>59.99</v>
      </c>
      <c r="G1117">
        <v>59.57</v>
      </c>
      <c r="H1117" s="8">
        <v>0.1368</v>
      </c>
      <c r="I1117" t="s">
        <v>615</v>
      </c>
    </row>
    <row r="1118" spans="1:9" x14ac:dyDescent="0.3">
      <c r="A1118">
        <v>1</v>
      </c>
      <c r="B1118" t="s">
        <v>1791</v>
      </c>
      <c r="C1118">
        <v>1</v>
      </c>
      <c r="D1118">
        <v>0.45</v>
      </c>
      <c r="E1118">
        <v>15</v>
      </c>
      <c r="F1118">
        <v>80.98</v>
      </c>
      <c r="G1118">
        <v>80.290000000000006</v>
      </c>
      <c r="H1118" s="8">
        <v>9.6199999999999994E-2</v>
      </c>
      <c r="I1118" t="s">
        <v>615</v>
      </c>
    </row>
    <row r="1119" spans="1:9" x14ac:dyDescent="0.3">
      <c r="A1119">
        <v>1</v>
      </c>
      <c r="B1119" t="s">
        <v>1792</v>
      </c>
      <c r="C1119">
        <v>1</v>
      </c>
      <c r="D1119">
        <v>0.9</v>
      </c>
      <c r="E1119">
        <v>19</v>
      </c>
      <c r="F1119">
        <v>93.94</v>
      </c>
      <c r="G1119">
        <v>93.79</v>
      </c>
      <c r="H1119" s="8">
        <v>0.10489999999999999</v>
      </c>
      <c r="I1119" t="s">
        <v>615</v>
      </c>
    </row>
    <row r="1120" spans="1:9" x14ac:dyDescent="0.3">
      <c r="A1120">
        <v>1</v>
      </c>
      <c r="B1120" t="s">
        <v>1793</v>
      </c>
      <c r="C1120">
        <v>1</v>
      </c>
      <c r="D1120">
        <v>1.34</v>
      </c>
      <c r="E1120">
        <v>16</v>
      </c>
      <c r="F1120">
        <v>72.36</v>
      </c>
      <c r="G1120">
        <v>71.22</v>
      </c>
      <c r="H1120" s="8">
        <v>0.1202</v>
      </c>
      <c r="I1120" t="s">
        <v>615</v>
      </c>
    </row>
    <row r="1121" spans="1:9" x14ac:dyDescent="0.3">
      <c r="A1121">
        <v>1</v>
      </c>
      <c r="B1121" t="s">
        <v>1794</v>
      </c>
      <c r="C1121">
        <v>1</v>
      </c>
      <c r="D1121">
        <v>0.9</v>
      </c>
      <c r="E1121">
        <v>18</v>
      </c>
      <c r="F1121">
        <v>84.23</v>
      </c>
      <c r="G1121">
        <v>83.72</v>
      </c>
      <c r="H1121" s="8">
        <v>0.11849999999999999</v>
      </c>
      <c r="I1121" t="s">
        <v>615</v>
      </c>
    </row>
    <row r="1122" spans="1:9" x14ac:dyDescent="0.3">
      <c r="A1122">
        <v>1</v>
      </c>
      <c r="B1122" t="s">
        <v>1795</v>
      </c>
      <c r="C1122">
        <v>1</v>
      </c>
      <c r="D1122">
        <v>0.95</v>
      </c>
      <c r="E1122">
        <v>19</v>
      </c>
      <c r="F1122">
        <v>94.78</v>
      </c>
      <c r="G1122">
        <v>94.37</v>
      </c>
      <c r="H1122" s="8">
        <v>0.1095</v>
      </c>
      <c r="I1122" t="s">
        <v>615</v>
      </c>
    </row>
    <row r="1123" spans="1:9" x14ac:dyDescent="0.3">
      <c r="A1123">
        <v>1</v>
      </c>
      <c r="B1123" t="s">
        <v>1796</v>
      </c>
      <c r="C1123">
        <v>1</v>
      </c>
      <c r="D1123">
        <v>0.86</v>
      </c>
      <c r="E1123">
        <v>16</v>
      </c>
      <c r="F1123">
        <v>69.040000000000006</v>
      </c>
      <c r="G1123">
        <v>68.47</v>
      </c>
      <c r="H1123" s="8">
        <v>0.12529999999999999</v>
      </c>
      <c r="I1123" t="s">
        <v>615</v>
      </c>
    </row>
    <row r="1124" spans="1:9" x14ac:dyDescent="0.3">
      <c r="A1124">
        <v>1</v>
      </c>
      <c r="B1124" t="s">
        <v>1797</v>
      </c>
      <c r="C1124">
        <v>1</v>
      </c>
      <c r="D1124">
        <v>0.47</v>
      </c>
      <c r="E1124">
        <v>17</v>
      </c>
      <c r="F1124">
        <v>88.32</v>
      </c>
      <c r="G1124">
        <v>88.01</v>
      </c>
      <c r="H1124" s="8">
        <v>0.1022</v>
      </c>
      <c r="I1124" t="s">
        <v>615</v>
      </c>
    </row>
    <row r="1125" spans="1:9" x14ac:dyDescent="0.3">
      <c r="A1125">
        <v>1</v>
      </c>
      <c r="B1125" t="s">
        <v>1798</v>
      </c>
      <c r="C1125">
        <v>1</v>
      </c>
      <c r="D1125">
        <v>-0.14000000000000001</v>
      </c>
      <c r="E1125">
        <v>18</v>
      </c>
      <c r="F1125">
        <v>81.680000000000007</v>
      </c>
      <c r="G1125">
        <v>77.819999999999993</v>
      </c>
      <c r="H1125" s="8">
        <v>0.124</v>
      </c>
      <c r="I1125" t="s">
        <v>615</v>
      </c>
    </row>
    <row r="1126" spans="1:9" x14ac:dyDescent="0.3">
      <c r="A1126">
        <v>1</v>
      </c>
      <c r="B1126" t="s">
        <v>1799</v>
      </c>
      <c r="C1126">
        <v>1</v>
      </c>
      <c r="D1126">
        <v>0.05</v>
      </c>
      <c r="E1126">
        <v>15</v>
      </c>
      <c r="F1126">
        <v>69.48</v>
      </c>
      <c r="G1126">
        <v>68.13</v>
      </c>
      <c r="H1126" s="8">
        <v>0.1198</v>
      </c>
      <c r="I1126" t="s">
        <v>615</v>
      </c>
    </row>
    <row r="1127" spans="1:9" x14ac:dyDescent="0.3">
      <c r="A1127">
        <v>1</v>
      </c>
      <c r="B1127" t="s">
        <v>1800</v>
      </c>
      <c r="C1127">
        <v>1</v>
      </c>
      <c r="D1127">
        <v>0.14000000000000001</v>
      </c>
      <c r="E1127">
        <v>13</v>
      </c>
      <c r="F1127">
        <v>34.369999999999997</v>
      </c>
      <c r="G1127">
        <v>28.6</v>
      </c>
      <c r="H1127" s="8">
        <v>0.25040000000000001</v>
      </c>
      <c r="I1127" t="s">
        <v>615</v>
      </c>
    </row>
    <row r="1128" spans="1:9" x14ac:dyDescent="0.3">
      <c r="A1128">
        <v>1</v>
      </c>
      <c r="B1128" t="s">
        <v>1801</v>
      </c>
      <c r="C1128">
        <v>1</v>
      </c>
      <c r="D1128">
        <v>0.98</v>
      </c>
      <c r="E1128">
        <v>15</v>
      </c>
      <c r="F1128">
        <v>67.349999999999994</v>
      </c>
      <c r="G1128">
        <v>67.069999999999993</v>
      </c>
      <c r="H1128" s="8">
        <v>0.1202</v>
      </c>
      <c r="I1128" t="s">
        <v>615</v>
      </c>
    </row>
    <row r="1129" spans="1:9" x14ac:dyDescent="0.3">
      <c r="A1129">
        <v>1</v>
      </c>
      <c r="B1129" t="s">
        <v>1802</v>
      </c>
      <c r="C1129">
        <v>1</v>
      </c>
      <c r="D1129">
        <v>0.28000000000000003</v>
      </c>
      <c r="E1129">
        <v>13</v>
      </c>
      <c r="F1129">
        <v>79.64</v>
      </c>
      <c r="G1129">
        <v>78.849999999999994</v>
      </c>
      <c r="H1129" s="8">
        <v>8.8200000000000001E-2</v>
      </c>
      <c r="I1129" t="s">
        <v>615</v>
      </c>
    </row>
    <row r="1130" spans="1:9" x14ac:dyDescent="0.3">
      <c r="A1130">
        <v>1</v>
      </c>
      <c r="B1130" t="s">
        <v>1803</v>
      </c>
      <c r="C1130">
        <v>1</v>
      </c>
      <c r="D1130">
        <v>0.48</v>
      </c>
      <c r="E1130">
        <v>17</v>
      </c>
      <c r="F1130">
        <v>91.24</v>
      </c>
      <c r="G1130">
        <v>91.06</v>
      </c>
      <c r="H1130" s="8">
        <v>9.9699999999999997E-2</v>
      </c>
      <c r="I1130" t="s">
        <v>615</v>
      </c>
    </row>
    <row r="1131" spans="1:9" x14ac:dyDescent="0.3">
      <c r="A1131">
        <v>1</v>
      </c>
      <c r="B1131" t="s">
        <v>1804</v>
      </c>
      <c r="C1131">
        <v>1</v>
      </c>
      <c r="D1131">
        <v>0.45</v>
      </c>
      <c r="E1131">
        <v>18</v>
      </c>
      <c r="F1131">
        <v>72.540000000000006</v>
      </c>
      <c r="G1131">
        <v>70.88</v>
      </c>
      <c r="H1131" s="8">
        <v>0.13420000000000001</v>
      </c>
      <c r="I1131" t="s">
        <v>615</v>
      </c>
    </row>
    <row r="1132" spans="1:9" x14ac:dyDescent="0.3">
      <c r="A1132">
        <v>1</v>
      </c>
      <c r="B1132" t="s">
        <v>1805</v>
      </c>
      <c r="C1132">
        <v>1</v>
      </c>
      <c r="D1132">
        <v>0.92</v>
      </c>
      <c r="E1132">
        <v>15</v>
      </c>
      <c r="F1132">
        <v>83.68</v>
      </c>
      <c r="G1132">
        <v>83.2</v>
      </c>
      <c r="H1132" s="8">
        <v>9.8400000000000001E-2</v>
      </c>
      <c r="I1132" t="s">
        <v>615</v>
      </c>
    </row>
    <row r="1133" spans="1:9" x14ac:dyDescent="0.3">
      <c r="A1133">
        <v>1</v>
      </c>
      <c r="B1133" t="s">
        <v>1806</v>
      </c>
      <c r="C1133">
        <v>1</v>
      </c>
      <c r="D1133">
        <v>0.8</v>
      </c>
      <c r="E1133">
        <v>21</v>
      </c>
      <c r="F1133">
        <v>87.34</v>
      </c>
      <c r="G1133">
        <v>85.81</v>
      </c>
      <c r="H1133" s="8">
        <v>0.1338</v>
      </c>
      <c r="I1133" t="s">
        <v>615</v>
      </c>
    </row>
    <row r="1134" spans="1:9" x14ac:dyDescent="0.3">
      <c r="A1134">
        <v>1</v>
      </c>
      <c r="B1134" t="s">
        <v>1807</v>
      </c>
      <c r="C1134">
        <v>1</v>
      </c>
      <c r="D1134">
        <v>1.1100000000000001</v>
      </c>
      <c r="E1134">
        <v>18</v>
      </c>
      <c r="F1134">
        <v>70.319999999999993</v>
      </c>
      <c r="G1134">
        <v>69.349999999999994</v>
      </c>
      <c r="H1134" s="8">
        <v>0.14380000000000001</v>
      </c>
      <c r="I1134" t="s">
        <v>615</v>
      </c>
    </row>
    <row r="1135" spans="1:9" x14ac:dyDescent="0.3">
      <c r="A1135">
        <v>1</v>
      </c>
      <c r="B1135" t="s">
        <v>1808</v>
      </c>
      <c r="C1135">
        <v>1</v>
      </c>
      <c r="D1135">
        <v>0.35</v>
      </c>
      <c r="E1135">
        <v>15</v>
      </c>
      <c r="F1135">
        <v>84.24</v>
      </c>
      <c r="G1135">
        <v>83.86</v>
      </c>
      <c r="H1135" s="8">
        <v>9.4799999999999995E-2</v>
      </c>
      <c r="I1135" t="s">
        <v>615</v>
      </c>
    </row>
    <row r="1136" spans="1:9" x14ac:dyDescent="0.3">
      <c r="A1136">
        <v>1</v>
      </c>
      <c r="B1136" t="s">
        <v>1809</v>
      </c>
      <c r="C1136">
        <v>1</v>
      </c>
      <c r="D1136">
        <v>0.77</v>
      </c>
      <c r="E1136">
        <v>18</v>
      </c>
      <c r="F1136">
        <v>90.32</v>
      </c>
      <c r="G1136">
        <v>90.11</v>
      </c>
      <c r="H1136" s="8">
        <v>0.1086</v>
      </c>
      <c r="I1136" t="s">
        <v>615</v>
      </c>
    </row>
    <row r="1137" spans="1:9" x14ac:dyDescent="0.3">
      <c r="A1137">
        <v>1</v>
      </c>
      <c r="B1137" t="s">
        <v>1810</v>
      </c>
      <c r="C1137">
        <v>1</v>
      </c>
      <c r="D1137">
        <v>1.27</v>
      </c>
      <c r="E1137">
        <v>16</v>
      </c>
      <c r="F1137">
        <v>75.7</v>
      </c>
      <c r="G1137">
        <v>75.05</v>
      </c>
      <c r="H1137" s="8">
        <v>0.1152</v>
      </c>
      <c r="I1137" t="s">
        <v>615</v>
      </c>
    </row>
    <row r="1138" spans="1:9" x14ac:dyDescent="0.3">
      <c r="A1138">
        <v>1</v>
      </c>
      <c r="B1138" t="s">
        <v>1811</v>
      </c>
      <c r="C1138">
        <v>1</v>
      </c>
      <c r="D1138">
        <v>0.99</v>
      </c>
      <c r="E1138">
        <v>19</v>
      </c>
      <c r="F1138">
        <v>93.05</v>
      </c>
      <c r="G1138">
        <v>92.69</v>
      </c>
      <c r="H1138" s="8">
        <v>0.10829999999999999</v>
      </c>
      <c r="I1138" t="s">
        <v>615</v>
      </c>
    </row>
    <row r="1139" spans="1:9" x14ac:dyDescent="0.3">
      <c r="A1139">
        <v>1</v>
      </c>
      <c r="B1139" t="s">
        <v>1812</v>
      </c>
      <c r="C1139">
        <v>1</v>
      </c>
      <c r="D1139">
        <v>1.08</v>
      </c>
      <c r="E1139">
        <v>17</v>
      </c>
      <c r="F1139">
        <v>79.239999999999995</v>
      </c>
      <c r="G1139">
        <v>77.510000000000005</v>
      </c>
      <c r="H1139" s="8">
        <v>0.11940000000000001</v>
      </c>
      <c r="I1139" t="s">
        <v>615</v>
      </c>
    </row>
    <row r="1140" spans="1:9" x14ac:dyDescent="0.3">
      <c r="A1140">
        <v>1</v>
      </c>
      <c r="B1140" t="s">
        <v>1813</v>
      </c>
      <c r="C1140">
        <v>1</v>
      </c>
      <c r="D1140">
        <v>0.92</v>
      </c>
      <c r="E1140">
        <v>17</v>
      </c>
      <c r="F1140">
        <v>85.04</v>
      </c>
      <c r="G1140">
        <v>84.58</v>
      </c>
      <c r="H1140" s="8">
        <v>0.10730000000000001</v>
      </c>
      <c r="I1140" t="s">
        <v>615</v>
      </c>
    </row>
    <row r="1141" spans="1:9" x14ac:dyDescent="0.3">
      <c r="A1141">
        <v>1</v>
      </c>
      <c r="B1141" t="s">
        <v>1814</v>
      </c>
      <c r="C1141">
        <v>1</v>
      </c>
      <c r="D1141">
        <v>0.56999999999999995</v>
      </c>
      <c r="E1141">
        <v>17</v>
      </c>
      <c r="F1141">
        <v>88.91</v>
      </c>
      <c r="G1141">
        <v>88.59</v>
      </c>
      <c r="H1141" s="8">
        <v>0.10340000000000001</v>
      </c>
      <c r="I1141" t="s">
        <v>615</v>
      </c>
    </row>
    <row r="1142" spans="1:9" x14ac:dyDescent="0.3">
      <c r="A1142">
        <v>1</v>
      </c>
      <c r="B1142" t="s">
        <v>1815</v>
      </c>
      <c r="C1142">
        <v>1</v>
      </c>
      <c r="D1142">
        <v>1.1000000000000001</v>
      </c>
      <c r="E1142">
        <v>17</v>
      </c>
      <c r="F1142">
        <v>71.989999999999995</v>
      </c>
      <c r="G1142">
        <v>71.59</v>
      </c>
      <c r="H1142" s="8">
        <v>0.1263</v>
      </c>
      <c r="I1142" t="s">
        <v>615</v>
      </c>
    </row>
    <row r="1143" spans="1:9" x14ac:dyDescent="0.3">
      <c r="A1143">
        <v>1</v>
      </c>
      <c r="B1143" t="s">
        <v>1816</v>
      </c>
      <c r="C1143">
        <v>1</v>
      </c>
      <c r="D1143">
        <v>1.1299999999999999</v>
      </c>
      <c r="E1143">
        <v>18</v>
      </c>
      <c r="F1143">
        <v>81.19</v>
      </c>
      <c r="G1143">
        <v>79.709999999999994</v>
      </c>
      <c r="H1143" s="8">
        <v>0.121</v>
      </c>
      <c r="I1143" t="s">
        <v>615</v>
      </c>
    </row>
    <row r="1144" spans="1:9" x14ac:dyDescent="0.3">
      <c r="A1144">
        <v>1</v>
      </c>
      <c r="B1144" t="s">
        <v>1817</v>
      </c>
      <c r="C1144">
        <v>1</v>
      </c>
      <c r="D1144">
        <v>0.72</v>
      </c>
      <c r="E1144">
        <v>16</v>
      </c>
      <c r="F1144">
        <v>90.58</v>
      </c>
      <c r="G1144">
        <v>89.6</v>
      </c>
      <c r="H1144" s="8">
        <v>9.6100000000000005E-2</v>
      </c>
      <c r="I1144" t="s">
        <v>615</v>
      </c>
    </row>
    <row r="1145" spans="1:9" x14ac:dyDescent="0.3">
      <c r="A1145">
        <v>1</v>
      </c>
      <c r="B1145" t="s">
        <v>1818</v>
      </c>
      <c r="C1145">
        <v>1</v>
      </c>
      <c r="D1145">
        <v>1.35</v>
      </c>
      <c r="E1145">
        <v>17</v>
      </c>
      <c r="F1145">
        <v>69.3</v>
      </c>
      <c r="G1145">
        <v>68.95</v>
      </c>
      <c r="H1145" s="8">
        <v>0.13089999999999999</v>
      </c>
      <c r="I1145" t="s">
        <v>615</v>
      </c>
    </row>
    <row r="1146" spans="1:9" x14ac:dyDescent="0.3">
      <c r="A1146">
        <v>1</v>
      </c>
      <c r="B1146" t="s">
        <v>1819</v>
      </c>
      <c r="C1146">
        <v>1</v>
      </c>
      <c r="D1146">
        <v>0.78</v>
      </c>
      <c r="E1146">
        <v>17</v>
      </c>
      <c r="F1146">
        <v>85.52</v>
      </c>
      <c r="G1146">
        <v>84.95</v>
      </c>
      <c r="H1146" s="8">
        <v>0.1062</v>
      </c>
      <c r="I1146" t="s">
        <v>615</v>
      </c>
    </row>
    <row r="1147" spans="1:9" x14ac:dyDescent="0.3">
      <c r="A1147">
        <v>1</v>
      </c>
      <c r="B1147" t="s">
        <v>1820</v>
      </c>
      <c r="C1147">
        <v>1</v>
      </c>
      <c r="D1147">
        <v>0.24</v>
      </c>
      <c r="E1147">
        <v>16</v>
      </c>
      <c r="F1147">
        <v>81.99</v>
      </c>
      <c r="G1147">
        <v>79.599999999999994</v>
      </c>
      <c r="H1147" s="8">
        <v>0.107</v>
      </c>
      <c r="I1147" t="s">
        <v>615</v>
      </c>
    </row>
    <row r="1148" spans="1:9" x14ac:dyDescent="0.3">
      <c r="A1148">
        <v>1</v>
      </c>
      <c r="B1148" t="s">
        <v>1821</v>
      </c>
      <c r="C1148">
        <v>1</v>
      </c>
      <c r="D1148">
        <v>0.61</v>
      </c>
      <c r="E1148">
        <v>17</v>
      </c>
      <c r="F1148">
        <v>73.45</v>
      </c>
      <c r="G1148">
        <v>73.11</v>
      </c>
      <c r="H1148" s="8">
        <v>0.12230000000000001</v>
      </c>
      <c r="I1148" t="s">
        <v>615</v>
      </c>
    </row>
    <row r="1149" spans="1:9" x14ac:dyDescent="0.3">
      <c r="A1149">
        <v>1</v>
      </c>
      <c r="B1149" t="s">
        <v>1822</v>
      </c>
      <c r="C1149">
        <v>1</v>
      </c>
      <c r="D1149">
        <v>0.64</v>
      </c>
      <c r="E1149">
        <v>15</v>
      </c>
      <c r="F1149">
        <v>86.58</v>
      </c>
      <c r="G1149">
        <v>86.11</v>
      </c>
      <c r="H1149" s="8">
        <v>9.3100000000000002E-2</v>
      </c>
      <c r="I1149" t="s">
        <v>615</v>
      </c>
    </row>
    <row r="1150" spans="1:9" x14ac:dyDescent="0.3">
      <c r="A1150">
        <v>1</v>
      </c>
      <c r="B1150" t="s">
        <v>1823</v>
      </c>
      <c r="C1150">
        <v>1</v>
      </c>
      <c r="D1150">
        <v>0.56999999999999995</v>
      </c>
      <c r="E1150">
        <v>19</v>
      </c>
      <c r="F1150">
        <v>95.2</v>
      </c>
      <c r="G1150">
        <v>95.08</v>
      </c>
      <c r="H1150" s="8">
        <v>0.1086</v>
      </c>
      <c r="I1150" t="s">
        <v>615</v>
      </c>
    </row>
    <row r="1151" spans="1:9" x14ac:dyDescent="0.3">
      <c r="A1151">
        <v>1</v>
      </c>
      <c r="B1151" t="s">
        <v>1824</v>
      </c>
      <c r="C1151">
        <v>1</v>
      </c>
      <c r="D1151">
        <v>1.21</v>
      </c>
      <c r="E1151">
        <v>16</v>
      </c>
      <c r="F1151">
        <v>73.489999999999995</v>
      </c>
      <c r="G1151">
        <v>72.58</v>
      </c>
      <c r="H1151" s="8">
        <v>0.11650000000000001</v>
      </c>
      <c r="I1151" t="s">
        <v>615</v>
      </c>
    </row>
    <row r="1152" spans="1:9" x14ac:dyDescent="0.3">
      <c r="A1152">
        <v>1</v>
      </c>
      <c r="B1152" t="s">
        <v>1825</v>
      </c>
      <c r="C1152">
        <v>1</v>
      </c>
      <c r="D1152">
        <v>1.19</v>
      </c>
      <c r="E1152">
        <v>14</v>
      </c>
      <c r="F1152">
        <v>83.99</v>
      </c>
      <c r="G1152">
        <v>83.81</v>
      </c>
      <c r="H1152" s="8">
        <v>9.1399999999999995E-2</v>
      </c>
      <c r="I1152" t="s">
        <v>615</v>
      </c>
    </row>
    <row r="1153" spans="1:9" x14ac:dyDescent="0.3">
      <c r="A1153">
        <v>1</v>
      </c>
      <c r="B1153" t="s">
        <v>1826</v>
      </c>
      <c r="C1153">
        <v>1</v>
      </c>
      <c r="D1153">
        <v>0.92</v>
      </c>
      <c r="E1153">
        <v>20</v>
      </c>
      <c r="F1153">
        <v>87.69</v>
      </c>
      <c r="G1153">
        <v>86.48</v>
      </c>
      <c r="H1153" s="8">
        <v>0.1246</v>
      </c>
      <c r="I1153" t="s">
        <v>615</v>
      </c>
    </row>
    <row r="1154" spans="1:9" x14ac:dyDescent="0.3">
      <c r="A1154">
        <v>1</v>
      </c>
      <c r="B1154" t="s">
        <v>1827</v>
      </c>
      <c r="C1154">
        <v>1</v>
      </c>
      <c r="D1154">
        <v>0.77</v>
      </c>
      <c r="E1154">
        <v>16</v>
      </c>
      <c r="F1154">
        <v>67.31</v>
      </c>
      <c r="G1154">
        <v>66.459999999999994</v>
      </c>
      <c r="H1154" s="8">
        <v>0.1283</v>
      </c>
      <c r="I1154" t="s">
        <v>615</v>
      </c>
    </row>
    <row r="1155" spans="1:9" x14ac:dyDescent="0.3">
      <c r="A1155">
        <v>1</v>
      </c>
      <c r="B1155" t="s">
        <v>1828</v>
      </c>
      <c r="C1155">
        <v>1</v>
      </c>
      <c r="D1155">
        <v>0.49</v>
      </c>
      <c r="E1155">
        <v>18</v>
      </c>
      <c r="F1155">
        <v>85.75</v>
      </c>
      <c r="G1155">
        <v>84.52</v>
      </c>
      <c r="H1155" s="8">
        <v>0.1138</v>
      </c>
      <c r="I1155" t="s">
        <v>615</v>
      </c>
    </row>
    <row r="1156" spans="1:9" x14ac:dyDescent="0.3">
      <c r="A1156">
        <v>1</v>
      </c>
      <c r="B1156" t="s">
        <v>1829</v>
      </c>
      <c r="C1156">
        <v>1</v>
      </c>
      <c r="D1156">
        <v>1.1499999999999999</v>
      </c>
      <c r="E1156">
        <v>16</v>
      </c>
      <c r="F1156">
        <v>81.069999999999993</v>
      </c>
      <c r="G1156">
        <v>79.25</v>
      </c>
      <c r="H1156" s="8">
        <v>0.1113</v>
      </c>
      <c r="I1156" t="s">
        <v>615</v>
      </c>
    </row>
    <row r="1157" spans="1:9" x14ac:dyDescent="0.3">
      <c r="A1157">
        <v>1</v>
      </c>
      <c r="B1157" t="s">
        <v>1830</v>
      </c>
      <c r="C1157">
        <v>1</v>
      </c>
      <c r="D1157">
        <v>0.8</v>
      </c>
      <c r="E1157">
        <v>18</v>
      </c>
      <c r="F1157">
        <v>76</v>
      </c>
      <c r="G1157">
        <v>75.17</v>
      </c>
      <c r="H1157" s="8">
        <v>0.1318</v>
      </c>
      <c r="I1157" t="s">
        <v>615</v>
      </c>
    </row>
    <row r="1158" spans="1:9" x14ac:dyDescent="0.3">
      <c r="A1158">
        <v>1</v>
      </c>
      <c r="B1158" t="s">
        <v>1831</v>
      </c>
      <c r="C1158">
        <v>1</v>
      </c>
      <c r="D1158">
        <v>0.73</v>
      </c>
      <c r="E1158">
        <v>18</v>
      </c>
      <c r="F1158">
        <v>91.92</v>
      </c>
      <c r="G1158">
        <v>91.82</v>
      </c>
      <c r="H1158" s="8">
        <v>0.1046</v>
      </c>
      <c r="I1158" t="s">
        <v>615</v>
      </c>
    </row>
    <row r="1159" spans="1:9" x14ac:dyDescent="0.3">
      <c r="A1159">
        <v>1</v>
      </c>
      <c r="B1159" t="s">
        <v>1832</v>
      </c>
      <c r="C1159">
        <v>1</v>
      </c>
      <c r="D1159">
        <v>0.92</v>
      </c>
      <c r="E1159">
        <v>18</v>
      </c>
      <c r="F1159">
        <v>74.37</v>
      </c>
      <c r="G1159">
        <v>73.37</v>
      </c>
      <c r="H1159" s="8">
        <v>0.1338</v>
      </c>
      <c r="I1159" t="s">
        <v>615</v>
      </c>
    </row>
    <row r="1160" spans="1:9" x14ac:dyDescent="0.3">
      <c r="A1160">
        <v>1</v>
      </c>
      <c r="B1160" t="s">
        <v>1833</v>
      </c>
      <c r="C1160">
        <v>1</v>
      </c>
      <c r="D1160">
        <v>0.34</v>
      </c>
      <c r="E1160">
        <v>16</v>
      </c>
      <c r="F1160">
        <v>84.21</v>
      </c>
      <c r="G1160">
        <v>83.95</v>
      </c>
      <c r="H1160" s="8">
        <v>0.10340000000000001</v>
      </c>
      <c r="I1160" t="s">
        <v>615</v>
      </c>
    </row>
    <row r="1161" spans="1:9" x14ac:dyDescent="0.3">
      <c r="A1161">
        <v>1</v>
      </c>
      <c r="B1161" t="s">
        <v>1834</v>
      </c>
      <c r="C1161">
        <v>1</v>
      </c>
      <c r="D1161">
        <v>1.19</v>
      </c>
      <c r="E1161">
        <v>15</v>
      </c>
      <c r="F1161">
        <v>84.57</v>
      </c>
      <c r="G1161">
        <v>83.46</v>
      </c>
      <c r="H1161" s="8">
        <v>9.4799999999999995E-2</v>
      </c>
      <c r="I1161" t="s">
        <v>615</v>
      </c>
    </row>
    <row r="1162" spans="1:9" x14ac:dyDescent="0.3">
      <c r="A1162">
        <v>1</v>
      </c>
      <c r="B1162" t="s">
        <v>1835</v>
      </c>
      <c r="C1162">
        <v>1</v>
      </c>
      <c r="D1162">
        <v>0.44</v>
      </c>
      <c r="E1162">
        <v>17</v>
      </c>
      <c r="F1162">
        <v>73.92</v>
      </c>
      <c r="G1162">
        <v>73.45</v>
      </c>
      <c r="H1162" s="8">
        <v>0.1249</v>
      </c>
      <c r="I1162" t="s">
        <v>615</v>
      </c>
    </row>
    <row r="1163" spans="1:9" x14ac:dyDescent="0.3">
      <c r="A1163">
        <v>1</v>
      </c>
      <c r="B1163" t="s">
        <v>1836</v>
      </c>
      <c r="C1163">
        <v>1</v>
      </c>
      <c r="D1163">
        <v>0.75</v>
      </c>
      <c r="E1163">
        <v>19</v>
      </c>
      <c r="F1163">
        <v>85.32</v>
      </c>
      <c r="G1163">
        <v>84.34</v>
      </c>
      <c r="H1163" s="8">
        <v>0.12039999999999999</v>
      </c>
      <c r="I1163" t="s">
        <v>615</v>
      </c>
    </row>
    <row r="1164" spans="1:9" x14ac:dyDescent="0.3">
      <c r="A1164">
        <v>1</v>
      </c>
      <c r="B1164" t="s">
        <v>1837</v>
      </c>
      <c r="C1164">
        <v>1</v>
      </c>
      <c r="D1164">
        <v>1.22</v>
      </c>
      <c r="E1164">
        <v>17</v>
      </c>
      <c r="F1164">
        <v>77.17</v>
      </c>
      <c r="G1164">
        <v>76.209999999999994</v>
      </c>
      <c r="H1164" s="8">
        <v>0.1196</v>
      </c>
      <c r="I1164" t="s">
        <v>615</v>
      </c>
    </row>
    <row r="1165" spans="1:9" x14ac:dyDescent="0.3">
      <c r="A1165">
        <v>1</v>
      </c>
      <c r="B1165" t="s">
        <v>1838</v>
      </c>
      <c r="C1165">
        <v>1</v>
      </c>
      <c r="D1165">
        <v>1.1299999999999999</v>
      </c>
      <c r="E1165">
        <v>19</v>
      </c>
      <c r="F1165">
        <v>77.010000000000005</v>
      </c>
      <c r="G1165">
        <v>76.319999999999993</v>
      </c>
      <c r="H1165" s="8">
        <v>0.13200000000000001</v>
      </c>
      <c r="I1165" t="s">
        <v>615</v>
      </c>
    </row>
    <row r="1166" spans="1:9" x14ac:dyDescent="0.3">
      <c r="A1166">
        <v>1</v>
      </c>
      <c r="B1166" t="s">
        <v>1839</v>
      </c>
      <c r="C1166">
        <v>1</v>
      </c>
      <c r="D1166">
        <v>0.82</v>
      </c>
      <c r="E1166">
        <v>16</v>
      </c>
      <c r="F1166">
        <v>95.8</v>
      </c>
      <c r="G1166">
        <v>95.68</v>
      </c>
      <c r="H1166" s="8">
        <v>9.06E-2</v>
      </c>
      <c r="I1166" t="s">
        <v>615</v>
      </c>
    </row>
    <row r="1167" spans="1:9" x14ac:dyDescent="0.3">
      <c r="A1167">
        <v>1</v>
      </c>
      <c r="B1167" t="s">
        <v>1840</v>
      </c>
      <c r="C1167">
        <v>1</v>
      </c>
      <c r="D1167">
        <v>1.23</v>
      </c>
      <c r="E1167">
        <v>17</v>
      </c>
      <c r="F1167">
        <v>74.930000000000007</v>
      </c>
      <c r="G1167">
        <v>74.44</v>
      </c>
      <c r="H1167" s="8">
        <v>0.1244</v>
      </c>
      <c r="I1167" t="s">
        <v>615</v>
      </c>
    </row>
    <row r="1168" spans="1:9" x14ac:dyDescent="0.3">
      <c r="A1168">
        <v>1</v>
      </c>
      <c r="B1168" t="s">
        <v>1841</v>
      </c>
      <c r="C1168">
        <v>1</v>
      </c>
      <c r="D1168">
        <v>1.04</v>
      </c>
      <c r="E1168">
        <v>18</v>
      </c>
      <c r="F1168">
        <v>80.040000000000006</v>
      </c>
      <c r="G1168">
        <v>79.23</v>
      </c>
      <c r="H1168" s="8">
        <v>0.12230000000000001</v>
      </c>
      <c r="I1168" t="s">
        <v>615</v>
      </c>
    </row>
    <row r="1169" spans="1:9" x14ac:dyDescent="0.3">
      <c r="A1169">
        <v>1</v>
      </c>
      <c r="B1169" t="s">
        <v>1842</v>
      </c>
      <c r="C1169">
        <v>1</v>
      </c>
      <c r="D1169">
        <v>1</v>
      </c>
      <c r="E1169">
        <v>17</v>
      </c>
      <c r="F1169">
        <v>77.39</v>
      </c>
      <c r="G1169">
        <v>76.7</v>
      </c>
      <c r="H1169" s="8">
        <v>0.11559999999999999</v>
      </c>
      <c r="I1169" t="s">
        <v>615</v>
      </c>
    </row>
    <row r="1170" spans="1:9" x14ac:dyDescent="0.3">
      <c r="A1170">
        <v>1</v>
      </c>
      <c r="B1170" t="s">
        <v>1843</v>
      </c>
      <c r="C1170">
        <v>1</v>
      </c>
      <c r="D1170">
        <v>-1.44</v>
      </c>
      <c r="E1170">
        <v>10</v>
      </c>
      <c r="F1170">
        <v>44.77</v>
      </c>
      <c r="G1170">
        <v>27.28</v>
      </c>
      <c r="H1170" s="8">
        <v>0.34060000000000001</v>
      </c>
      <c r="I1170" t="s">
        <v>615</v>
      </c>
    </row>
    <row r="1171" spans="1:9" x14ac:dyDescent="0.3">
      <c r="A1171">
        <v>1</v>
      </c>
      <c r="B1171" t="s">
        <v>1844</v>
      </c>
      <c r="C1171">
        <v>1</v>
      </c>
      <c r="D1171">
        <v>1.45</v>
      </c>
      <c r="E1171">
        <v>12</v>
      </c>
      <c r="F1171">
        <v>41.32</v>
      </c>
      <c r="G1171">
        <v>28.79</v>
      </c>
      <c r="H1171" s="8">
        <v>0.20069999999999999</v>
      </c>
      <c r="I1171" t="s">
        <v>615</v>
      </c>
    </row>
    <row r="1172" spans="1:9" x14ac:dyDescent="0.3">
      <c r="A1172">
        <v>1</v>
      </c>
      <c r="B1172" t="s">
        <v>1845</v>
      </c>
      <c r="C1172">
        <v>1</v>
      </c>
      <c r="D1172">
        <v>0.98</v>
      </c>
      <c r="E1172">
        <v>17</v>
      </c>
      <c r="F1172">
        <v>74.819999999999993</v>
      </c>
      <c r="G1172">
        <v>74.349999999999994</v>
      </c>
      <c r="H1172" s="8">
        <v>0.1222</v>
      </c>
      <c r="I1172" t="s">
        <v>615</v>
      </c>
    </row>
    <row r="1173" spans="1:9" x14ac:dyDescent="0.3">
      <c r="A1173">
        <v>1</v>
      </c>
      <c r="B1173" t="s">
        <v>1846</v>
      </c>
      <c r="C1173">
        <v>1</v>
      </c>
      <c r="D1173">
        <v>0.12</v>
      </c>
      <c r="E1173">
        <v>18</v>
      </c>
      <c r="F1173">
        <v>82.16</v>
      </c>
      <c r="G1173">
        <v>81.709999999999994</v>
      </c>
      <c r="H1173" s="8">
        <v>0.12130000000000001</v>
      </c>
      <c r="I1173" t="s">
        <v>615</v>
      </c>
    </row>
    <row r="1174" spans="1:9" x14ac:dyDescent="0.3">
      <c r="A1174">
        <v>1</v>
      </c>
      <c r="B1174" t="s">
        <v>1847</v>
      </c>
      <c r="C1174">
        <v>1</v>
      </c>
      <c r="D1174">
        <v>0.99</v>
      </c>
      <c r="E1174">
        <v>18</v>
      </c>
      <c r="F1174">
        <v>75.180000000000007</v>
      </c>
      <c r="G1174">
        <v>73.89</v>
      </c>
      <c r="H1174" s="8">
        <v>0.12920000000000001</v>
      </c>
      <c r="I1174" t="s">
        <v>615</v>
      </c>
    </row>
    <row r="1175" spans="1:9" x14ac:dyDescent="0.3">
      <c r="A1175">
        <v>1</v>
      </c>
      <c r="B1175" t="s">
        <v>1848</v>
      </c>
      <c r="C1175">
        <v>1</v>
      </c>
      <c r="D1175">
        <v>1</v>
      </c>
      <c r="E1175">
        <v>14</v>
      </c>
      <c r="F1175">
        <v>78.430000000000007</v>
      </c>
      <c r="G1175">
        <v>77.959999999999994</v>
      </c>
      <c r="H1175" s="8">
        <v>9.6299999999999997E-2</v>
      </c>
      <c r="I1175" t="s">
        <v>615</v>
      </c>
    </row>
    <row r="1176" spans="1:9" x14ac:dyDescent="0.3">
      <c r="A1176">
        <v>1</v>
      </c>
      <c r="B1176" t="s">
        <v>1849</v>
      </c>
      <c r="C1176">
        <v>1</v>
      </c>
      <c r="D1176">
        <v>0.43</v>
      </c>
      <c r="E1176">
        <v>19</v>
      </c>
      <c r="F1176">
        <v>89.78</v>
      </c>
      <c r="G1176">
        <v>88.99</v>
      </c>
      <c r="H1176" s="8">
        <v>0.1132</v>
      </c>
      <c r="I1176" t="s">
        <v>615</v>
      </c>
    </row>
    <row r="1177" spans="1:9" x14ac:dyDescent="0.3">
      <c r="A1177">
        <v>1</v>
      </c>
      <c r="B1177" t="s">
        <v>1850</v>
      </c>
      <c r="C1177">
        <v>1</v>
      </c>
      <c r="D1177">
        <v>1.21</v>
      </c>
      <c r="E1177">
        <v>18</v>
      </c>
      <c r="F1177">
        <v>70.38</v>
      </c>
      <c r="G1177">
        <v>69.48</v>
      </c>
      <c r="H1177" s="8">
        <v>0.13719999999999999</v>
      </c>
      <c r="I1177" t="s">
        <v>615</v>
      </c>
    </row>
    <row r="1178" spans="1:9" x14ac:dyDescent="0.3">
      <c r="A1178">
        <v>1</v>
      </c>
      <c r="B1178" t="s">
        <v>1851</v>
      </c>
      <c r="C1178">
        <v>1</v>
      </c>
      <c r="D1178">
        <v>0.73</v>
      </c>
      <c r="E1178">
        <v>17</v>
      </c>
      <c r="F1178">
        <v>86.22</v>
      </c>
      <c r="G1178">
        <v>85.23</v>
      </c>
      <c r="H1178" s="8">
        <v>0.1053</v>
      </c>
      <c r="I1178" t="s">
        <v>615</v>
      </c>
    </row>
    <row r="1179" spans="1:9" x14ac:dyDescent="0.3">
      <c r="A1179">
        <v>1</v>
      </c>
      <c r="B1179" t="s">
        <v>1852</v>
      </c>
      <c r="C1179">
        <v>1</v>
      </c>
      <c r="D1179">
        <v>0.72</v>
      </c>
      <c r="E1179">
        <v>17</v>
      </c>
      <c r="F1179">
        <v>91.67</v>
      </c>
      <c r="G1179">
        <v>91.36</v>
      </c>
      <c r="H1179" s="8">
        <v>9.7299999999999998E-2</v>
      </c>
      <c r="I1179" t="s">
        <v>615</v>
      </c>
    </row>
    <row r="1180" spans="1:9" x14ac:dyDescent="0.3">
      <c r="A1180">
        <v>1</v>
      </c>
      <c r="B1180" t="s">
        <v>1853</v>
      </c>
      <c r="C1180">
        <v>1</v>
      </c>
      <c r="D1180">
        <v>1.27</v>
      </c>
      <c r="E1180">
        <v>18</v>
      </c>
      <c r="F1180">
        <v>70.67</v>
      </c>
      <c r="G1180">
        <v>70.5</v>
      </c>
      <c r="H1180" s="8">
        <v>0.13730000000000001</v>
      </c>
      <c r="I1180" t="s">
        <v>615</v>
      </c>
    </row>
    <row r="1181" spans="1:9" x14ac:dyDescent="0.3">
      <c r="A1181">
        <v>1</v>
      </c>
      <c r="B1181" t="s">
        <v>1854</v>
      </c>
      <c r="C1181">
        <v>1</v>
      </c>
      <c r="D1181">
        <v>1.04</v>
      </c>
      <c r="E1181">
        <v>15</v>
      </c>
      <c r="F1181">
        <v>89.13</v>
      </c>
      <c r="G1181">
        <v>88.76</v>
      </c>
      <c r="H1181" s="8">
        <v>9.01E-2</v>
      </c>
      <c r="I1181" t="s">
        <v>615</v>
      </c>
    </row>
    <row r="1182" spans="1:9" x14ac:dyDescent="0.3">
      <c r="A1182">
        <v>1</v>
      </c>
      <c r="B1182" t="s">
        <v>1855</v>
      </c>
      <c r="C1182">
        <v>1</v>
      </c>
      <c r="D1182">
        <v>1</v>
      </c>
      <c r="E1182">
        <v>18</v>
      </c>
      <c r="F1182">
        <v>87.01</v>
      </c>
      <c r="G1182">
        <v>86.01</v>
      </c>
      <c r="H1182" s="8">
        <v>0.11360000000000001</v>
      </c>
      <c r="I1182" t="s">
        <v>615</v>
      </c>
    </row>
    <row r="1183" spans="1:9" x14ac:dyDescent="0.3">
      <c r="A1183">
        <v>1</v>
      </c>
      <c r="B1183" t="s">
        <v>1856</v>
      </c>
      <c r="C1183">
        <v>1</v>
      </c>
      <c r="D1183">
        <v>1.02</v>
      </c>
      <c r="E1183">
        <v>18</v>
      </c>
      <c r="F1183">
        <v>77.84</v>
      </c>
      <c r="G1183">
        <v>77.319999999999993</v>
      </c>
      <c r="H1183" s="8">
        <v>0.12429999999999999</v>
      </c>
      <c r="I1183" t="s">
        <v>615</v>
      </c>
    </row>
    <row r="1184" spans="1:9" x14ac:dyDescent="0.3">
      <c r="A1184">
        <v>1</v>
      </c>
      <c r="B1184" t="s">
        <v>1857</v>
      </c>
      <c r="C1184">
        <v>1</v>
      </c>
      <c r="D1184">
        <v>0.52</v>
      </c>
      <c r="E1184">
        <v>17</v>
      </c>
      <c r="F1184">
        <v>93.86</v>
      </c>
      <c r="G1184">
        <v>93.6</v>
      </c>
      <c r="H1184" s="8">
        <v>9.8000000000000004E-2</v>
      </c>
      <c r="I1184" t="s">
        <v>615</v>
      </c>
    </row>
    <row r="1185" spans="1:9" x14ac:dyDescent="0.3">
      <c r="A1185">
        <v>1</v>
      </c>
      <c r="B1185" t="s">
        <v>1858</v>
      </c>
      <c r="C1185">
        <v>1</v>
      </c>
      <c r="D1185">
        <v>1.1000000000000001</v>
      </c>
      <c r="E1185">
        <v>18</v>
      </c>
      <c r="F1185">
        <v>74.489999999999995</v>
      </c>
      <c r="G1185">
        <v>74.099999999999994</v>
      </c>
      <c r="H1185" s="8">
        <v>0.13150000000000001</v>
      </c>
      <c r="I1185" t="s">
        <v>615</v>
      </c>
    </row>
    <row r="1186" spans="1:9" x14ac:dyDescent="0.3">
      <c r="A1186">
        <v>1</v>
      </c>
      <c r="B1186" t="s">
        <v>1859</v>
      </c>
      <c r="C1186">
        <v>1</v>
      </c>
      <c r="D1186">
        <v>0.8</v>
      </c>
      <c r="E1186">
        <v>15</v>
      </c>
      <c r="F1186">
        <v>85.01</v>
      </c>
      <c r="G1186">
        <v>84.83</v>
      </c>
      <c r="H1186" s="8">
        <v>9.2399999999999996E-2</v>
      </c>
      <c r="I1186" t="s">
        <v>615</v>
      </c>
    </row>
    <row r="1187" spans="1:9" x14ac:dyDescent="0.3">
      <c r="A1187">
        <v>1</v>
      </c>
      <c r="B1187" t="s">
        <v>1860</v>
      </c>
      <c r="C1187">
        <v>1</v>
      </c>
      <c r="D1187">
        <v>0.69</v>
      </c>
      <c r="E1187">
        <v>19</v>
      </c>
      <c r="F1187">
        <v>94.53</v>
      </c>
      <c r="G1187">
        <v>94.39</v>
      </c>
      <c r="H1187" s="8">
        <v>0.11020000000000001</v>
      </c>
      <c r="I1187" t="s">
        <v>615</v>
      </c>
    </row>
    <row r="1188" spans="1:9" x14ac:dyDescent="0.3">
      <c r="A1188">
        <v>1</v>
      </c>
      <c r="B1188" t="s">
        <v>1861</v>
      </c>
      <c r="C1188">
        <v>1</v>
      </c>
      <c r="D1188">
        <v>7.0000000000000007E-2</v>
      </c>
      <c r="E1188">
        <v>18</v>
      </c>
      <c r="F1188">
        <v>69.16</v>
      </c>
      <c r="G1188">
        <v>68.94</v>
      </c>
      <c r="H1188" s="8">
        <v>0.14280000000000001</v>
      </c>
      <c r="I1188" t="s">
        <v>615</v>
      </c>
    </row>
    <row r="1189" spans="1:9" x14ac:dyDescent="0.3">
      <c r="A1189">
        <v>1</v>
      </c>
      <c r="B1189" t="s">
        <v>1862</v>
      </c>
      <c r="C1189">
        <v>1</v>
      </c>
      <c r="D1189">
        <v>0.24</v>
      </c>
      <c r="E1189">
        <v>18</v>
      </c>
      <c r="F1189">
        <v>89.34</v>
      </c>
      <c r="G1189">
        <v>88.7</v>
      </c>
      <c r="H1189" s="8">
        <v>0.1125</v>
      </c>
      <c r="I1189" t="s">
        <v>615</v>
      </c>
    </row>
    <row r="1190" spans="1:9" x14ac:dyDescent="0.3">
      <c r="A1190">
        <v>1</v>
      </c>
      <c r="B1190" t="s">
        <v>1863</v>
      </c>
      <c r="C1190">
        <v>1</v>
      </c>
      <c r="D1190">
        <v>1.1299999999999999</v>
      </c>
      <c r="E1190">
        <v>19</v>
      </c>
      <c r="F1190">
        <v>71.56</v>
      </c>
      <c r="G1190">
        <v>67.8</v>
      </c>
      <c r="H1190" s="8">
        <v>0.1545</v>
      </c>
      <c r="I1190" t="s">
        <v>615</v>
      </c>
    </row>
    <row r="1191" spans="1:9" x14ac:dyDescent="0.3">
      <c r="A1191">
        <v>1</v>
      </c>
      <c r="B1191" t="s">
        <v>1864</v>
      </c>
      <c r="C1191">
        <v>1</v>
      </c>
      <c r="D1191">
        <v>0.65</v>
      </c>
      <c r="E1191">
        <v>16</v>
      </c>
      <c r="F1191">
        <v>69.599999999999994</v>
      </c>
      <c r="G1191">
        <v>69.069999999999993</v>
      </c>
      <c r="H1191" s="8">
        <v>0.1237</v>
      </c>
      <c r="I1191" t="s">
        <v>615</v>
      </c>
    </row>
    <row r="1192" spans="1:9" x14ac:dyDescent="0.3">
      <c r="A1192">
        <v>1</v>
      </c>
      <c r="B1192" t="s">
        <v>1865</v>
      </c>
      <c r="C1192">
        <v>1</v>
      </c>
      <c r="D1192">
        <v>0.97</v>
      </c>
      <c r="E1192">
        <v>16</v>
      </c>
      <c r="F1192">
        <v>90.56</v>
      </c>
      <c r="G1192">
        <v>90.17</v>
      </c>
      <c r="H1192" s="8">
        <v>9.5899999999999999E-2</v>
      </c>
      <c r="I1192" t="s">
        <v>615</v>
      </c>
    </row>
    <row r="1193" spans="1:9" x14ac:dyDescent="0.3">
      <c r="A1193">
        <v>1</v>
      </c>
      <c r="B1193" t="s">
        <v>1866</v>
      </c>
      <c r="C1193">
        <v>1</v>
      </c>
      <c r="D1193">
        <v>0.91</v>
      </c>
      <c r="E1193">
        <v>16</v>
      </c>
      <c r="F1193">
        <v>91.98</v>
      </c>
      <c r="G1193">
        <v>91.54</v>
      </c>
      <c r="H1193" s="8">
        <v>9.4E-2</v>
      </c>
      <c r="I1193" t="s">
        <v>615</v>
      </c>
    </row>
    <row r="1194" spans="1:9" x14ac:dyDescent="0.3">
      <c r="A1194">
        <v>1</v>
      </c>
      <c r="B1194" t="s">
        <v>1867</v>
      </c>
      <c r="C1194">
        <v>1</v>
      </c>
      <c r="D1194">
        <v>0.99</v>
      </c>
      <c r="E1194">
        <v>19</v>
      </c>
      <c r="F1194">
        <v>71.06</v>
      </c>
      <c r="G1194">
        <v>70.45</v>
      </c>
      <c r="H1194" s="8">
        <v>0.14749999999999999</v>
      </c>
      <c r="I1194" t="s">
        <v>615</v>
      </c>
    </row>
    <row r="1195" spans="1:9" x14ac:dyDescent="0.3">
      <c r="A1195">
        <v>1</v>
      </c>
      <c r="B1195" t="s">
        <v>1868</v>
      </c>
      <c r="C1195">
        <v>1</v>
      </c>
      <c r="D1195">
        <v>1.05</v>
      </c>
      <c r="E1195">
        <v>19</v>
      </c>
      <c r="F1195">
        <v>95.14</v>
      </c>
      <c r="G1195">
        <v>95.02</v>
      </c>
      <c r="H1195" s="8">
        <v>0.1036</v>
      </c>
      <c r="I1195" t="s">
        <v>615</v>
      </c>
    </row>
    <row r="1196" spans="1:9" x14ac:dyDescent="0.3">
      <c r="A1196">
        <v>1</v>
      </c>
      <c r="B1196" t="s">
        <v>1869</v>
      </c>
      <c r="C1196">
        <v>1</v>
      </c>
      <c r="D1196">
        <v>1.05</v>
      </c>
      <c r="E1196">
        <v>18</v>
      </c>
      <c r="F1196">
        <v>78.31</v>
      </c>
      <c r="G1196">
        <v>76.88</v>
      </c>
      <c r="H1196" s="8">
        <v>0.12429999999999999</v>
      </c>
      <c r="I1196" t="s">
        <v>615</v>
      </c>
    </row>
    <row r="1197" spans="1:9" x14ac:dyDescent="0.3">
      <c r="A1197">
        <v>1</v>
      </c>
      <c r="B1197" t="s">
        <v>1870</v>
      </c>
      <c r="C1197">
        <v>1</v>
      </c>
      <c r="D1197">
        <v>0.51</v>
      </c>
      <c r="E1197">
        <v>17</v>
      </c>
      <c r="F1197">
        <v>82.22</v>
      </c>
      <c r="G1197">
        <v>81.89</v>
      </c>
      <c r="H1197" s="8">
        <v>0.1075</v>
      </c>
      <c r="I1197" t="s">
        <v>615</v>
      </c>
    </row>
    <row r="1198" spans="1:9" x14ac:dyDescent="0.3">
      <c r="A1198">
        <v>1</v>
      </c>
      <c r="B1198" t="s">
        <v>1871</v>
      </c>
      <c r="C1198">
        <v>1</v>
      </c>
      <c r="D1198">
        <v>0.89</v>
      </c>
      <c r="E1198">
        <v>18</v>
      </c>
      <c r="F1198">
        <v>92.44</v>
      </c>
      <c r="G1198">
        <v>92.04</v>
      </c>
      <c r="H1198" s="8">
        <v>0.1084</v>
      </c>
      <c r="I1198" t="s">
        <v>615</v>
      </c>
    </row>
    <row r="1199" spans="1:9" x14ac:dyDescent="0.3">
      <c r="A1199">
        <v>1</v>
      </c>
      <c r="B1199" t="s">
        <v>1872</v>
      </c>
      <c r="C1199">
        <v>1</v>
      </c>
      <c r="D1199">
        <v>1.23</v>
      </c>
      <c r="E1199">
        <v>19</v>
      </c>
      <c r="F1199">
        <v>74.95</v>
      </c>
      <c r="G1199">
        <v>74.17</v>
      </c>
      <c r="H1199" s="8">
        <v>0.13159999999999999</v>
      </c>
      <c r="I1199" t="s">
        <v>615</v>
      </c>
    </row>
    <row r="1200" spans="1:9" x14ac:dyDescent="0.3">
      <c r="A1200">
        <v>1</v>
      </c>
      <c r="B1200" t="s">
        <v>1873</v>
      </c>
      <c r="C1200">
        <v>1</v>
      </c>
      <c r="D1200">
        <v>0.91</v>
      </c>
      <c r="E1200">
        <v>16</v>
      </c>
      <c r="F1200">
        <v>88.5</v>
      </c>
      <c r="G1200">
        <v>88.07</v>
      </c>
      <c r="H1200" s="8">
        <v>9.9699999999999997E-2</v>
      </c>
      <c r="I1200" t="s">
        <v>615</v>
      </c>
    </row>
    <row r="1201" spans="1:9" x14ac:dyDescent="0.3">
      <c r="A1201">
        <v>1</v>
      </c>
      <c r="B1201" t="s">
        <v>1874</v>
      </c>
      <c r="C1201">
        <v>1</v>
      </c>
      <c r="D1201">
        <v>0.79</v>
      </c>
      <c r="E1201">
        <v>18</v>
      </c>
      <c r="F1201">
        <v>84.19</v>
      </c>
      <c r="G1201">
        <v>83.22</v>
      </c>
      <c r="H1201" s="8">
        <v>0.1158</v>
      </c>
      <c r="I1201" t="s">
        <v>615</v>
      </c>
    </row>
    <row r="1202" spans="1:9" x14ac:dyDescent="0.3">
      <c r="A1202">
        <v>1</v>
      </c>
      <c r="B1202" t="s">
        <v>1875</v>
      </c>
      <c r="C1202">
        <v>1</v>
      </c>
      <c r="D1202">
        <v>0.67</v>
      </c>
      <c r="E1202">
        <v>19</v>
      </c>
      <c r="F1202">
        <v>77.510000000000005</v>
      </c>
      <c r="G1202">
        <v>77.099999999999994</v>
      </c>
      <c r="H1202" s="8">
        <v>0.13159999999999999</v>
      </c>
      <c r="I1202" t="s">
        <v>615</v>
      </c>
    </row>
  </sheetData>
  <conditionalFormatting sqref="F1:F1048576">
    <cfRule type="cellIs" dxfId="6" priority="1" operator="greaterThan">
      <formula>40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7B700-5FD7-4D74-9E39-1F997D8D1F2A}">
  <dimension ref="A1:AC122"/>
  <sheetViews>
    <sheetView topLeftCell="A55" workbookViewId="0">
      <selection activeCell="F72" sqref="F72"/>
    </sheetView>
  </sheetViews>
  <sheetFormatPr defaultRowHeight="14" x14ac:dyDescent="0.3"/>
  <cols>
    <col min="21" max="21" width="13.6640625" bestFit="1" customWidth="1"/>
    <col min="24" max="24" width="13.6640625" bestFit="1" customWidth="1"/>
  </cols>
  <sheetData>
    <row r="1" spans="1:18" x14ac:dyDescent="0.3">
      <c r="A1" t="s">
        <v>4</v>
      </c>
    </row>
    <row r="2" spans="1:18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614</v>
      </c>
    </row>
    <row r="3" spans="1:18" x14ac:dyDescent="0.3">
      <c r="A3">
        <v>1</v>
      </c>
      <c r="B3" t="s">
        <v>13</v>
      </c>
      <c r="C3">
        <v>1</v>
      </c>
      <c r="D3">
        <v>-0.11</v>
      </c>
      <c r="E3">
        <v>18</v>
      </c>
      <c r="F3">
        <v>116.66</v>
      </c>
      <c r="G3">
        <v>115.68</v>
      </c>
      <c r="H3" s="8">
        <v>0.04</v>
      </c>
      <c r="I3" t="s">
        <v>615</v>
      </c>
    </row>
    <row r="4" spans="1:18" x14ac:dyDescent="0.3">
      <c r="A4">
        <v>1</v>
      </c>
      <c r="B4" t="s">
        <v>14</v>
      </c>
      <c r="C4">
        <v>1</v>
      </c>
      <c r="D4">
        <v>-0.62</v>
      </c>
      <c r="E4">
        <v>27</v>
      </c>
      <c r="F4">
        <v>108.4</v>
      </c>
      <c r="G4">
        <v>106.62</v>
      </c>
      <c r="H4" s="8">
        <v>6.9000000000000006E-2</v>
      </c>
      <c r="I4" t="s">
        <v>615</v>
      </c>
    </row>
    <row r="5" spans="1:18" x14ac:dyDescent="0.3">
      <c r="A5">
        <v>1</v>
      </c>
      <c r="B5" t="s">
        <v>15</v>
      </c>
      <c r="C5">
        <v>1</v>
      </c>
      <c r="D5">
        <v>-2.23</v>
      </c>
      <c r="E5">
        <v>26</v>
      </c>
      <c r="F5">
        <v>84.04</v>
      </c>
      <c r="G5">
        <v>78.92</v>
      </c>
      <c r="H5" s="8">
        <v>8.7099999999999997E-2</v>
      </c>
      <c r="I5" t="s">
        <v>615</v>
      </c>
    </row>
    <row r="6" spans="1:18" x14ac:dyDescent="0.3">
      <c r="A6">
        <v>1</v>
      </c>
      <c r="B6" t="s">
        <v>16</v>
      </c>
      <c r="C6">
        <v>1</v>
      </c>
      <c r="D6">
        <v>-2.34</v>
      </c>
      <c r="E6">
        <v>32</v>
      </c>
      <c r="F6">
        <v>74.900000000000006</v>
      </c>
      <c r="G6">
        <v>71.14</v>
      </c>
      <c r="H6" s="8">
        <v>0.1232</v>
      </c>
      <c r="I6" t="s">
        <v>615</v>
      </c>
    </row>
    <row r="7" spans="1:18" x14ac:dyDescent="0.3">
      <c r="A7">
        <v>1</v>
      </c>
      <c r="B7" t="s">
        <v>17</v>
      </c>
      <c r="C7">
        <v>1</v>
      </c>
      <c r="D7">
        <v>-2.25</v>
      </c>
      <c r="E7">
        <v>24</v>
      </c>
      <c r="F7">
        <v>69.53</v>
      </c>
      <c r="G7">
        <v>65.64</v>
      </c>
      <c r="H7" s="8">
        <v>0.10009999999999999</v>
      </c>
      <c r="I7" t="s">
        <v>615</v>
      </c>
    </row>
    <row r="8" spans="1:18" x14ac:dyDescent="0.3">
      <c r="A8">
        <v>1</v>
      </c>
      <c r="B8" t="s">
        <v>18</v>
      </c>
      <c r="C8">
        <v>1</v>
      </c>
      <c r="D8">
        <v>-1.05</v>
      </c>
      <c r="E8">
        <v>26</v>
      </c>
      <c r="F8">
        <v>90.39</v>
      </c>
      <c r="G8">
        <v>87.28</v>
      </c>
      <c r="H8" s="8">
        <v>7.6899999999999996E-2</v>
      </c>
      <c r="I8" t="s">
        <v>615</v>
      </c>
    </row>
    <row r="9" spans="1:18" x14ac:dyDescent="0.3">
      <c r="A9">
        <v>1</v>
      </c>
      <c r="B9" t="s">
        <v>19</v>
      </c>
      <c r="C9">
        <v>1</v>
      </c>
      <c r="D9">
        <v>-1.6</v>
      </c>
      <c r="E9">
        <v>30</v>
      </c>
      <c r="F9">
        <v>87.61</v>
      </c>
      <c r="G9">
        <v>81.33</v>
      </c>
      <c r="H9" s="8">
        <v>0.1056</v>
      </c>
      <c r="I9" t="s">
        <v>615</v>
      </c>
      <c r="R9">
        <f>AVERAGE(F5:F62)</f>
        <v>78.520517241379338</v>
      </c>
    </row>
    <row r="10" spans="1:18" x14ac:dyDescent="0.3">
      <c r="A10">
        <v>1</v>
      </c>
      <c r="B10" t="s">
        <v>20</v>
      </c>
      <c r="C10">
        <v>1</v>
      </c>
      <c r="D10">
        <v>-1.84</v>
      </c>
      <c r="E10">
        <v>34</v>
      </c>
      <c r="F10">
        <v>93.9</v>
      </c>
      <c r="G10">
        <v>89.22</v>
      </c>
      <c r="H10" s="8">
        <v>9.69E-2</v>
      </c>
      <c r="I10" t="s">
        <v>615</v>
      </c>
    </row>
    <row r="11" spans="1:18" x14ac:dyDescent="0.3">
      <c r="A11">
        <v>1</v>
      </c>
      <c r="B11" t="s">
        <v>21</v>
      </c>
      <c r="C11">
        <v>1</v>
      </c>
      <c r="D11">
        <v>-2.08</v>
      </c>
      <c r="E11">
        <v>28</v>
      </c>
      <c r="F11">
        <v>90.19</v>
      </c>
      <c r="G11">
        <v>88.1</v>
      </c>
      <c r="H11" s="8">
        <v>9.0999999999999998E-2</v>
      </c>
      <c r="I11" t="s">
        <v>615</v>
      </c>
    </row>
    <row r="12" spans="1:18" x14ac:dyDescent="0.3">
      <c r="A12">
        <v>1</v>
      </c>
      <c r="B12" t="s">
        <v>22</v>
      </c>
      <c r="C12">
        <v>1</v>
      </c>
      <c r="D12">
        <v>-1.37</v>
      </c>
      <c r="E12">
        <v>30</v>
      </c>
      <c r="F12">
        <v>99.46</v>
      </c>
      <c r="G12">
        <v>96.12</v>
      </c>
      <c r="H12" s="8">
        <v>8.3099999999999993E-2</v>
      </c>
      <c r="I12" t="s">
        <v>615</v>
      </c>
    </row>
    <row r="13" spans="1:18" x14ac:dyDescent="0.3">
      <c r="A13">
        <v>1</v>
      </c>
      <c r="B13" t="s">
        <v>23</v>
      </c>
      <c r="C13">
        <v>1</v>
      </c>
      <c r="D13">
        <v>-0.65</v>
      </c>
      <c r="E13">
        <v>23</v>
      </c>
      <c r="F13">
        <v>52.97</v>
      </c>
      <c r="G13">
        <v>37.39</v>
      </c>
      <c r="H13" s="8">
        <v>0.15579999999999999</v>
      </c>
      <c r="I13" t="s">
        <v>615</v>
      </c>
    </row>
    <row r="14" spans="1:18" x14ac:dyDescent="0.3">
      <c r="A14">
        <v>1</v>
      </c>
      <c r="B14" t="s">
        <v>24</v>
      </c>
      <c r="C14">
        <v>1</v>
      </c>
      <c r="D14">
        <v>-0.76</v>
      </c>
      <c r="E14">
        <v>32</v>
      </c>
      <c r="F14">
        <v>49.95</v>
      </c>
      <c r="G14">
        <v>41.4</v>
      </c>
      <c r="H14" s="8">
        <v>0.23669999999999999</v>
      </c>
      <c r="I14" t="s">
        <v>615</v>
      </c>
    </row>
    <row r="15" spans="1:18" x14ac:dyDescent="0.3">
      <c r="A15">
        <v>1</v>
      </c>
      <c r="B15" t="s">
        <v>25</v>
      </c>
      <c r="C15">
        <v>1</v>
      </c>
      <c r="D15">
        <v>-0.34</v>
      </c>
      <c r="E15">
        <v>27</v>
      </c>
      <c r="F15">
        <v>80.59</v>
      </c>
      <c r="G15">
        <v>71.69</v>
      </c>
      <c r="H15" s="8">
        <v>9.7600000000000006E-2</v>
      </c>
      <c r="I15" t="s">
        <v>615</v>
      </c>
    </row>
    <row r="16" spans="1:18" x14ac:dyDescent="0.3">
      <c r="A16">
        <v>1</v>
      </c>
      <c r="B16" t="s">
        <v>26</v>
      </c>
      <c r="C16">
        <v>1</v>
      </c>
      <c r="D16">
        <v>-2.2200000000000002</v>
      </c>
      <c r="E16">
        <v>33</v>
      </c>
      <c r="F16">
        <v>72.03</v>
      </c>
      <c r="G16">
        <v>56.62</v>
      </c>
      <c r="H16" s="8">
        <v>0.14940000000000001</v>
      </c>
      <c r="I16" t="s">
        <v>615</v>
      </c>
    </row>
    <row r="17" spans="1:9" x14ac:dyDescent="0.3">
      <c r="A17">
        <v>1</v>
      </c>
      <c r="B17" t="s">
        <v>27</v>
      </c>
      <c r="C17">
        <v>1</v>
      </c>
      <c r="D17">
        <v>0.14000000000000001</v>
      </c>
      <c r="E17">
        <v>24</v>
      </c>
      <c r="F17">
        <v>47.24</v>
      </c>
      <c r="G17">
        <v>44.03</v>
      </c>
      <c r="H17" s="8">
        <v>0.17249999999999999</v>
      </c>
      <c r="I17" t="s">
        <v>615</v>
      </c>
    </row>
    <row r="18" spans="1:9" x14ac:dyDescent="0.3">
      <c r="A18">
        <v>1</v>
      </c>
      <c r="B18" t="s">
        <v>28</v>
      </c>
      <c r="C18">
        <v>1</v>
      </c>
      <c r="D18">
        <v>-0.34</v>
      </c>
      <c r="E18">
        <v>35</v>
      </c>
      <c r="F18">
        <v>58.25</v>
      </c>
      <c r="G18">
        <v>54.05</v>
      </c>
      <c r="H18" s="8">
        <v>0.17080000000000001</v>
      </c>
      <c r="I18" t="s">
        <v>615</v>
      </c>
    </row>
    <row r="19" spans="1:9" x14ac:dyDescent="0.3">
      <c r="A19">
        <v>1</v>
      </c>
      <c r="B19" t="s">
        <v>29</v>
      </c>
      <c r="C19">
        <v>1</v>
      </c>
      <c r="D19">
        <v>-0.82</v>
      </c>
      <c r="E19">
        <v>30</v>
      </c>
      <c r="F19">
        <v>74.12</v>
      </c>
      <c r="G19">
        <v>57.46</v>
      </c>
      <c r="H19" s="8">
        <v>0.1366</v>
      </c>
      <c r="I19" t="s">
        <v>615</v>
      </c>
    </row>
    <row r="20" spans="1:9" x14ac:dyDescent="0.3">
      <c r="A20">
        <v>1</v>
      </c>
      <c r="B20" t="s">
        <v>30</v>
      </c>
      <c r="C20">
        <v>1</v>
      </c>
      <c r="D20">
        <v>-1.54</v>
      </c>
      <c r="E20">
        <v>29</v>
      </c>
      <c r="F20">
        <v>101.7</v>
      </c>
      <c r="G20">
        <v>100.07</v>
      </c>
      <c r="H20" s="8">
        <v>7.7200000000000005E-2</v>
      </c>
      <c r="I20" t="s">
        <v>615</v>
      </c>
    </row>
    <row r="21" spans="1:9" x14ac:dyDescent="0.3">
      <c r="A21">
        <v>1</v>
      </c>
      <c r="B21" t="s">
        <v>31</v>
      </c>
      <c r="C21">
        <v>1</v>
      </c>
      <c r="D21">
        <v>-0.94</v>
      </c>
      <c r="E21">
        <v>33</v>
      </c>
      <c r="F21">
        <v>109.15</v>
      </c>
      <c r="G21">
        <v>108.59</v>
      </c>
      <c r="H21" s="8">
        <v>8.1900000000000001E-2</v>
      </c>
      <c r="I21" t="s">
        <v>615</v>
      </c>
    </row>
    <row r="22" spans="1:9" x14ac:dyDescent="0.3">
      <c r="A22">
        <v>1</v>
      </c>
      <c r="B22" t="s">
        <v>32</v>
      </c>
      <c r="C22">
        <v>1</v>
      </c>
      <c r="D22">
        <v>-1.83</v>
      </c>
      <c r="E22">
        <v>24</v>
      </c>
      <c r="F22">
        <v>54.2</v>
      </c>
      <c r="G22">
        <v>43.8</v>
      </c>
      <c r="H22" s="8">
        <v>0.2525</v>
      </c>
      <c r="I22" t="s">
        <v>615</v>
      </c>
    </row>
    <row r="23" spans="1:9" x14ac:dyDescent="0.3">
      <c r="A23">
        <v>1</v>
      </c>
      <c r="B23" t="s">
        <v>33</v>
      </c>
      <c r="C23">
        <v>1</v>
      </c>
      <c r="D23">
        <v>-0.94</v>
      </c>
      <c r="E23">
        <v>28</v>
      </c>
      <c r="F23">
        <v>52.73</v>
      </c>
      <c r="G23">
        <v>42.66</v>
      </c>
      <c r="H23" s="8">
        <v>0.16400000000000001</v>
      </c>
      <c r="I23" t="s">
        <v>615</v>
      </c>
    </row>
    <row r="24" spans="1:9" x14ac:dyDescent="0.3">
      <c r="A24">
        <v>1</v>
      </c>
      <c r="B24" t="s">
        <v>34</v>
      </c>
      <c r="C24">
        <v>1</v>
      </c>
      <c r="D24">
        <v>0.05</v>
      </c>
      <c r="E24">
        <v>31</v>
      </c>
      <c r="F24">
        <v>52</v>
      </c>
      <c r="G24">
        <v>49.12</v>
      </c>
      <c r="H24" s="8">
        <v>0.16980000000000001</v>
      </c>
      <c r="I24" t="s">
        <v>615</v>
      </c>
    </row>
    <row r="25" spans="1:9" x14ac:dyDescent="0.3">
      <c r="A25">
        <v>1</v>
      </c>
      <c r="B25" t="s">
        <v>35</v>
      </c>
      <c r="C25">
        <v>1</v>
      </c>
      <c r="D25">
        <v>0.76</v>
      </c>
      <c r="E25">
        <v>28</v>
      </c>
      <c r="F25">
        <v>41.05</v>
      </c>
      <c r="G25">
        <v>35.89</v>
      </c>
      <c r="H25" s="8">
        <v>0.1971</v>
      </c>
      <c r="I25" t="s">
        <v>615</v>
      </c>
    </row>
    <row r="26" spans="1:9" x14ac:dyDescent="0.3">
      <c r="A26">
        <v>1</v>
      </c>
      <c r="B26" t="s">
        <v>36</v>
      </c>
      <c r="C26">
        <v>1</v>
      </c>
      <c r="D26">
        <v>-0.01</v>
      </c>
      <c r="E26">
        <v>27</v>
      </c>
      <c r="F26">
        <v>74.930000000000007</v>
      </c>
      <c r="G26">
        <v>70.61</v>
      </c>
      <c r="H26" s="8">
        <v>0.1037</v>
      </c>
      <c r="I26" t="s">
        <v>615</v>
      </c>
    </row>
    <row r="27" spans="1:9" x14ac:dyDescent="0.3">
      <c r="A27">
        <v>1</v>
      </c>
      <c r="B27" t="s">
        <v>37</v>
      </c>
      <c r="C27">
        <v>1</v>
      </c>
      <c r="D27">
        <v>-2.0699999999999998</v>
      </c>
      <c r="E27">
        <v>33</v>
      </c>
      <c r="F27">
        <v>81.38</v>
      </c>
      <c r="G27">
        <v>75.930000000000007</v>
      </c>
      <c r="H27" s="8">
        <v>0.1206</v>
      </c>
      <c r="I27" t="s">
        <v>615</v>
      </c>
    </row>
    <row r="28" spans="1:9" x14ac:dyDescent="0.3">
      <c r="A28">
        <v>1</v>
      </c>
      <c r="B28" t="s">
        <v>38</v>
      </c>
      <c r="C28">
        <v>1</v>
      </c>
      <c r="D28">
        <v>-0.24</v>
      </c>
      <c r="E28">
        <v>26</v>
      </c>
      <c r="F28">
        <v>50.08</v>
      </c>
      <c r="G28">
        <v>38.020000000000003</v>
      </c>
      <c r="H28" s="8">
        <v>0.17710000000000001</v>
      </c>
      <c r="I28" t="s">
        <v>615</v>
      </c>
    </row>
    <row r="29" spans="1:9" x14ac:dyDescent="0.3">
      <c r="A29">
        <v>1</v>
      </c>
      <c r="B29" t="s">
        <v>39</v>
      </c>
      <c r="C29">
        <v>1</v>
      </c>
      <c r="D29">
        <v>-0.3</v>
      </c>
      <c r="E29">
        <v>29</v>
      </c>
      <c r="F29">
        <v>48.36</v>
      </c>
      <c r="G29">
        <v>35.21</v>
      </c>
      <c r="H29" s="8">
        <v>0.21859999999999999</v>
      </c>
      <c r="I29" t="s">
        <v>615</v>
      </c>
    </row>
    <row r="30" spans="1:9" x14ac:dyDescent="0.3">
      <c r="A30">
        <v>1</v>
      </c>
      <c r="B30" t="s">
        <v>40</v>
      </c>
      <c r="C30">
        <v>1</v>
      </c>
      <c r="D30">
        <v>0.56999999999999995</v>
      </c>
      <c r="E30">
        <v>29</v>
      </c>
      <c r="F30">
        <v>58.94</v>
      </c>
      <c r="G30">
        <v>56.66</v>
      </c>
      <c r="H30" s="8">
        <v>0.1363</v>
      </c>
      <c r="I30" t="s">
        <v>615</v>
      </c>
    </row>
    <row r="31" spans="1:9" x14ac:dyDescent="0.3">
      <c r="A31">
        <v>1</v>
      </c>
      <c r="B31" t="s">
        <v>41</v>
      </c>
      <c r="C31">
        <v>1</v>
      </c>
      <c r="D31">
        <v>0.39</v>
      </c>
      <c r="E31">
        <v>34</v>
      </c>
      <c r="F31">
        <v>65.87</v>
      </c>
      <c r="G31">
        <v>47.2</v>
      </c>
      <c r="H31" s="8">
        <v>0.1744</v>
      </c>
      <c r="I31" t="s">
        <v>615</v>
      </c>
    </row>
    <row r="32" spans="1:9" x14ac:dyDescent="0.3">
      <c r="A32">
        <v>1</v>
      </c>
      <c r="B32" t="s">
        <v>42</v>
      </c>
      <c r="C32">
        <v>1</v>
      </c>
      <c r="D32">
        <v>0.57999999999999996</v>
      </c>
      <c r="E32">
        <v>29</v>
      </c>
      <c r="F32">
        <v>49.67</v>
      </c>
      <c r="G32">
        <v>44.29</v>
      </c>
      <c r="H32" s="8">
        <v>0.1757</v>
      </c>
      <c r="I32" t="s">
        <v>615</v>
      </c>
    </row>
    <row r="33" spans="1:24" x14ac:dyDescent="0.3">
      <c r="A33">
        <v>1</v>
      </c>
      <c r="B33" t="s">
        <v>43</v>
      </c>
      <c r="C33">
        <v>1</v>
      </c>
      <c r="D33">
        <v>0.85</v>
      </c>
      <c r="E33">
        <v>33</v>
      </c>
      <c r="F33">
        <v>61.39</v>
      </c>
      <c r="G33">
        <v>58.14</v>
      </c>
      <c r="H33" s="8">
        <v>0.1489</v>
      </c>
      <c r="I33" t="s">
        <v>615</v>
      </c>
      <c r="R33">
        <f>AVERAGE(F63:F123)</f>
        <v>106.91133333333332</v>
      </c>
    </row>
    <row r="34" spans="1:24" x14ac:dyDescent="0.3">
      <c r="A34">
        <v>1</v>
      </c>
      <c r="B34" t="s">
        <v>44</v>
      </c>
      <c r="C34">
        <v>1</v>
      </c>
      <c r="D34">
        <v>1.42</v>
      </c>
      <c r="E34">
        <v>34</v>
      </c>
      <c r="F34">
        <v>49.17</v>
      </c>
      <c r="G34">
        <v>48.1</v>
      </c>
      <c r="H34" s="8">
        <v>0.18629999999999999</v>
      </c>
      <c r="I34" t="s">
        <v>615</v>
      </c>
    </row>
    <row r="35" spans="1:24" x14ac:dyDescent="0.3">
      <c r="A35">
        <v>1</v>
      </c>
      <c r="B35" t="s">
        <v>45</v>
      </c>
      <c r="C35">
        <v>1</v>
      </c>
      <c r="D35">
        <v>-1.79</v>
      </c>
      <c r="E35">
        <v>37</v>
      </c>
      <c r="F35">
        <v>56.09</v>
      </c>
      <c r="G35">
        <v>40.58</v>
      </c>
      <c r="H35" s="8">
        <v>0.22750000000000001</v>
      </c>
      <c r="I35" t="s">
        <v>615</v>
      </c>
    </row>
    <row r="36" spans="1:24" x14ac:dyDescent="0.3">
      <c r="A36">
        <v>1</v>
      </c>
      <c r="B36" t="s">
        <v>46</v>
      </c>
      <c r="C36">
        <v>1</v>
      </c>
      <c r="D36">
        <v>0.38</v>
      </c>
      <c r="E36">
        <v>31</v>
      </c>
      <c r="F36">
        <v>55.38</v>
      </c>
      <c r="G36">
        <v>48.41</v>
      </c>
      <c r="H36" s="8">
        <v>0.1651</v>
      </c>
      <c r="I36" t="s">
        <v>615</v>
      </c>
    </row>
    <row r="37" spans="1:24" x14ac:dyDescent="0.3">
      <c r="A37">
        <v>1</v>
      </c>
      <c r="B37" t="s">
        <v>47</v>
      </c>
      <c r="C37">
        <v>1</v>
      </c>
      <c r="D37">
        <v>-1.05</v>
      </c>
      <c r="E37">
        <v>29</v>
      </c>
      <c r="F37">
        <v>65.62</v>
      </c>
      <c r="G37">
        <v>48.58</v>
      </c>
      <c r="H37" s="8">
        <v>0.16539999999999999</v>
      </c>
      <c r="I37" t="s">
        <v>615</v>
      </c>
    </row>
    <row r="38" spans="1:24" x14ac:dyDescent="0.3">
      <c r="A38">
        <v>1</v>
      </c>
      <c r="B38" t="s">
        <v>48</v>
      </c>
      <c r="C38">
        <v>1</v>
      </c>
      <c r="D38">
        <v>-0.84</v>
      </c>
      <c r="E38">
        <v>32</v>
      </c>
      <c r="F38">
        <v>67.099999999999994</v>
      </c>
      <c r="G38">
        <v>54.48</v>
      </c>
      <c r="H38" s="8">
        <v>0.15409999999999999</v>
      </c>
      <c r="I38" t="s">
        <v>615</v>
      </c>
    </row>
    <row r="39" spans="1:24" x14ac:dyDescent="0.3">
      <c r="A39">
        <v>1</v>
      </c>
      <c r="B39" t="s">
        <v>49</v>
      </c>
      <c r="C39">
        <v>1</v>
      </c>
      <c r="D39">
        <v>-0.9</v>
      </c>
      <c r="E39">
        <v>26</v>
      </c>
      <c r="F39">
        <v>87.25</v>
      </c>
      <c r="G39">
        <v>78.569999999999993</v>
      </c>
      <c r="H39" s="8">
        <v>8.8900000000000007E-2</v>
      </c>
      <c r="I39" t="s">
        <v>615</v>
      </c>
      <c r="N39">
        <f>AVERAGE(F39:F56)</f>
        <v>105.82944444444446</v>
      </c>
      <c r="P39" t="str" cm="1">
        <f t="array" ref="P39:P56">TRIM(B39:B56)</f>
        <v>2160-2220</v>
      </c>
      <c r="S39" t="s">
        <v>2080</v>
      </c>
      <c r="U39" t="str">
        <f>_xlfn.CONCAT("=(",S39,")/2")</f>
        <v>=(2160+2220)/2</v>
      </c>
      <c r="X39">
        <f>(2160+2220)/2</f>
        <v>2190</v>
      </c>
    </row>
    <row r="40" spans="1:24" x14ac:dyDescent="0.3">
      <c r="A40">
        <v>1</v>
      </c>
      <c r="B40" t="s">
        <v>50</v>
      </c>
      <c r="C40">
        <v>1</v>
      </c>
      <c r="D40">
        <v>-0.95</v>
      </c>
      <c r="E40">
        <v>21</v>
      </c>
      <c r="F40">
        <v>102.28</v>
      </c>
      <c r="G40">
        <v>99.88</v>
      </c>
      <c r="H40" s="8">
        <v>5.8500000000000003E-2</v>
      </c>
      <c r="I40" t="s">
        <v>615</v>
      </c>
      <c r="P40" t="str">
        <v>2220-2280</v>
      </c>
      <c r="S40" t="s">
        <v>2081</v>
      </c>
      <c r="U40" t="str">
        <f t="shared" ref="U40:U56" si="0">_xlfn.CONCAT("=(",S40,")/2")</f>
        <v>=(2220+2280)/2</v>
      </c>
      <c r="X40">
        <f>(2220+2280)/2</f>
        <v>2250</v>
      </c>
    </row>
    <row r="41" spans="1:24" x14ac:dyDescent="0.3">
      <c r="A41">
        <v>1</v>
      </c>
      <c r="B41" t="s">
        <v>51</v>
      </c>
      <c r="C41">
        <v>1</v>
      </c>
      <c r="D41">
        <v>-0.09</v>
      </c>
      <c r="E41">
        <v>27</v>
      </c>
      <c r="F41">
        <v>120.13</v>
      </c>
      <c r="G41">
        <v>119.41</v>
      </c>
      <c r="H41" s="8">
        <v>6.1400000000000003E-2</v>
      </c>
      <c r="I41" t="s">
        <v>615</v>
      </c>
      <c r="P41" t="str">
        <v>2280-2340</v>
      </c>
      <c r="S41" t="s">
        <v>2082</v>
      </c>
      <c r="U41" t="str">
        <f t="shared" si="0"/>
        <v>=(2280+2340)/2</v>
      </c>
      <c r="X41">
        <f>(2280+2340)/2</f>
        <v>2310</v>
      </c>
    </row>
    <row r="42" spans="1:24" x14ac:dyDescent="0.3">
      <c r="A42">
        <v>1</v>
      </c>
      <c r="B42" t="s">
        <v>52</v>
      </c>
      <c r="C42">
        <v>1</v>
      </c>
      <c r="D42">
        <v>-2.21</v>
      </c>
      <c r="E42">
        <v>34</v>
      </c>
      <c r="F42">
        <v>93.38</v>
      </c>
      <c r="G42">
        <v>88.66</v>
      </c>
      <c r="H42" s="8">
        <v>0.1041</v>
      </c>
      <c r="I42" t="s">
        <v>615</v>
      </c>
      <c r="P42" t="str">
        <v>2340-2400</v>
      </c>
      <c r="S42" t="s">
        <v>2083</v>
      </c>
      <c r="U42" t="str">
        <f t="shared" si="0"/>
        <v>=(2340+2400)/2</v>
      </c>
      <c r="X42">
        <f>(2340+2400)/2</f>
        <v>2370</v>
      </c>
    </row>
    <row r="43" spans="1:24" x14ac:dyDescent="0.3">
      <c r="A43">
        <v>1</v>
      </c>
      <c r="B43" t="s">
        <v>53</v>
      </c>
      <c r="C43">
        <v>1</v>
      </c>
      <c r="D43">
        <v>-1.1599999999999999</v>
      </c>
      <c r="E43">
        <v>31</v>
      </c>
      <c r="F43">
        <v>86.81</v>
      </c>
      <c r="G43">
        <v>81.3</v>
      </c>
      <c r="H43" s="8">
        <v>0.1032</v>
      </c>
      <c r="I43" t="s">
        <v>615</v>
      </c>
      <c r="P43" t="str">
        <v>2400-2460</v>
      </c>
      <c r="S43" t="s">
        <v>2084</v>
      </c>
      <c r="U43" t="str">
        <f t="shared" si="0"/>
        <v>=(2400+2460)/2</v>
      </c>
      <c r="X43">
        <f>(2400+2460)/2</f>
        <v>2430</v>
      </c>
    </row>
    <row r="44" spans="1:24" x14ac:dyDescent="0.3">
      <c r="A44">
        <v>1</v>
      </c>
      <c r="B44" t="s">
        <v>54</v>
      </c>
      <c r="C44">
        <v>1</v>
      </c>
      <c r="D44">
        <v>-1.04</v>
      </c>
      <c r="E44">
        <v>31</v>
      </c>
      <c r="F44">
        <v>94.1</v>
      </c>
      <c r="G44">
        <v>91.24</v>
      </c>
      <c r="H44" s="8">
        <v>9.2200000000000004E-2</v>
      </c>
      <c r="I44" t="s">
        <v>615</v>
      </c>
      <c r="P44" t="str">
        <v>2460-2520</v>
      </c>
      <c r="S44" t="s">
        <v>2085</v>
      </c>
      <c r="U44" t="str">
        <f t="shared" si="0"/>
        <v>=(2460+2520)/2</v>
      </c>
      <c r="X44">
        <f>(2460+2520)/2</f>
        <v>2490</v>
      </c>
    </row>
    <row r="45" spans="1:24" x14ac:dyDescent="0.3">
      <c r="A45">
        <v>1</v>
      </c>
      <c r="B45" t="s">
        <v>55</v>
      </c>
      <c r="C45">
        <v>1</v>
      </c>
      <c r="D45">
        <v>-1.39</v>
      </c>
      <c r="E45">
        <v>31</v>
      </c>
      <c r="F45">
        <v>95.77</v>
      </c>
      <c r="G45">
        <v>94.03</v>
      </c>
      <c r="H45" s="8">
        <v>9.06E-2</v>
      </c>
      <c r="I45" t="s">
        <v>615</v>
      </c>
      <c r="P45" t="str">
        <v>2520-2580</v>
      </c>
      <c r="S45" t="s">
        <v>2086</v>
      </c>
      <c r="U45" t="str">
        <f t="shared" si="0"/>
        <v>=(2520+2580)/2</v>
      </c>
      <c r="X45">
        <f>(2520+2580)/2</f>
        <v>2550</v>
      </c>
    </row>
    <row r="46" spans="1:24" x14ac:dyDescent="0.3">
      <c r="A46">
        <v>1</v>
      </c>
      <c r="B46" t="s">
        <v>56</v>
      </c>
      <c r="C46">
        <v>1</v>
      </c>
      <c r="D46">
        <v>-1.1200000000000001</v>
      </c>
      <c r="E46">
        <v>28</v>
      </c>
      <c r="F46">
        <v>106.73</v>
      </c>
      <c r="G46">
        <v>105.04</v>
      </c>
      <c r="H46" s="8">
        <v>7.0900000000000005E-2</v>
      </c>
      <c r="I46" t="s">
        <v>615</v>
      </c>
      <c r="P46" t="str">
        <v>2580-2640</v>
      </c>
      <c r="S46" t="s">
        <v>2087</v>
      </c>
      <c r="U46" t="str">
        <f t="shared" si="0"/>
        <v>=(2580+2640)/2</v>
      </c>
      <c r="X46">
        <f>(2580+2640)/2</f>
        <v>2610</v>
      </c>
    </row>
    <row r="47" spans="1:24" x14ac:dyDescent="0.3">
      <c r="A47">
        <v>1</v>
      </c>
      <c r="B47" t="s">
        <v>57</v>
      </c>
      <c r="C47">
        <v>1</v>
      </c>
      <c r="D47">
        <v>-0.69</v>
      </c>
      <c r="E47">
        <v>26</v>
      </c>
      <c r="F47">
        <v>113.85</v>
      </c>
      <c r="G47">
        <v>113.27</v>
      </c>
      <c r="H47" s="8">
        <v>6.3500000000000001E-2</v>
      </c>
      <c r="I47" t="s">
        <v>615</v>
      </c>
      <c r="P47" t="str">
        <v>2640-2700</v>
      </c>
      <c r="S47" t="s">
        <v>2088</v>
      </c>
      <c r="U47" t="str">
        <f t="shared" si="0"/>
        <v>=(2640+2700)/2</v>
      </c>
      <c r="X47">
        <f>(2640+2700)/2</f>
        <v>2670</v>
      </c>
    </row>
    <row r="48" spans="1:24" x14ac:dyDescent="0.3">
      <c r="A48">
        <v>1</v>
      </c>
      <c r="B48" t="s">
        <v>58</v>
      </c>
      <c r="C48">
        <v>1</v>
      </c>
      <c r="D48">
        <v>-0.04</v>
      </c>
      <c r="E48">
        <v>27</v>
      </c>
      <c r="F48">
        <v>119.57</v>
      </c>
      <c r="G48">
        <v>118.99</v>
      </c>
      <c r="H48" s="8">
        <v>6.1899999999999997E-2</v>
      </c>
      <c r="I48" t="s">
        <v>615</v>
      </c>
      <c r="P48" t="str">
        <v>2700-2760</v>
      </c>
      <c r="S48" t="s">
        <v>2089</v>
      </c>
      <c r="U48" t="str">
        <f t="shared" si="0"/>
        <v>=(2700+2760)/2</v>
      </c>
      <c r="X48">
        <f>(2700+2760)/2</f>
        <v>2730</v>
      </c>
    </row>
    <row r="49" spans="1:26" x14ac:dyDescent="0.3">
      <c r="A49">
        <v>1</v>
      </c>
      <c r="B49" t="s">
        <v>59</v>
      </c>
      <c r="C49">
        <v>1</v>
      </c>
      <c r="D49">
        <v>-0.53</v>
      </c>
      <c r="E49">
        <v>32</v>
      </c>
      <c r="F49">
        <v>115.71</v>
      </c>
      <c r="G49">
        <v>115.35</v>
      </c>
      <c r="H49" s="8">
        <v>7.46E-2</v>
      </c>
      <c r="I49" t="s">
        <v>615</v>
      </c>
      <c r="P49" t="str">
        <v>2760-2820</v>
      </c>
      <c r="S49" t="s">
        <v>2090</v>
      </c>
      <c r="U49" t="str">
        <f t="shared" si="0"/>
        <v>=(2760+2820)/2</v>
      </c>
      <c r="X49">
        <f>(2760+2820)/2</f>
        <v>2790</v>
      </c>
    </row>
    <row r="50" spans="1:26" x14ac:dyDescent="0.3">
      <c r="A50">
        <v>1</v>
      </c>
      <c r="B50" t="s">
        <v>60</v>
      </c>
      <c r="C50">
        <v>1</v>
      </c>
      <c r="D50">
        <v>-0.37</v>
      </c>
      <c r="E50">
        <v>22</v>
      </c>
      <c r="F50">
        <v>120.72</v>
      </c>
      <c r="G50">
        <v>120</v>
      </c>
      <c r="H50" s="8">
        <v>4.9799999999999997E-2</v>
      </c>
      <c r="I50" t="s">
        <v>615</v>
      </c>
      <c r="P50" t="str">
        <v>2820-2880</v>
      </c>
      <c r="S50" t="s">
        <v>2091</v>
      </c>
      <c r="U50" t="str">
        <f t="shared" si="0"/>
        <v>=(2820+2880)/2</v>
      </c>
      <c r="X50">
        <f>(2820+2880)/2</f>
        <v>2850</v>
      </c>
    </row>
    <row r="51" spans="1:26" x14ac:dyDescent="0.3">
      <c r="A51">
        <v>1</v>
      </c>
      <c r="B51" t="s">
        <v>61</v>
      </c>
      <c r="C51">
        <v>1</v>
      </c>
      <c r="D51">
        <v>-0.2</v>
      </c>
      <c r="E51">
        <v>24</v>
      </c>
      <c r="F51">
        <v>112.47</v>
      </c>
      <c r="G51">
        <v>111.15</v>
      </c>
      <c r="H51" s="8">
        <v>5.8500000000000003E-2</v>
      </c>
      <c r="I51" t="s">
        <v>615</v>
      </c>
      <c r="P51" t="str">
        <v>2880-2940</v>
      </c>
      <c r="S51" t="s">
        <v>2092</v>
      </c>
      <c r="U51" t="str">
        <f t="shared" si="0"/>
        <v>=(2880+2940)/2</v>
      </c>
      <c r="X51">
        <f>(2880+2940)/2</f>
        <v>2910</v>
      </c>
    </row>
    <row r="52" spans="1:26" x14ac:dyDescent="0.3">
      <c r="A52">
        <v>1</v>
      </c>
      <c r="B52" t="s">
        <v>62</v>
      </c>
      <c r="C52">
        <v>1</v>
      </c>
      <c r="D52">
        <v>-0.13</v>
      </c>
      <c r="E52">
        <v>22</v>
      </c>
      <c r="F52">
        <v>118.73</v>
      </c>
      <c r="G52">
        <v>118.03</v>
      </c>
      <c r="H52" s="8">
        <v>5.1299999999999998E-2</v>
      </c>
      <c r="I52" t="s">
        <v>615</v>
      </c>
      <c r="P52" t="str">
        <v>2940-3000</v>
      </c>
      <c r="S52" t="s">
        <v>2093</v>
      </c>
      <c r="U52" t="str">
        <f t="shared" si="0"/>
        <v>=(2940+3000)/2</v>
      </c>
      <c r="X52">
        <f>(2940+3000)/2</f>
        <v>2970</v>
      </c>
    </row>
    <row r="53" spans="1:26" x14ac:dyDescent="0.3">
      <c r="A53">
        <v>1</v>
      </c>
      <c r="B53" t="s">
        <v>63</v>
      </c>
      <c r="C53">
        <v>1</v>
      </c>
      <c r="D53">
        <v>-0.09</v>
      </c>
      <c r="E53">
        <v>27</v>
      </c>
      <c r="F53">
        <v>113.25</v>
      </c>
      <c r="G53">
        <v>112.83</v>
      </c>
      <c r="H53" s="8">
        <v>6.4600000000000005E-2</v>
      </c>
      <c r="I53" t="s">
        <v>615</v>
      </c>
      <c r="P53" t="str">
        <v>3000-3060</v>
      </c>
      <c r="S53" t="s">
        <v>2094</v>
      </c>
      <c r="U53" t="str">
        <f t="shared" si="0"/>
        <v>=(3000+3060)/2</v>
      </c>
      <c r="X53">
        <f>(3000+3060)/2</f>
        <v>3030</v>
      </c>
    </row>
    <row r="54" spans="1:26" x14ac:dyDescent="0.3">
      <c r="A54">
        <v>1</v>
      </c>
      <c r="B54" t="s">
        <v>64</v>
      </c>
      <c r="C54">
        <v>1</v>
      </c>
      <c r="D54">
        <v>-1.07</v>
      </c>
      <c r="E54">
        <v>28</v>
      </c>
      <c r="F54">
        <v>110.9</v>
      </c>
      <c r="G54">
        <v>110.33</v>
      </c>
      <c r="H54" s="8">
        <v>6.8199999999999997E-2</v>
      </c>
      <c r="I54" t="s">
        <v>615</v>
      </c>
      <c r="P54" t="str">
        <v>3060-3120</v>
      </c>
      <c r="S54" t="s">
        <v>2095</v>
      </c>
      <c r="U54" t="str">
        <f t="shared" si="0"/>
        <v>=(3060+3120)/2</v>
      </c>
      <c r="X54">
        <f>(3060+3120)/2</f>
        <v>3090</v>
      </c>
    </row>
    <row r="55" spans="1:26" x14ac:dyDescent="0.3">
      <c r="A55">
        <v>1</v>
      </c>
      <c r="B55" t="s">
        <v>65</v>
      </c>
      <c r="C55">
        <v>1</v>
      </c>
      <c r="D55">
        <v>-0.87</v>
      </c>
      <c r="E55">
        <v>25</v>
      </c>
      <c r="F55">
        <v>102.64</v>
      </c>
      <c r="G55">
        <v>101.81</v>
      </c>
      <c r="H55" s="8">
        <v>6.6299999999999998E-2</v>
      </c>
      <c r="I55" t="s">
        <v>615</v>
      </c>
      <c r="P55" t="str">
        <v>3120-3180</v>
      </c>
      <c r="S55" t="s">
        <v>2096</v>
      </c>
      <c r="U55" t="str">
        <f t="shared" si="0"/>
        <v>=(3120+3180)/2</v>
      </c>
      <c r="X55">
        <f>(3120+3180)/2</f>
        <v>3150</v>
      </c>
    </row>
    <row r="56" spans="1:26" x14ac:dyDescent="0.3">
      <c r="A56">
        <v>1</v>
      </c>
      <c r="B56" t="s">
        <v>66</v>
      </c>
      <c r="C56">
        <v>1</v>
      </c>
      <c r="D56">
        <v>-1.35</v>
      </c>
      <c r="E56">
        <v>29</v>
      </c>
      <c r="F56">
        <v>90.64</v>
      </c>
      <c r="G56">
        <v>83.33</v>
      </c>
      <c r="H56" s="8">
        <v>9.5600000000000004E-2</v>
      </c>
      <c r="I56" t="s">
        <v>615</v>
      </c>
      <c r="P56" t="str">
        <v>3180-3240</v>
      </c>
      <c r="S56" t="s">
        <v>2097</v>
      </c>
      <c r="U56" t="str">
        <f t="shared" si="0"/>
        <v>=(3180+3240)/2</v>
      </c>
      <c r="X56">
        <f>(3180+3240)/2</f>
        <v>3210</v>
      </c>
    </row>
    <row r="57" spans="1:26" x14ac:dyDescent="0.3">
      <c r="A57">
        <v>1</v>
      </c>
      <c r="B57" t="s">
        <v>67</v>
      </c>
      <c r="C57">
        <v>1</v>
      </c>
      <c r="D57">
        <v>-1.76</v>
      </c>
      <c r="E57">
        <v>25</v>
      </c>
      <c r="F57">
        <v>67.58</v>
      </c>
      <c r="G57">
        <v>47.39</v>
      </c>
      <c r="H57" s="8">
        <v>0.15759999999999999</v>
      </c>
      <c r="I57" t="s">
        <v>615</v>
      </c>
      <c r="X57">
        <f>AVERAGE(X39:X56)</f>
        <v>2700</v>
      </c>
      <c r="Z57">
        <v>2700</v>
      </c>
    </row>
    <row r="58" spans="1:26" x14ac:dyDescent="0.3">
      <c r="A58">
        <v>1</v>
      </c>
      <c r="B58" t="s">
        <v>68</v>
      </c>
      <c r="C58">
        <v>1</v>
      </c>
      <c r="D58">
        <v>-0.24</v>
      </c>
      <c r="E58">
        <v>31</v>
      </c>
      <c r="F58">
        <v>55.49</v>
      </c>
      <c r="G58">
        <v>47.48</v>
      </c>
      <c r="H58" s="8">
        <v>0.19769999999999999</v>
      </c>
      <c r="I58" t="s">
        <v>615</v>
      </c>
    </row>
    <row r="59" spans="1:26" x14ac:dyDescent="0.3">
      <c r="A59">
        <v>1</v>
      </c>
      <c r="B59" t="s">
        <v>69</v>
      </c>
      <c r="C59">
        <v>1</v>
      </c>
      <c r="D59">
        <v>0.95</v>
      </c>
      <c r="E59">
        <v>27</v>
      </c>
      <c r="F59">
        <v>58.76</v>
      </c>
      <c r="G59">
        <v>56.04</v>
      </c>
      <c r="H59" s="8">
        <v>0.1288</v>
      </c>
      <c r="I59" t="s">
        <v>615</v>
      </c>
    </row>
    <row r="60" spans="1:26" x14ac:dyDescent="0.3">
      <c r="A60">
        <v>1</v>
      </c>
      <c r="B60" t="s">
        <v>70</v>
      </c>
      <c r="C60">
        <v>1</v>
      </c>
      <c r="D60">
        <v>-0.72</v>
      </c>
      <c r="E60">
        <v>34</v>
      </c>
      <c r="F60">
        <v>67.31</v>
      </c>
      <c r="G60">
        <v>53.83</v>
      </c>
      <c r="H60" s="8">
        <v>0.1726</v>
      </c>
      <c r="I60" t="s">
        <v>615</v>
      </c>
    </row>
    <row r="61" spans="1:26" x14ac:dyDescent="0.3">
      <c r="A61">
        <v>1</v>
      </c>
      <c r="B61" t="s">
        <v>71</v>
      </c>
      <c r="C61">
        <v>1</v>
      </c>
      <c r="D61">
        <v>0.05</v>
      </c>
      <c r="E61">
        <v>24</v>
      </c>
      <c r="F61">
        <v>37.090000000000003</v>
      </c>
      <c r="G61">
        <v>22.08</v>
      </c>
      <c r="H61" s="8">
        <v>0.26719999999999999</v>
      </c>
      <c r="I61" t="s">
        <v>615</v>
      </c>
    </row>
    <row r="62" spans="1:26" x14ac:dyDescent="0.3">
      <c r="A62">
        <v>1</v>
      </c>
      <c r="B62" t="s">
        <v>72</v>
      </c>
      <c r="C62">
        <v>1</v>
      </c>
      <c r="D62">
        <v>0.3</v>
      </c>
      <c r="E62">
        <v>31</v>
      </c>
      <c r="F62">
        <v>43.05</v>
      </c>
      <c r="G62">
        <v>37.08</v>
      </c>
      <c r="H62" s="8">
        <v>0.22589999999999999</v>
      </c>
      <c r="I62" t="s">
        <v>615</v>
      </c>
    </row>
    <row r="63" spans="1:26" x14ac:dyDescent="0.3">
      <c r="A63">
        <v>1</v>
      </c>
      <c r="B63" t="s">
        <v>73</v>
      </c>
      <c r="C63">
        <v>1</v>
      </c>
      <c r="D63">
        <v>-0.03</v>
      </c>
      <c r="E63">
        <v>34</v>
      </c>
      <c r="F63">
        <v>57.36</v>
      </c>
      <c r="G63">
        <v>51.55</v>
      </c>
      <c r="H63" s="8">
        <v>0.1694</v>
      </c>
      <c r="I63" t="s">
        <v>615</v>
      </c>
    </row>
    <row r="64" spans="1:26" x14ac:dyDescent="0.3">
      <c r="A64">
        <v>1</v>
      </c>
      <c r="B64" t="s">
        <v>74</v>
      </c>
      <c r="C64">
        <v>1</v>
      </c>
      <c r="D64">
        <v>0.71</v>
      </c>
      <c r="E64">
        <v>33</v>
      </c>
      <c r="F64">
        <v>60.29</v>
      </c>
      <c r="G64">
        <v>48.53</v>
      </c>
      <c r="H64" s="8">
        <v>0.18490000000000001</v>
      </c>
      <c r="I64" t="s">
        <v>615</v>
      </c>
    </row>
    <row r="65" spans="1:24" x14ac:dyDescent="0.3">
      <c r="A65">
        <v>1</v>
      </c>
      <c r="B65" t="s">
        <v>75</v>
      </c>
      <c r="C65">
        <v>1</v>
      </c>
      <c r="D65">
        <v>0.67</v>
      </c>
      <c r="E65">
        <v>23</v>
      </c>
      <c r="F65">
        <v>48.8</v>
      </c>
      <c r="G65">
        <v>47.49</v>
      </c>
      <c r="H65" s="8">
        <v>0.13170000000000001</v>
      </c>
      <c r="I65" t="s">
        <v>615</v>
      </c>
    </row>
    <row r="66" spans="1:24" x14ac:dyDescent="0.3">
      <c r="A66">
        <v>1</v>
      </c>
      <c r="B66" t="s">
        <v>76</v>
      </c>
      <c r="C66">
        <v>1</v>
      </c>
      <c r="D66">
        <v>-0.28000000000000003</v>
      </c>
      <c r="E66">
        <v>31</v>
      </c>
      <c r="F66">
        <v>55.21</v>
      </c>
      <c r="G66">
        <v>47.3</v>
      </c>
      <c r="H66" s="8">
        <v>0.17829999999999999</v>
      </c>
      <c r="I66" t="s">
        <v>615</v>
      </c>
    </row>
    <row r="67" spans="1:24" x14ac:dyDescent="0.3">
      <c r="A67">
        <v>1</v>
      </c>
      <c r="B67" t="s">
        <v>77</v>
      </c>
      <c r="C67">
        <v>1</v>
      </c>
      <c r="D67">
        <v>0.12</v>
      </c>
      <c r="E67">
        <v>34</v>
      </c>
      <c r="F67">
        <v>71.400000000000006</v>
      </c>
      <c r="G67">
        <v>65.78</v>
      </c>
      <c r="H67" s="8">
        <v>0.14080000000000001</v>
      </c>
      <c r="I67" t="s">
        <v>615</v>
      </c>
    </row>
    <row r="68" spans="1:24" x14ac:dyDescent="0.3">
      <c r="A68">
        <v>1</v>
      </c>
      <c r="B68" t="s">
        <v>78</v>
      </c>
      <c r="C68">
        <v>1</v>
      </c>
      <c r="D68">
        <v>-1.55</v>
      </c>
      <c r="E68">
        <v>26</v>
      </c>
      <c r="F68">
        <v>58.3</v>
      </c>
      <c r="G68">
        <v>49.88</v>
      </c>
      <c r="H68" s="8">
        <v>0.1328</v>
      </c>
      <c r="I68" t="s">
        <v>615</v>
      </c>
    </row>
    <row r="69" spans="1:24" x14ac:dyDescent="0.3">
      <c r="A69">
        <v>1</v>
      </c>
      <c r="B69" t="s">
        <v>79</v>
      </c>
      <c r="C69">
        <v>1</v>
      </c>
      <c r="D69">
        <v>-1.63</v>
      </c>
      <c r="E69">
        <v>27</v>
      </c>
      <c r="F69">
        <v>67.53</v>
      </c>
      <c r="G69">
        <v>56.43</v>
      </c>
      <c r="H69" s="8">
        <v>0.13189999999999999</v>
      </c>
      <c r="I69" t="s">
        <v>615</v>
      </c>
    </row>
    <row r="70" spans="1:24" x14ac:dyDescent="0.3">
      <c r="A70">
        <v>1</v>
      </c>
      <c r="B70" t="s">
        <v>80</v>
      </c>
      <c r="C70">
        <v>1</v>
      </c>
      <c r="D70">
        <v>-2.4</v>
      </c>
      <c r="E70">
        <v>28</v>
      </c>
      <c r="F70">
        <v>61.72</v>
      </c>
      <c r="G70">
        <v>57.68</v>
      </c>
      <c r="H70" s="8">
        <v>0.1366</v>
      </c>
      <c r="I70" t="s">
        <v>615</v>
      </c>
    </row>
    <row r="71" spans="1:24" x14ac:dyDescent="0.3">
      <c r="A71">
        <v>1</v>
      </c>
      <c r="B71" t="s">
        <v>81</v>
      </c>
      <c r="C71">
        <v>1</v>
      </c>
      <c r="D71">
        <v>-1.31</v>
      </c>
      <c r="E71">
        <v>25</v>
      </c>
      <c r="F71">
        <v>72.099999999999994</v>
      </c>
      <c r="G71">
        <v>44.89</v>
      </c>
      <c r="H71" s="8">
        <v>0.14219999999999999</v>
      </c>
      <c r="I71" t="s">
        <v>615</v>
      </c>
    </row>
    <row r="72" spans="1:24" x14ac:dyDescent="0.3">
      <c r="A72">
        <v>1</v>
      </c>
      <c r="B72" t="s">
        <v>82</v>
      </c>
      <c r="C72">
        <v>1</v>
      </c>
      <c r="D72">
        <v>-1.83</v>
      </c>
      <c r="E72">
        <v>31</v>
      </c>
      <c r="F72">
        <v>86.36</v>
      </c>
      <c r="G72">
        <v>76.44</v>
      </c>
      <c r="H72" s="8">
        <v>0.10970000000000001</v>
      </c>
      <c r="I72" t="s">
        <v>615</v>
      </c>
    </row>
    <row r="73" spans="1:24" x14ac:dyDescent="0.3">
      <c r="A73">
        <v>1</v>
      </c>
      <c r="B73" t="s">
        <v>83</v>
      </c>
      <c r="C73">
        <v>1</v>
      </c>
      <c r="D73">
        <v>-0.27</v>
      </c>
      <c r="E73">
        <v>27</v>
      </c>
      <c r="F73">
        <v>116.87</v>
      </c>
      <c r="G73">
        <v>116.24</v>
      </c>
      <c r="H73" s="8">
        <v>6.4100000000000004E-2</v>
      </c>
      <c r="I73" t="s">
        <v>615</v>
      </c>
      <c r="N73">
        <f>AVERAGE(F73:F101)</f>
        <v>116.87379310344828</v>
      </c>
      <c r="P73" t="str" cm="1">
        <f t="array" ref="P73:P101">TRIM(B73:B101)</f>
        <v>4200-4260</v>
      </c>
      <c r="S73" t="s">
        <v>2073</v>
      </c>
      <c r="U73" t="str">
        <f>_xlfn.CONCAT("=(",S73,")/2")</f>
        <v>=(4200+4260)/2</v>
      </c>
      <c r="X73">
        <f>(4200+4260)/2</f>
        <v>4230</v>
      </c>
    </row>
    <row r="74" spans="1:24" x14ac:dyDescent="0.3">
      <c r="A74">
        <v>1</v>
      </c>
      <c r="B74" t="s">
        <v>84</v>
      </c>
      <c r="C74">
        <v>1</v>
      </c>
      <c r="D74">
        <v>-0.08</v>
      </c>
      <c r="E74">
        <v>25</v>
      </c>
      <c r="F74">
        <v>121.6</v>
      </c>
      <c r="G74">
        <v>120.41</v>
      </c>
      <c r="H74" s="8">
        <v>5.5100000000000003E-2</v>
      </c>
      <c r="I74" t="s">
        <v>615</v>
      </c>
      <c r="P74" t="str">
        <v>4260-4320</v>
      </c>
      <c r="S74" t="s">
        <v>2074</v>
      </c>
      <c r="U74" t="str">
        <f t="shared" ref="U74:U101" si="1">_xlfn.CONCAT("=(",S74,")/2")</f>
        <v>=(4260+4320)/2</v>
      </c>
      <c r="X74">
        <f>(4260+4320)/2</f>
        <v>4290</v>
      </c>
    </row>
    <row r="75" spans="1:24" x14ac:dyDescent="0.3">
      <c r="A75">
        <v>1</v>
      </c>
      <c r="B75" t="s">
        <v>85</v>
      </c>
      <c r="C75">
        <v>1</v>
      </c>
      <c r="D75">
        <v>-0.1</v>
      </c>
      <c r="E75">
        <v>27</v>
      </c>
      <c r="F75">
        <v>119.92</v>
      </c>
      <c r="G75">
        <v>119.47</v>
      </c>
      <c r="H75" s="8">
        <v>6.1899999999999997E-2</v>
      </c>
      <c r="I75" t="s">
        <v>615</v>
      </c>
      <c r="P75" t="str">
        <v>4320-4380</v>
      </c>
      <c r="S75" t="s">
        <v>2075</v>
      </c>
      <c r="U75" t="str">
        <f t="shared" si="1"/>
        <v>=(4320+4380)/2</v>
      </c>
      <c r="X75">
        <f>(4320+4380)/2</f>
        <v>4350</v>
      </c>
    </row>
    <row r="76" spans="1:24" x14ac:dyDescent="0.3">
      <c r="A76">
        <v>1</v>
      </c>
      <c r="B76" t="s">
        <v>86</v>
      </c>
      <c r="C76">
        <v>1</v>
      </c>
      <c r="D76">
        <v>-0.06</v>
      </c>
      <c r="E76">
        <v>25</v>
      </c>
      <c r="F76">
        <v>110.34</v>
      </c>
      <c r="G76">
        <v>109.16</v>
      </c>
      <c r="H76" s="8">
        <v>6.0499999999999998E-2</v>
      </c>
      <c r="I76" t="s">
        <v>615</v>
      </c>
      <c r="P76" t="str">
        <v>4380-4440</v>
      </c>
      <c r="S76" t="s">
        <v>2076</v>
      </c>
      <c r="U76" t="str">
        <f t="shared" si="1"/>
        <v>=(4380+4440)/2</v>
      </c>
      <c r="X76">
        <f>(4380+4440)/2</f>
        <v>4410</v>
      </c>
    </row>
    <row r="77" spans="1:24" x14ac:dyDescent="0.3">
      <c r="A77">
        <v>1</v>
      </c>
      <c r="B77" t="s">
        <v>87</v>
      </c>
      <c r="C77">
        <v>1</v>
      </c>
      <c r="D77">
        <v>-0.09</v>
      </c>
      <c r="E77">
        <v>22</v>
      </c>
      <c r="F77">
        <v>121.18</v>
      </c>
      <c r="G77">
        <v>120.61</v>
      </c>
      <c r="H77" s="8">
        <v>5.0099999999999999E-2</v>
      </c>
      <c r="I77" t="s">
        <v>615</v>
      </c>
      <c r="P77" t="str">
        <v>4440-4500</v>
      </c>
      <c r="S77" t="s">
        <v>2077</v>
      </c>
      <c r="U77" t="str">
        <f t="shared" si="1"/>
        <v>=(4440+4500)/2</v>
      </c>
      <c r="X77">
        <f>(4440+4500)/2</f>
        <v>4470</v>
      </c>
    </row>
    <row r="78" spans="1:24" x14ac:dyDescent="0.3">
      <c r="A78">
        <v>1</v>
      </c>
      <c r="B78" t="s">
        <v>88</v>
      </c>
      <c r="C78">
        <v>1</v>
      </c>
      <c r="D78">
        <v>-0.08</v>
      </c>
      <c r="E78">
        <v>18</v>
      </c>
      <c r="F78">
        <v>118.45</v>
      </c>
      <c r="G78">
        <v>117.54</v>
      </c>
      <c r="H78" s="8">
        <v>4.1200000000000001E-2</v>
      </c>
      <c r="I78" t="s">
        <v>615</v>
      </c>
      <c r="P78" t="str">
        <v>4500-4560</v>
      </c>
      <c r="S78" t="s">
        <v>2078</v>
      </c>
      <c r="U78" t="str">
        <f t="shared" si="1"/>
        <v>=(4500+4560)/2</v>
      </c>
      <c r="X78">
        <f>(4500+4560)/2</f>
        <v>4530</v>
      </c>
    </row>
    <row r="79" spans="1:24" x14ac:dyDescent="0.3">
      <c r="A79">
        <v>1</v>
      </c>
      <c r="B79" t="s">
        <v>89</v>
      </c>
      <c r="C79">
        <v>1</v>
      </c>
      <c r="D79">
        <v>-0.06</v>
      </c>
      <c r="E79">
        <v>25</v>
      </c>
      <c r="F79">
        <v>118.16</v>
      </c>
      <c r="G79">
        <v>117.4</v>
      </c>
      <c r="H79" s="8">
        <v>5.5800000000000002E-2</v>
      </c>
      <c r="I79" t="s">
        <v>615</v>
      </c>
      <c r="P79" t="str">
        <v>4560-4620</v>
      </c>
      <c r="S79" t="s">
        <v>2079</v>
      </c>
      <c r="U79" t="str">
        <f t="shared" si="1"/>
        <v>=(4560+4620)/2</v>
      </c>
      <c r="X79">
        <f>(4560+4620)/2</f>
        <v>4590</v>
      </c>
    </row>
    <row r="80" spans="1:24" x14ac:dyDescent="0.3">
      <c r="A80">
        <v>1</v>
      </c>
      <c r="B80" t="s">
        <v>90</v>
      </c>
      <c r="C80">
        <v>1</v>
      </c>
      <c r="D80">
        <v>-0.14000000000000001</v>
      </c>
      <c r="E80">
        <v>26</v>
      </c>
      <c r="F80">
        <v>120.01</v>
      </c>
      <c r="G80">
        <v>119.7</v>
      </c>
      <c r="H80" s="8">
        <v>5.9700000000000003E-2</v>
      </c>
      <c r="I80" t="s">
        <v>615</v>
      </c>
      <c r="P80" t="str">
        <v>4620-4680</v>
      </c>
      <c r="S80" t="s">
        <v>1876</v>
      </c>
      <c r="U80" t="str">
        <f t="shared" si="1"/>
        <v>=(4620+4680)/2</v>
      </c>
      <c r="X80">
        <f>(4620+4680)/2</f>
        <v>4650</v>
      </c>
    </row>
    <row r="81" spans="1:24" x14ac:dyDescent="0.3">
      <c r="A81">
        <v>1</v>
      </c>
      <c r="B81" t="s">
        <v>91</v>
      </c>
      <c r="C81">
        <v>1</v>
      </c>
      <c r="D81">
        <v>-0.1</v>
      </c>
      <c r="E81">
        <v>22</v>
      </c>
      <c r="F81">
        <v>116.57</v>
      </c>
      <c r="G81">
        <v>115.74</v>
      </c>
      <c r="H81" s="8">
        <v>5.16E-2</v>
      </c>
      <c r="I81" t="s">
        <v>615</v>
      </c>
      <c r="P81" t="str">
        <v>4680-4740</v>
      </c>
      <c r="S81" t="s">
        <v>1877</v>
      </c>
      <c r="U81" t="str">
        <f t="shared" si="1"/>
        <v>=(4680+4740)/2</v>
      </c>
      <c r="X81">
        <f>(4680+4740)/2</f>
        <v>4710</v>
      </c>
    </row>
    <row r="82" spans="1:24" x14ac:dyDescent="0.3">
      <c r="A82">
        <v>1</v>
      </c>
      <c r="B82" t="s">
        <v>92</v>
      </c>
      <c r="C82">
        <v>1</v>
      </c>
      <c r="D82">
        <v>-0.04</v>
      </c>
      <c r="E82">
        <v>24</v>
      </c>
      <c r="F82">
        <v>120.47</v>
      </c>
      <c r="G82">
        <v>120.08</v>
      </c>
      <c r="H82" s="8">
        <v>5.2600000000000001E-2</v>
      </c>
      <c r="I82" t="s">
        <v>615</v>
      </c>
      <c r="P82" t="str">
        <v>4740-4800</v>
      </c>
      <c r="S82" t="s">
        <v>1878</v>
      </c>
      <c r="U82" t="str">
        <f t="shared" si="1"/>
        <v>=(4740+4800)/2</v>
      </c>
      <c r="X82">
        <f>(4740+4800)/2</f>
        <v>4770</v>
      </c>
    </row>
    <row r="83" spans="1:24" x14ac:dyDescent="0.3">
      <c r="A83">
        <v>1</v>
      </c>
      <c r="B83" t="s">
        <v>93</v>
      </c>
      <c r="C83">
        <v>1</v>
      </c>
      <c r="D83">
        <v>-0.47</v>
      </c>
      <c r="E83">
        <v>30</v>
      </c>
      <c r="F83">
        <v>108.06</v>
      </c>
      <c r="G83">
        <v>106.8</v>
      </c>
      <c r="H83" s="8">
        <v>7.3800000000000004E-2</v>
      </c>
      <c r="I83" t="s">
        <v>615</v>
      </c>
      <c r="P83" t="str">
        <v>4800-4860</v>
      </c>
      <c r="S83" t="s">
        <v>1879</v>
      </c>
      <c r="U83" t="str">
        <f t="shared" si="1"/>
        <v>=(4800+4860)/2</v>
      </c>
      <c r="X83">
        <f>(4800+4860)/2</f>
        <v>4830</v>
      </c>
    </row>
    <row r="84" spans="1:24" x14ac:dyDescent="0.3">
      <c r="A84">
        <v>1</v>
      </c>
      <c r="B84" t="s">
        <v>94</v>
      </c>
      <c r="C84">
        <v>1</v>
      </c>
      <c r="D84">
        <v>-0.14000000000000001</v>
      </c>
      <c r="E84">
        <v>25</v>
      </c>
      <c r="F84">
        <v>115.29</v>
      </c>
      <c r="G84">
        <v>114.82</v>
      </c>
      <c r="H84" s="8">
        <v>5.8900000000000001E-2</v>
      </c>
      <c r="I84" t="s">
        <v>615</v>
      </c>
      <c r="P84" t="str">
        <v>4860-4920</v>
      </c>
      <c r="S84" t="s">
        <v>1880</v>
      </c>
      <c r="U84" t="str">
        <f t="shared" si="1"/>
        <v>=(4860+4920)/2</v>
      </c>
      <c r="X84">
        <f>(4860+4920)/2</f>
        <v>4890</v>
      </c>
    </row>
    <row r="85" spans="1:24" x14ac:dyDescent="0.3">
      <c r="A85">
        <v>1</v>
      </c>
      <c r="B85" t="s">
        <v>95</v>
      </c>
      <c r="C85">
        <v>1</v>
      </c>
      <c r="D85">
        <v>-0.01</v>
      </c>
      <c r="E85">
        <v>20</v>
      </c>
      <c r="F85">
        <v>115.76</v>
      </c>
      <c r="G85">
        <v>115.21</v>
      </c>
      <c r="H85" s="8">
        <v>4.6399999999999997E-2</v>
      </c>
      <c r="I85" t="s">
        <v>615</v>
      </c>
      <c r="P85" t="str">
        <v>4920-4980</v>
      </c>
      <c r="S85" t="s">
        <v>1881</v>
      </c>
      <c r="U85" t="str">
        <f t="shared" si="1"/>
        <v>=(4920+4980)/2</v>
      </c>
      <c r="X85">
        <f>(4920+4980)/2</f>
        <v>4950</v>
      </c>
    </row>
    <row r="86" spans="1:24" x14ac:dyDescent="0.3">
      <c r="A86">
        <v>1</v>
      </c>
      <c r="B86" t="s">
        <v>96</v>
      </c>
      <c r="C86">
        <v>1</v>
      </c>
      <c r="D86">
        <v>-0.21</v>
      </c>
      <c r="E86">
        <v>20</v>
      </c>
      <c r="F86">
        <v>118.8</v>
      </c>
      <c r="G86">
        <v>118.21</v>
      </c>
      <c r="H86" s="8">
        <v>4.6199999999999998E-2</v>
      </c>
      <c r="I86" t="s">
        <v>615</v>
      </c>
      <c r="P86" t="str">
        <v>4980-5040</v>
      </c>
      <c r="S86" t="s">
        <v>1882</v>
      </c>
      <c r="U86" t="str">
        <f t="shared" si="1"/>
        <v>=(4980+5040)/2</v>
      </c>
      <c r="X86">
        <f>(4980+5040)/2</f>
        <v>5010</v>
      </c>
    </row>
    <row r="87" spans="1:24" x14ac:dyDescent="0.3">
      <c r="A87">
        <v>1</v>
      </c>
      <c r="B87" t="s">
        <v>97</v>
      </c>
      <c r="C87">
        <v>1</v>
      </c>
      <c r="D87">
        <v>-0.24</v>
      </c>
      <c r="E87">
        <v>16</v>
      </c>
      <c r="F87">
        <v>119.56</v>
      </c>
      <c r="G87">
        <v>118</v>
      </c>
      <c r="H87" s="8">
        <v>3.7600000000000001E-2</v>
      </c>
      <c r="I87" t="s">
        <v>615</v>
      </c>
      <c r="P87" t="str">
        <v>5040-5100</v>
      </c>
      <c r="S87" t="s">
        <v>1883</v>
      </c>
      <c r="U87" t="str">
        <f t="shared" si="1"/>
        <v>=(5040+5100)/2</v>
      </c>
      <c r="X87">
        <f>(5040+5100)/2</f>
        <v>5070</v>
      </c>
    </row>
    <row r="88" spans="1:24" x14ac:dyDescent="0.3">
      <c r="A88">
        <v>1</v>
      </c>
      <c r="B88" t="s">
        <v>98</v>
      </c>
      <c r="C88">
        <v>1</v>
      </c>
      <c r="D88">
        <v>-0.02</v>
      </c>
      <c r="E88">
        <v>17</v>
      </c>
      <c r="F88">
        <v>116.97</v>
      </c>
      <c r="G88">
        <v>115.69</v>
      </c>
      <c r="H88" s="8">
        <v>3.9100000000000003E-2</v>
      </c>
      <c r="I88" t="s">
        <v>615</v>
      </c>
      <c r="P88" t="str">
        <v>5100-5160</v>
      </c>
      <c r="S88" t="s">
        <v>1884</v>
      </c>
      <c r="U88" t="str">
        <f t="shared" si="1"/>
        <v>=(5100+5160)/2</v>
      </c>
      <c r="X88">
        <f>(5100+5160)/2</f>
        <v>5130</v>
      </c>
    </row>
    <row r="89" spans="1:24" x14ac:dyDescent="0.3">
      <c r="A89">
        <v>1</v>
      </c>
      <c r="B89" t="s">
        <v>99</v>
      </c>
      <c r="C89">
        <v>1</v>
      </c>
      <c r="D89">
        <v>-0.08</v>
      </c>
      <c r="E89">
        <v>22</v>
      </c>
      <c r="F89">
        <v>118.88</v>
      </c>
      <c r="G89">
        <v>118.32</v>
      </c>
      <c r="H89" s="8">
        <v>4.9000000000000002E-2</v>
      </c>
      <c r="I89" t="s">
        <v>615</v>
      </c>
      <c r="P89" t="str">
        <v>5160-5220</v>
      </c>
      <c r="S89" t="s">
        <v>1885</v>
      </c>
      <c r="U89" t="str">
        <f t="shared" si="1"/>
        <v>=(5160+5220)/2</v>
      </c>
      <c r="X89">
        <f>(5160+5220)/2</f>
        <v>5190</v>
      </c>
    </row>
    <row r="90" spans="1:24" x14ac:dyDescent="0.3">
      <c r="A90">
        <v>1</v>
      </c>
      <c r="B90" t="s">
        <v>100</v>
      </c>
      <c r="C90">
        <v>1</v>
      </c>
      <c r="D90">
        <v>-7.0000000000000007E-2</v>
      </c>
      <c r="E90">
        <v>26</v>
      </c>
      <c r="F90">
        <v>115.85</v>
      </c>
      <c r="G90">
        <v>115.47</v>
      </c>
      <c r="H90" s="8">
        <v>6.0699999999999997E-2</v>
      </c>
      <c r="I90" t="s">
        <v>615</v>
      </c>
      <c r="P90" t="str">
        <v>5220-5280</v>
      </c>
      <c r="S90" t="s">
        <v>1886</v>
      </c>
      <c r="U90" t="str">
        <f t="shared" si="1"/>
        <v>=(5220+5280)/2</v>
      </c>
      <c r="X90">
        <f>(5220+5280)/2</f>
        <v>5250</v>
      </c>
    </row>
    <row r="91" spans="1:24" x14ac:dyDescent="0.3">
      <c r="A91">
        <v>1</v>
      </c>
      <c r="B91" t="s">
        <v>101</v>
      </c>
      <c r="C91">
        <v>1</v>
      </c>
      <c r="D91">
        <v>-0.01</v>
      </c>
      <c r="E91">
        <v>21</v>
      </c>
      <c r="F91">
        <v>118.03</v>
      </c>
      <c r="G91">
        <v>117.36</v>
      </c>
      <c r="H91" s="8">
        <v>4.7300000000000002E-2</v>
      </c>
      <c r="I91" t="s">
        <v>615</v>
      </c>
      <c r="P91" t="str">
        <v>5280-5340</v>
      </c>
      <c r="S91" t="s">
        <v>1887</v>
      </c>
      <c r="U91" t="str">
        <f t="shared" si="1"/>
        <v>=(5280+5340)/2</v>
      </c>
      <c r="X91">
        <f>(5280+5340)/2</f>
        <v>5310</v>
      </c>
    </row>
    <row r="92" spans="1:24" x14ac:dyDescent="0.3">
      <c r="A92">
        <v>1</v>
      </c>
      <c r="B92" t="s">
        <v>102</v>
      </c>
      <c r="C92">
        <v>1</v>
      </c>
      <c r="D92">
        <v>-7.0000000000000007E-2</v>
      </c>
      <c r="E92">
        <v>24</v>
      </c>
      <c r="F92">
        <v>121.38</v>
      </c>
      <c r="G92">
        <v>120.72</v>
      </c>
      <c r="H92" s="8">
        <v>5.3100000000000001E-2</v>
      </c>
      <c r="I92" t="s">
        <v>615</v>
      </c>
      <c r="P92" t="str">
        <v>5340-5400</v>
      </c>
      <c r="S92" t="s">
        <v>1888</v>
      </c>
      <c r="U92" t="str">
        <f t="shared" si="1"/>
        <v>=(5340+5400)/2</v>
      </c>
      <c r="X92">
        <f>(5340+5400)/2</f>
        <v>5370</v>
      </c>
    </row>
    <row r="93" spans="1:24" x14ac:dyDescent="0.3">
      <c r="A93">
        <v>1</v>
      </c>
      <c r="B93" t="s">
        <v>103</v>
      </c>
      <c r="C93">
        <v>1</v>
      </c>
      <c r="D93">
        <v>-0.01</v>
      </c>
      <c r="E93">
        <v>25</v>
      </c>
      <c r="F93">
        <v>113.28</v>
      </c>
      <c r="G93">
        <v>112.33</v>
      </c>
      <c r="H93" s="8">
        <v>6.0699999999999997E-2</v>
      </c>
      <c r="I93" t="s">
        <v>615</v>
      </c>
      <c r="P93" t="str">
        <v>5400-5460</v>
      </c>
      <c r="S93" t="s">
        <v>1889</v>
      </c>
      <c r="U93" t="str">
        <f t="shared" si="1"/>
        <v>=(5400+5460)/2</v>
      </c>
      <c r="X93">
        <f>(5400+5460)/2</f>
        <v>5430</v>
      </c>
    </row>
    <row r="94" spans="1:24" x14ac:dyDescent="0.3">
      <c r="A94">
        <v>1</v>
      </c>
      <c r="B94" t="s">
        <v>104</v>
      </c>
      <c r="C94">
        <v>1</v>
      </c>
      <c r="D94">
        <v>-7.0000000000000007E-2</v>
      </c>
      <c r="E94">
        <v>26</v>
      </c>
      <c r="F94">
        <v>118.75</v>
      </c>
      <c r="G94">
        <v>118.22</v>
      </c>
      <c r="H94" s="8">
        <v>5.9400000000000001E-2</v>
      </c>
      <c r="I94" t="s">
        <v>615</v>
      </c>
      <c r="P94" t="str">
        <v>5460-5520</v>
      </c>
      <c r="S94" t="s">
        <v>1890</v>
      </c>
      <c r="U94" t="str">
        <f t="shared" si="1"/>
        <v>=(5460+5520)/2</v>
      </c>
      <c r="X94">
        <f>(5460+5520)/2</f>
        <v>5490</v>
      </c>
    </row>
    <row r="95" spans="1:24" x14ac:dyDescent="0.3">
      <c r="A95">
        <v>1</v>
      </c>
      <c r="B95" t="s">
        <v>105</v>
      </c>
      <c r="C95">
        <v>1</v>
      </c>
      <c r="D95">
        <v>0</v>
      </c>
      <c r="E95">
        <v>27</v>
      </c>
      <c r="F95">
        <v>116.75</v>
      </c>
      <c r="G95">
        <v>116.46</v>
      </c>
      <c r="H95" s="8">
        <v>6.0900000000000003E-2</v>
      </c>
      <c r="I95" t="s">
        <v>615</v>
      </c>
      <c r="P95" t="str">
        <v>5520-5580</v>
      </c>
      <c r="S95" t="s">
        <v>1891</v>
      </c>
      <c r="U95" t="str">
        <f t="shared" si="1"/>
        <v>=(5520+5580)/2</v>
      </c>
      <c r="X95">
        <f>(5520+5580)/2</f>
        <v>5550</v>
      </c>
    </row>
    <row r="96" spans="1:24" x14ac:dyDescent="0.3">
      <c r="A96">
        <v>1</v>
      </c>
      <c r="B96" t="s">
        <v>106</v>
      </c>
      <c r="C96">
        <v>1</v>
      </c>
      <c r="D96">
        <v>-0.1</v>
      </c>
      <c r="E96">
        <v>27</v>
      </c>
      <c r="F96">
        <v>114.78</v>
      </c>
      <c r="G96">
        <v>114.16</v>
      </c>
      <c r="H96" s="8">
        <v>6.4199999999999993E-2</v>
      </c>
      <c r="I96" t="s">
        <v>615</v>
      </c>
      <c r="P96" t="str">
        <v>5580-5640</v>
      </c>
      <c r="S96" t="s">
        <v>1892</v>
      </c>
      <c r="U96" t="str">
        <f t="shared" si="1"/>
        <v>=(5580+5640)/2</v>
      </c>
      <c r="X96">
        <f>(5580+5640)/2</f>
        <v>5610</v>
      </c>
    </row>
    <row r="97" spans="1:29" x14ac:dyDescent="0.3">
      <c r="A97">
        <v>1</v>
      </c>
      <c r="B97" t="s">
        <v>107</v>
      </c>
      <c r="C97">
        <v>1</v>
      </c>
      <c r="D97">
        <v>-0.82</v>
      </c>
      <c r="E97">
        <v>25</v>
      </c>
      <c r="F97">
        <v>112.66</v>
      </c>
      <c r="G97">
        <v>111.2</v>
      </c>
      <c r="H97" s="8">
        <v>6.2600000000000003E-2</v>
      </c>
      <c r="I97" t="s">
        <v>615</v>
      </c>
      <c r="P97" t="str">
        <v>5640-5700</v>
      </c>
      <c r="S97" t="s">
        <v>1893</v>
      </c>
      <c r="U97" t="str">
        <f t="shared" si="1"/>
        <v>=(5640+5700)/2</v>
      </c>
      <c r="X97">
        <f>(5640+5700)/2</f>
        <v>5670</v>
      </c>
    </row>
    <row r="98" spans="1:29" x14ac:dyDescent="0.3">
      <c r="A98">
        <v>1</v>
      </c>
      <c r="B98" t="s">
        <v>108</v>
      </c>
      <c r="C98">
        <v>1</v>
      </c>
      <c r="D98">
        <v>-0.15</v>
      </c>
      <c r="E98">
        <v>29</v>
      </c>
      <c r="F98">
        <v>116.81</v>
      </c>
      <c r="G98">
        <v>116.45</v>
      </c>
      <c r="H98" s="8">
        <v>6.7100000000000007E-2</v>
      </c>
      <c r="I98" t="s">
        <v>615</v>
      </c>
      <c r="P98" t="str">
        <v>5700-5760</v>
      </c>
      <c r="S98" t="s">
        <v>1894</v>
      </c>
      <c r="U98" t="str">
        <f t="shared" si="1"/>
        <v>=(5700+5760)/2</v>
      </c>
      <c r="X98">
        <f>(5700+5760)/2</f>
        <v>5730</v>
      </c>
    </row>
    <row r="99" spans="1:29" x14ac:dyDescent="0.3">
      <c r="A99">
        <v>1</v>
      </c>
      <c r="B99" t="s">
        <v>109</v>
      </c>
      <c r="C99">
        <v>1</v>
      </c>
      <c r="D99">
        <v>-0.15</v>
      </c>
      <c r="E99">
        <v>22</v>
      </c>
      <c r="F99">
        <v>111.85</v>
      </c>
      <c r="G99">
        <v>111.01</v>
      </c>
      <c r="H99" s="8">
        <v>5.2999999999999999E-2</v>
      </c>
      <c r="I99" t="s">
        <v>615</v>
      </c>
      <c r="P99" t="str">
        <v>5760-5820</v>
      </c>
      <c r="S99" t="s">
        <v>1895</v>
      </c>
      <c r="U99" t="str">
        <f t="shared" si="1"/>
        <v>=(5760+5820)/2</v>
      </c>
      <c r="X99">
        <f>(5760+5820)/2</f>
        <v>5790</v>
      </c>
    </row>
    <row r="100" spans="1:29" x14ac:dyDescent="0.3">
      <c r="A100">
        <v>1</v>
      </c>
      <c r="B100" t="s">
        <v>110</v>
      </c>
      <c r="C100">
        <v>1</v>
      </c>
      <c r="D100">
        <v>-0.09</v>
      </c>
      <c r="E100">
        <v>23</v>
      </c>
      <c r="F100">
        <v>119.42</v>
      </c>
      <c r="G100">
        <v>118.8</v>
      </c>
      <c r="H100" s="8">
        <v>5.1499999999999997E-2</v>
      </c>
      <c r="I100" t="s">
        <v>615</v>
      </c>
      <c r="P100" t="str">
        <v>5820-5880</v>
      </c>
      <c r="S100" t="s">
        <v>1896</v>
      </c>
      <c r="U100" t="str">
        <f t="shared" si="1"/>
        <v>=(5820+5880)/2</v>
      </c>
      <c r="X100">
        <f>(5820+5880)/2</f>
        <v>5850</v>
      </c>
    </row>
    <row r="101" spans="1:29" x14ac:dyDescent="0.3">
      <c r="A101">
        <v>1</v>
      </c>
      <c r="B101" t="s">
        <v>111</v>
      </c>
      <c r="C101">
        <v>1</v>
      </c>
      <c r="D101">
        <v>-0.1</v>
      </c>
      <c r="E101">
        <v>24</v>
      </c>
      <c r="F101">
        <v>112.89</v>
      </c>
      <c r="G101">
        <v>111.68</v>
      </c>
      <c r="H101" s="8">
        <v>5.6399999999999999E-2</v>
      </c>
      <c r="I101" t="s">
        <v>615</v>
      </c>
      <c r="P101" t="str">
        <v>5880-5940</v>
      </c>
      <c r="S101" t="s">
        <v>1897</v>
      </c>
      <c r="U101" t="str">
        <f t="shared" si="1"/>
        <v>=(5880+5940)/2</v>
      </c>
      <c r="X101">
        <f>(5880+5940)/2</f>
        <v>5910</v>
      </c>
    </row>
    <row r="102" spans="1:29" x14ac:dyDescent="0.3">
      <c r="A102">
        <v>1</v>
      </c>
      <c r="B102" t="s">
        <v>112</v>
      </c>
      <c r="C102">
        <v>1</v>
      </c>
      <c r="D102">
        <v>-1.1200000000000001</v>
      </c>
      <c r="E102">
        <v>23</v>
      </c>
      <c r="F102">
        <v>97.93</v>
      </c>
      <c r="G102">
        <v>97.27</v>
      </c>
      <c r="H102" s="8">
        <v>6.3600000000000004E-2</v>
      </c>
      <c r="I102" t="s">
        <v>615</v>
      </c>
      <c r="X102">
        <f>AVERAGE(X73:X101)</f>
        <v>5070</v>
      </c>
      <c r="AA102">
        <v>5070</v>
      </c>
      <c r="AB102">
        <f>AA102-3600</f>
        <v>1470</v>
      </c>
      <c r="AC102">
        <f>AB102/60</f>
        <v>24.5</v>
      </c>
    </row>
    <row r="103" spans="1:29" x14ac:dyDescent="0.3">
      <c r="A103">
        <v>1</v>
      </c>
      <c r="B103" t="s">
        <v>113</v>
      </c>
      <c r="C103">
        <v>1</v>
      </c>
      <c r="D103">
        <v>-0.08</v>
      </c>
      <c r="E103">
        <v>29</v>
      </c>
      <c r="F103">
        <v>113.48</v>
      </c>
      <c r="G103">
        <v>112.53</v>
      </c>
      <c r="H103" s="8">
        <v>6.8099999999999994E-2</v>
      </c>
      <c r="I103" t="s">
        <v>615</v>
      </c>
    </row>
    <row r="104" spans="1:29" x14ac:dyDescent="0.3">
      <c r="A104">
        <v>1</v>
      </c>
      <c r="B104" t="s">
        <v>114</v>
      </c>
      <c r="C104">
        <v>1</v>
      </c>
      <c r="D104">
        <v>-0.03</v>
      </c>
      <c r="E104">
        <v>21</v>
      </c>
      <c r="F104">
        <v>111.61</v>
      </c>
      <c r="G104">
        <v>111.11</v>
      </c>
      <c r="H104" s="8">
        <v>5.3699999999999998E-2</v>
      </c>
      <c r="I104" t="s">
        <v>615</v>
      </c>
    </row>
    <row r="105" spans="1:29" x14ac:dyDescent="0.3">
      <c r="A105">
        <v>1</v>
      </c>
      <c r="B105" t="s">
        <v>115</v>
      </c>
      <c r="C105">
        <v>1</v>
      </c>
      <c r="D105">
        <v>-0.52</v>
      </c>
      <c r="E105">
        <v>30</v>
      </c>
      <c r="F105">
        <v>107.19</v>
      </c>
      <c r="G105">
        <v>105.77</v>
      </c>
      <c r="H105" s="8">
        <v>7.4399999999999994E-2</v>
      </c>
      <c r="I105" t="s">
        <v>615</v>
      </c>
    </row>
    <row r="106" spans="1:29" x14ac:dyDescent="0.3">
      <c r="A106">
        <v>1</v>
      </c>
      <c r="B106" t="s">
        <v>116</v>
      </c>
      <c r="C106">
        <v>1</v>
      </c>
      <c r="D106">
        <v>-0.65</v>
      </c>
      <c r="E106">
        <v>25</v>
      </c>
      <c r="F106">
        <v>110.01</v>
      </c>
      <c r="G106">
        <v>109.42</v>
      </c>
      <c r="H106" s="8">
        <v>6.3700000000000007E-2</v>
      </c>
      <c r="I106" t="s">
        <v>615</v>
      </c>
    </row>
    <row r="107" spans="1:29" x14ac:dyDescent="0.3">
      <c r="A107">
        <v>1</v>
      </c>
      <c r="B107" t="s">
        <v>117</v>
      </c>
      <c r="C107">
        <v>1</v>
      </c>
      <c r="D107">
        <v>-0.09</v>
      </c>
      <c r="E107">
        <v>23</v>
      </c>
      <c r="F107">
        <v>111.47</v>
      </c>
      <c r="G107">
        <v>110.66</v>
      </c>
      <c r="H107" s="8">
        <v>5.6099999999999997E-2</v>
      </c>
      <c r="I107" t="s">
        <v>615</v>
      </c>
    </row>
    <row r="108" spans="1:29" x14ac:dyDescent="0.3">
      <c r="A108">
        <v>1</v>
      </c>
      <c r="B108" t="s">
        <v>118</v>
      </c>
      <c r="C108">
        <v>1</v>
      </c>
      <c r="D108">
        <v>0.03</v>
      </c>
      <c r="E108">
        <v>24</v>
      </c>
      <c r="F108">
        <v>113.58</v>
      </c>
      <c r="G108">
        <v>112.19</v>
      </c>
      <c r="H108" s="8">
        <v>5.8900000000000001E-2</v>
      </c>
      <c r="I108" t="s">
        <v>615</v>
      </c>
    </row>
    <row r="109" spans="1:29" x14ac:dyDescent="0.3">
      <c r="A109">
        <v>1</v>
      </c>
      <c r="B109" t="s">
        <v>119</v>
      </c>
      <c r="C109">
        <v>1</v>
      </c>
      <c r="D109">
        <v>-0.05</v>
      </c>
      <c r="E109">
        <v>28</v>
      </c>
      <c r="F109">
        <v>118.37</v>
      </c>
      <c r="G109">
        <v>118.12</v>
      </c>
      <c r="H109" s="8">
        <v>6.3899999999999998E-2</v>
      </c>
      <c r="I109" t="s">
        <v>615</v>
      </c>
    </row>
    <row r="110" spans="1:29" x14ac:dyDescent="0.3">
      <c r="A110">
        <v>1</v>
      </c>
      <c r="B110" t="s">
        <v>120</v>
      </c>
      <c r="C110">
        <v>1</v>
      </c>
      <c r="D110">
        <v>-0.21</v>
      </c>
      <c r="E110">
        <v>30</v>
      </c>
      <c r="F110">
        <v>114.13</v>
      </c>
      <c r="G110">
        <v>113.64</v>
      </c>
      <c r="H110" s="8">
        <v>7.1900000000000006E-2</v>
      </c>
      <c r="I110" t="s">
        <v>615</v>
      </c>
    </row>
    <row r="111" spans="1:29" x14ac:dyDescent="0.3">
      <c r="A111">
        <v>1</v>
      </c>
      <c r="B111" t="s">
        <v>121</v>
      </c>
      <c r="C111">
        <v>1</v>
      </c>
      <c r="D111">
        <v>-0.13</v>
      </c>
      <c r="E111">
        <v>23</v>
      </c>
      <c r="F111">
        <v>114.85</v>
      </c>
      <c r="G111">
        <v>114.66</v>
      </c>
      <c r="H111" s="8">
        <v>5.5300000000000002E-2</v>
      </c>
      <c r="I111" t="s">
        <v>615</v>
      </c>
    </row>
    <row r="112" spans="1:29" x14ac:dyDescent="0.3">
      <c r="A112">
        <v>1</v>
      </c>
      <c r="B112" t="s">
        <v>122</v>
      </c>
      <c r="C112">
        <v>1</v>
      </c>
      <c r="D112">
        <v>0</v>
      </c>
      <c r="E112">
        <v>28</v>
      </c>
      <c r="F112">
        <v>117.92</v>
      </c>
      <c r="G112">
        <v>117.52</v>
      </c>
      <c r="H112" s="8">
        <v>6.4500000000000002E-2</v>
      </c>
      <c r="I112" t="s">
        <v>615</v>
      </c>
    </row>
    <row r="113" spans="1:9" x14ac:dyDescent="0.3">
      <c r="A113">
        <v>1</v>
      </c>
      <c r="B113" t="s">
        <v>123</v>
      </c>
      <c r="C113">
        <v>1</v>
      </c>
      <c r="D113">
        <v>-0.14000000000000001</v>
      </c>
      <c r="E113">
        <v>20</v>
      </c>
      <c r="F113">
        <v>113.67</v>
      </c>
      <c r="G113">
        <v>113.16</v>
      </c>
      <c r="H113" s="8">
        <v>4.6800000000000001E-2</v>
      </c>
      <c r="I113" t="s">
        <v>615</v>
      </c>
    </row>
    <row r="114" spans="1:9" x14ac:dyDescent="0.3">
      <c r="A114">
        <v>1</v>
      </c>
      <c r="B114" t="s">
        <v>124</v>
      </c>
      <c r="C114">
        <v>1</v>
      </c>
      <c r="D114">
        <v>-0.15</v>
      </c>
      <c r="E114">
        <v>23</v>
      </c>
      <c r="F114">
        <v>117.9</v>
      </c>
      <c r="G114">
        <v>117.57</v>
      </c>
      <c r="H114" s="8">
        <v>5.2499999999999998E-2</v>
      </c>
      <c r="I114" t="s">
        <v>615</v>
      </c>
    </row>
    <row r="115" spans="1:9" x14ac:dyDescent="0.3">
      <c r="A115">
        <v>1</v>
      </c>
      <c r="B115" t="s">
        <v>125</v>
      </c>
      <c r="C115">
        <v>1</v>
      </c>
      <c r="D115">
        <v>-0.09</v>
      </c>
      <c r="E115">
        <v>29</v>
      </c>
      <c r="F115">
        <v>114.11</v>
      </c>
      <c r="G115">
        <v>113.63</v>
      </c>
      <c r="H115" s="8">
        <v>6.88E-2</v>
      </c>
      <c r="I115" t="s">
        <v>615</v>
      </c>
    </row>
    <row r="116" spans="1:9" x14ac:dyDescent="0.3">
      <c r="A116">
        <v>1</v>
      </c>
      <c r="B116" t="s">
        <v>126</v>
      </c>
      <c r="C116">
        <v>1</v>
      </c>
      <c r="D116">
        <v>-0.14000000000000001</v>
      </c>
      <c r="E116">
        <v>20</v>
      </c>
      <c r="F116">
        <v>111.96</v>
      </c>
      <c r="G116">
        <v>111.17</v>
      </c>
      <c r="H116" s="8">
        <v>4.8000000000000001E-2</v>
      </c>
      <c r="I116" t="s">
        <v>615</v>
      </c>
    </row>
    <row r="117" spans="1:9" x14ac:dyDescent="0.3">
      <c r="A117">
        <v>1</v>
      </c>
      <c r="B117" t="s">
        <v>127</v>
      </c>
      <c r="C117">
        <v>1</v>
      </c>
      <c r="D117">
        <v>-0.11</v>
      </c>
      <c r="E117">
        <v>26</v>
      </c>
      <c r="F117">
        <v>116.22</v>
      </c>
      <c r="G117">
        <v>115.9</v>
      </c>
      <c r="H117" s="8">
        <v>6.0600000000000001E-2</v>
      </c>
      <c r="I117" t="s">
        <v>615</v>
      </c>
    </row>
    <row r="118" spans="1:9" x14ac:dyDescent="0.3">
      <c r="A118">
        <v>1</v>
      </c>
      <c r="B118" t="s">
        <v>128</v>
      </c>
      <c r="C118">
        <v>1</v>
      </c>
      <c r="D118">
        <v>-0.13</v>
      </c>
      <c r="E118">
        <v>23</v>
      </c>
      <c r="F118">
        <v>115.58</v>
      </c>
      <c r="G118">
        <v>115.06</v>
      </c>
      <c r="H118" s="8">
        <v>5.3699999999999998E-2</v>
      </c>
      <c r="I118" t="s">
        <v>615</v>
      </c>
    </row>
    <row r="119" spans="1:9" x14ac:dyDescent="0.3">
      <c r="A119">
        <v>1</v>
      </c>
      <c r="B119" t="s">
        <v>129</v>
      </c>
      <c r="C119">
        <v>1</v>
      </c>
      <c r="D119">
        <v>-0.21</v>
      </c>
      <c r="E119">
        <v>27</v>
      </c>
      <c r="F119">
        <v>117.24</v>
      </c>
      <c r="G119">
        <v>116.34</v>
      </c>
      <c r="H119" s="8">
        <v>6.0699999999999997E-2</v>
      </c>
      <c r="I119" t="s">
        <v>615</v>
      </c>
    </row>
    <row r="120" spans="1:9" x14ac:dyDescent="0.3">
      <c r="A120">
        <v>1</v>
      </c>
      <c r="B120" t="s">
        <v>130</v>
      </c>
      <c r="C120">
        <v>1</v>
      </c>
      <c r="D120">
        <v>-0.08</v>
      </c>
      <c r="E120">
        <v>19</v>
      </c>
      <c r="F120">
        <v>114.21</v>
      </c>
      <c r="G120">
        <v>113.7</v>
      </c>
      <c r="H120" s="8">
        <v>4.58E-2</v>
      </c>
      <c r="I120" t="s">
        <v>615</v>
      </c>
    </row>
    <row r="121" spans="1:9" x14ac:dyDescent="0.3">
      <c r="A121">
        <v>1</v>
      </c>
      <c r="B121" t="s">
        <v>131</v>
      </c>
      <c r="C121">
        <v>1</v>
      </c>
      <c r="D121">
        <v>-0.09</v>
      </c>
      <c r="E121">
        <v>27</v>
      </c>
      <c r="F121">
        <v>118.03</v>
      </c>
      <c r="G121">
        <v>117.64</v>
      </c>
      <c r="H121" s="8">
        <v>6.1199999999999997E-2</v>
      </c>
      <c r="I121" t="s">
        <v>615</v>
      </c>
    </row>
    <row r="122" spans="1:9" x14ac:dyDescent="0.3">
      <c r="A122">
        <v>1</v>
      </c>
      <c r="B122" t="s">
        <v>132</v>
      </c>
      <c r="C122">
        <v>1</v>
      </c>
      <c r="D122">
        <v>-0.28999999999999998</v>
      </c>
      <c r="E122">
        <v>23</v>
      </c>
      <c r="F122">
        <v>116.81</v>
      </c>
      <c r="G122">
        <v>116.28</v>
      </c>
      <c r="H122" s="8">
        <v>5.2900000000000003E-2</v>
      </c>
      <c r="I122" t="s">
        <v>615</v>
      </c>
    </row>
  </sheetData>
  <conditionalFormatting sqref="F1:F1048576">
    <cfRule type="cellIs" dxfId="0" priority="1" operator="greaterThan">
      <formula>79.345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11</vt:i4>
      </vt:variant>
    </vt:vector>
  </HeadingPairs>
  <TitlesOfParts>
    <vt:vector size="11" baseType="lpstr">
      <vt:lpstr>ورقة1</vt:lpstr>
      <vt:lpstr>level 1 </vt:lpstr>
      <vt:lpstr>Level 2</vt:lpstr>
      <vt:lpstr>LEVEL 2 #3 road</vt:lpstr>
      <vt:lpstr>LEVEL 1 #3 road</vt:lpstr>
      <vt:lpstr>Level 3</vt:lpstr>
      <vt:lpstr>Level 4</vt:lpstr>
      <vt:lpstr>Level 5</vt:lpstr>
      <vt:lpstr>level 1 #3-3</vt:lpstr>
      <vt:lpstr>level 2 #3-2</vt:lpstr>
      <vt:lpstr>level 3 #v2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D7o_my .</dc:creator>
  <cp:lastModifiedBy>D7o_my .</cp:lastModifiedBy>
  <dcterms:created xsi:type="dcterms:W3CDTF">2024-04-26T10:24:42Z</dcterms:created>
  <dcterms:modified xsi:type="dcterms:W3CDTF">2024-04-27T18:15:45Z</dcterms:modified>
</cp:coreProperties>
</file>