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  <Override PartName="/xl/persons/person2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3c6177e7d3ca184/Documents/git-projet/Document/"/>
    </mc:Choice>
  </mc:AlternateContent>
  <xr:revisionPtr revIDLastSave="25" documentId="13_ncr:1_{B94E59A6-9E4B-4A38-91D1-279266D15B23}" xr6:coauthVersionLast="47" xr6:coauthVersionMax="47" xr10:uidLastSave="{84D4284E-8BB6-4D15-9DEE-8EC962D5E49D}"/>
  <bookViews>
    <workbookView xWindow="-98" yWindow="-98" windowWidth="19396" windowHeight="11596" firstSheet="11" activeTab="14" xr2:uid="{27B7E826-E620-B34C-81E1-46A3DBC74E62}"/>
  </bookViews>
  <sheets>
    <sheet name="Fevrier" sheetId="3" r:id="rId1"/>
    <sheet name="Mars" sheetId="4" r:id="rId2"/>
    <sheet name="Avril" sheetId="5" r:id="rId3"/>
    <sheet name="Feuil4" sheetId="21" r:id="rId4"/>
    <sheet name="Mai" sheetId="6" r:id="rId5"/>
    <sheet name="Juin" sheetId="7" r:id="rId6"/>
    <sheet name="Juillet" sheetId="9" r:id="rId7"/>
    <sheet name="Aout" sheetId="10" r:id="rId8"/>
    <sheet name="Septembre" sheetId="12" r:id="rId9"/>
    <sheet name="Octobre" sheetId="13" r:id="rId10"/>
    <sheet name="Novembre" sheetId="14" r:id="rId11"/>
    <sheet name="Aout23" sheetId="25" r:id="rId12"/>
    <sheet name="Sept23" sheetId="29" r:id="rId13"/>
    <sheet name="Octb23" sheetId="30" r:id="rId14"/>
    <sheet name="Nov2023" sheetId="31" r:id="rId15"/>
    <sheet name="Credit" sheetId="28" r:id="rId16"/>
    <sheet name="Feuil1" sheetId="27" r:id="rId17"/>
    <sheet name="Terrain" sheetId="18" r:id="rId18"/>
    <sheet name="Poulailler" sheetId="20" r:id="rId19"/>
    <sheet name="divers " sheetId="22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23" i="31" l="1"/>
  <c r="E119" i="31"/>
  <c r="B104" i="31"/>
  <c r="D104" i="31" s="1"/>
  <c r="Q20" i="31"/>
  <c r="N20" i="31"/>
  <c r="P24" i="31" s="1"/>
  <c r="L27" i="31" s="1"/>
  <c r="I20" i="31"/>
  <c r="F20" i="31"/>
  <c r="C20" i="31"/>
  <c r="T14" i="31"/>
  <c r="G4" i="31"/>
  <c r="B18" i="28"/>
  <c r="B20" i="28" s="1"/>
  <c r="M19" i="28"/>
  <c r="M23" i="28" s="1"/>
  <c r="L19" i="28"/>
  <c r="H19" i="28"/>
  <c r="P123" i="30"/>
  <c r="E119" i="30"/>
  <c r="B104" i="30"/>
  <c r="D104" i="30" s="1"/>
  <c r="P24" i="30"/>
  <c r="L27" i="30" s="1"/>
  <c r="Q20" i="30"/>
  <c r="N20" i="30"/>
  <c r="I20" i="30"/>
  <c r="F20" i="30"/>
  <c r="C20" i="30"/>
  <c r="T14" i="30"/>
  <c r="G4" i="30"/>
  <c r="G4" i="25"/>
  <c r="G4" i="29"/>
  <c r="P123" i="29"/>
  <c r="E119" i="29"/>
  <c r="B104" i="29"/>
  <c r="D104" i="29" s="1"/>
  <c r="Q20" i="29"/>
  <c r="N20" i="29"/>
  <c r="P24" i="29" s="1"/>
  <c r="L27" i="29" s="1"/>
  <c r="I20" i="29"/>
  <c r="F20" i="29"/>
  <c r="C20" i="29"/>
  <c r="T14" i="29"/>
  <c r="B6" i="28"/>
  <c r="T14" i="25"/>
  <c r="F20" i="25"/>
  <c r="P123" i="25"/>
  <c r="E119" i="25"/>
  <c r="B104" i="25"/>
  <c r="D104" i="25" s="1"/>
  <c r="Q20" i="25"/>
  <c r="N20" i="25"/>
  <c r="I20" i="25"/>
  <c r="C20" i="25"/>
  <c r="D24" i="31" l="1"/>
  <c r="C27" i="31" s="1"/>
  <c r="J32" i="31" s="1"/>
  <c r="D24" i="30"/>
  <c r="C27" i="30" s="1"/>
  <c r="J32" i="30" s="1"/>
  <c r="D24" i="29"/>
  <c r="C27" i="29" s="1"/>
  <c r="J32" i="29" s="1"/>
  <c r="P24" i="25"/>
  <c r="L27" i="25" s="1"/>
  <c r="D24" i="25"/>
  <c r="C27" i="25" s="1"/>
  <c r="J32" i="25" l="1"/>
  <c r="C19" i="22"/>
  <c r="M19" i="18"/>
  <c r="H19" i="22"/>
  <c r="E24" i="18"/>
  <c r="B24" i="18"/>
  <c r="I19" i="18"/>
  <c r="I4" i="18"/>
  <c r="E9" i="18"/>
  <c r="D12" i="20"/>
  <c r="Q34" i="14"/>
  <c r="N34" i="14"/>
  <c r="I34" i="14"/>
  <c r="F34" i="14"/>
  <c r="C34" i="14"/>
  <c r="F34" i="13"/>
  <c r="O58" i="12"/>
  <c r="Q34" i="13"/>
  <c r="N34" i="13"/>
  <c r="I34" i="13"/>
  <c r="C34" i="13"/>
  <c r="N61" i="10"/>
  <c r="O9" i="10"/>
  <c r="N33" i="12"/>
  <c r="Q33" i="12"/>
  <c r="P37" i="12" s="1"/>
  <c r="L40" i="12" s="1"/>
  <c r="F33" i="12"/>
  <c r="C33" i="12"/>
  <c r="I33" i="12"/>
  <c r="C38" i="10"/>
  <c r="Q38" i="10"/>
  <c r="N38" i="10"/>
  <c r="I38" i="10"/>
  <c r="F38" i="10"/>
  <c r="R24" i="9"/>
  <c r="N32" i="9"/>
  <c r="E33" i="9"/>
  <c r="H33" i="9"/>
  <c r="B33" i="9"/>
  <c r="B3" i="9"/>
  <c r="E39" i="7"/>
  <c r="B39" i="7"/>
  <c r="B3" i="7"/>
  <c r="E39" i="6"/>
  <c r="B39" i="6"/>
  <c r="B3" i="6"/>
  <c r="I6" i="5"/>
  <c r="E38" i="5"/>
  <c r="E23" i="4"/>
  <c r="B38" i="5"/>
  <c r="B3" i="5"/>
  <c r="B4" i="4"/>
  <c r="B23" i="4"/>
  <c r="B21" i="3"/>
  <c r="B3" i="3"/>
  <c r="E21" i="3"/>
  <c r="M24" i="18" l="1"/>
  <c r="C29" i="18"/>
  <c r="C14" i="18"/>
  <c r="P38" i="14"/>
  <c r="L41" i="14" s="1"/>
  <c r="D38" i="14"/>
  <c r="C41" i="14" s="1"/>
  <c r="P38" i="13"/>
  <c r="L41" i="13" s="1"/>
  <c r="D38" i="13"/>
  <c r="C41" i="13" s="1"/>
  <c r="E42" i="10"/>
  <c r="C45" i="10" s="1"/>
  <c r="D37" i="12"/>
  <c r="C40" i="12" s="1"/>
  <c r="J45" i="12" s="1"/>
  <c r="P42" i="10"/>
  <c r="K45" i="10" s="1"/>
  <c r="D37" i="9"/>
  <c r="B40" i="9" s="1"/>
  <c r="R27" i="9" s="1"/>
  <c r="D43" i="7"/>
  <c r="B46" i="7" s="1"/>
  <c r="D43" i="6"/>
  <c r="B46" i="6" s="1"/>
  <c r="D42" i="5"/>
  <c r="B45" i="5" s="1"/>
  <c r="D27" i="4"/>
  <c r="B30" i="4" s="1"/>
  <c r="D25" i="3"/>
  <c r="B28" i="3" s="1"/>
  <c r="J46" i="14" l="1"/>
  <c r="J46" i="13"/>
</calcChain>
</file>

<file path=xl/sharedStrings.xml><?xml version="1.0" encoding="utf-8"?>
<sst xmlns="http://schemas.openxmlformats.org/spreadsheetml/2006/main" count="733" uniqueCount="235">
  <si>
    <t>Loyer</t>
  </si>
  <si>
    <t>Montant actuel</t>
  </si>
  <si>
    <t>Electricité</t>
  </si>
  <si>
    <t>PEL</t>
  </si>
  <si>
    <t>Mac</t>
  </si>
  <si>
    <t>Prêt</t>
  </si>
  <si>
    <t>Total</t>
  </si>
  <si>
    <t>Revenue</t>
  </si>
  <si>
    <t>Restant</t>
  </si>
  <si>
    <t>Avenir Fevrier</t>
  </si>
  <si>
    <t>Depense Mars</t>
  </si>
  <si>
    <t>mere</t>
  </si>
  <si>
    <t>jouet codou</t>
  </si>
  <si>
    <t>leader</t>
  </si>
  <si>
    <t>Yaba</t>
  </si>
  <si>
    <t>TOITAL</t>
  </si>
  <si>
    <t xml:space="preserve">mere </t>
  </si>
  <si>
    <t>Codou</t>
  </si>
  <si>
    <t>Revenue total</t>
  </si>
  <si>
    <t>Brico depot</t>
  </si>
  <si>
    <t>Leclecl</t>
  </si>
  <si>
    <t>parkink</t>
  </si>
  <si>
    <t>Parfun MK</t>
  </si>
  <si>
    <t>Avenir Mars</t>
  </si>
  <si>
    <t>Depense Avril</t>
  </si>
  <si>
    <t xml:space="preserve">amazon </t>
  </si>
  <si>
    <t xml:space="preserve">Matlas </t>
  </si>
  <si>
    <t>Ecole codou</t>
  </si>
  <si>
    <t>Lidl</t>
  </si>
  <si>
    <t>Depense surprise Mars</t>
  </si>
  <si>
    <t>location voiture</t>
  </si>
  <si>
    <t>Paypal</t>
  </si>
  <si>
    <t>Terrain</t>
  </si>
  <si>
    <t>amazon prim</t>
  </si>
  <si>
    <t xml:space="preserve">La poste </t>
  </si>
  <si>
    <t>Maleo</t>
  </si>
  <si>
    <t>Manty</t>
  </si>
  <si>
    <t>SFR</t>
  </si>
  <si>
    <t>Bnp taxe</t>
  </si>
  <si>
    <t>Esprit libvre 12</t>
  </si>
  <si>
    <t xml:space="preserve">Assurance Habitation </t>
  </si>
  <si>
    <t>Boursrama</t>
  </si>
  <si>
    <t>Essenxe</t>
  </si>
  <si>
    <t>Mr Bricolage</t>
  </si>
  <si>
    <t>Vovo</t>
  </si>
  <si>
    <t xml:space="preserve">Peage </t>
  </si>
  <si>
    <t>JJ</t>
  </si>
  <si>
    <t>edf</t>
  </si>
  <si>
    <t>SFR box</t>
  </si>
  <si>
    <t>SFRMobile</t>
  </si>
  <si>
    <t>mouton</t>
  </si>
  <si>
    <t>Ipone Vovo</t>
  </si>
  <si>
    <t>Carburant</t>
  </si>
  <si>
    <t xml:space="preserve">Tige </t>
  </si>
  <si>
    <t>anniversaire bb mory</t>
  </si>
  <si>
    <t>Dev</t>
  </si>
  <si>
    <t>Gora</t>
  </si>
  <si>
    <t>Cadeau codou</t>
  </si>
  <si>
    <t>course 1</t>
  </si>
  <si>
    <t>course 2</t>
  </si>
  <si>
    <t>Course 3</t>
  </si>
  <si>
    <t>Moutons</t>
  </si>
  <si>
    <t xml:space="preserve">iphone mere </t>
  </si>
  <si>
    <t xml:space="preserve">timbre </t>
  </si>
  <si>
    <t>pv</t>
  </si>
  <si>
    <t>Yaba GP</t>
  </si>
  <si>
    <t>Virement Codou</t>
  </si>
  <si>
    <t>Assurance voiture</t>
  </si>
  <si>
    <t>Virement Bashir</t>
  </si>
  <si>
    <t>Netflix</t>
  </si>
  <si>
    <t>VPN</t>
  </si>
  <si>
    <t>Apple misic</t>
  </si>
  <si>
    <t>Assurance habitation</t>
  </si>
  <si>
    <t>Navigo</t>
  </si>
  <si>
    <t>junior</t>
  </si>
  <si>
    <t xml:space="preserve">Avenir </t>
  </si>
  <si>
    <t>Depense Fixe</t>
  </si>
  <si>
    <t>Depense Variable</t>
  </si>
  <si>
    <t>Abdoulaye</t>
  </si>
  <si>
    <t xml:space="preserve">Mouton manty </t>
  </si>
  <si>
    <t>Fatoumata</t>
  </si>
  <si>
    <t>rebtel</t>
  </si>
  <si>
    <t>marc orian</t>
  </si>
  <si>
    <t>A venir juil</t>
  </si>
  <si>
    <t>prefecture</t>
  </si>
  <si>
    <t>Amazon</t>
  </si>
  <si>
    <t>Aliexpress</t>
  </si>
  <si>
    <t>Shine</t>
  </si>
  <si>
    <t>Castorama</t>
  </si>
  <si>
    <t>Kiabi</t>
  </si>
  <si>
    <t xml:space="preserve">Amazon </t>
  </si>
  <si>
    <t>Adji</t>
  </si>
  <si>
    <t>lidl</t>
  </si>
  <si>
    <t>Leclar</t>
  </si>
  <si>
    <t xml:space="preserve">trotinette </t>
  </si>
  <si>
    <t>lait</t>
  </si>
  <si>
    <t>uber</t>
  </si>
  <si>
    <t>encre</t>
  </si>
  <si>
    <t>sport</t>
  </si>
  <si>
    <t>Reste</t>
  </si>
  <si>
    <t>Mr bricolage</t>
  </si>
  <si>
    <t>amazon</t>
  </si>
  <si>
    <t>jardilande</t>
  </si>
  <si>
    <t>mangé</t>
  </si>
  <si>
    <t>action</t>
  </si>
  <si>
    <t>Matlas</t>
  </si>
  <si>
    <t>fer</t>
  </si>
  <si>
    <t>maillot</t>
  </si>
  <si>
    <t xml:space="preserve">voiture </t>
  </si>
  <si>
    <t>ebay</t>
  </si>
  <si>
    <t>mcdo</t>
  </si>
  <si>
    <t>animalis</t>
  </si>
  <si>
    <t>amazone</t>
  </si>
  <si>
    <t>Restant total</t>
  </si>
  <si>
    <t>impot</t>
  </si>
  <si>
    <t>Course</t>
  </si>
  <si>
    <t xml:space="preserve">Kiabi </t>
  </si>
  <si>
    <t>LA Hall</t>
  </si>
  <si>
    <t>Lunette</t>
  </si>
  <si>
    <t>MK</t>
  </si>
  <si>
    <t xml:space="preserve">Go sport </t>
  </si>
  <si>
    <t>Decouvert</t>
  </si>
  <si>
    <t>lait bachir</t>
  </si>
  <si>
    <t>Adama</t>
  </si>
  <si>
    <t>Alexx</t>
  </si>
  <si>
    <t>Kabab</t>
  </si>
  <si>
    <t xml:space="preserve">Voiture </t>
  </si>
  <si>
    <t>lavage voiture 1</t>
  </si>
  <si>
    <t xml:space="preserve">action </t>
  </si>
  <si>
    <t>course</t>
  </si>
  <si>
    <t>Decathlon</t>
  </si>
  <si>
    <t>kabab</t>
  </si>
  <si>
    <t>gra frais</t>
  </si>
  <si>
    <t>clavier</t>
  </si>
  <si>
    <t>macdo</t>
  </si>
  <si>
    <t>cheque</t>
  </si>
  <si>
    <t>viremement</t>
  </si>
  <si>
    <t>bits</t>
  </si>
  <si>
    <t xml:space="preserve">Bashir </t>
  </si>
  <si>
    <t xml:space="preserve">Assurance mobile </t>
  </si>
  <si>
    <t xml:space="preserve">retrait </t>
  </si>
  <si>
    <t>Primark</t>
  </si>
  <si>
    <t xml:space="preserve">Boucherie </t>
  </si>
  <si>
    <t xml:space="preserve">lait </t>
  </si>
  <si>
    <t>Timbre</t>
  </si>
  <si>
    <t xml:space="preserve">courses </t>
  </si>
  <si>
    <t>carburant</t>
  </si>
  <si>
    <t>elec depot</t>
  </si>
  <si>
    <t>leclec</t>
  </si>
  <si>
    <t>ali express</t>
  </si>
  <si>
    <t>lave auto</t>
  </si>
  <si>
    <t xml:space="preserve">creche bashir </t>
  </si>
  <si>
    <t>boxe</t>
  </si>
  <si>
    <t>repas</t>
  </si>
  <si>
    <t>Macoura</t>
  </si>
  <si>
    <t>Poids</t>
  </si>
  <si>
    <t>Prix unitaire</t>
  </si>
  <si>
    <t>nombre</t>
  </si>
  <si>
    <t>Racky</t>
  </si>
  <si>
    <t>Racky devis</t>
  </si>
  <si>
    <t>caisse poussin</t>
  </si>
  <si>
    <t>:</t>
  </si>
  <si>
    <t>Mk</t>
  </si>
  <si>
    <t>Terrain MK</t>
  </si>
  <si>
    <t>reste</t>
  </si>
  <si>
    <t>Terrain yaba</t>
  </si>
  <si>
    <t>Reste total</t>
  </si>
  <si>
    <t>,</t>
  </si>
  <si>
    <t xml:space="preserve">clé voiture </t>
  </si>
  <si>
    <t>dermato</t>
  </si>
  <si>
    <t>arret M</t>
  </si>
  <si>
    <t>ordonance</t>
  </si>
  <si>
    <t>extra repas</t>
  </si>
  <si>
    <t>sera remboursé</t>
  </si>
  <si>
    <t>argent mere</t>
  </si>
  <si>
    <t>total</t>
  </si>
  <si>
    <t>Eparge du mois de avril</t>
  </si>
  <si>
    <t>salaire</t>
  </si>
  <si>
    <t>tata oumou</t>
  </si>
  <si>
    <t xml:space="preserve">a la maison </t>
  </si>
  <si>
    <t>bricolage</t>
  </si>
  <si>
    <t>Depense</t>
  </si>
  <si>
    <t>western mere</t>
  </si>
  <si>
    <t>pour nous</t>
  </si>
  <si>
    <t>pout</t>
  </si>
  <si>
    <t>Déjà depensé</t>
  </si>
  <si>
    <t>avance poussin</t>
  </si>
  <si>
    <t>ria moussa</t>
  </si>
  <si>
    <t>western ngane</t>
  </si>
  <si>
    <t>Depense extra</t>
  </si>
  <si>
    <t>course lait</t>
  </si>
  <si>
    <t>courser ramadan</t>
  </si>
  <si>
    <t>ramadan</t>
  </si>
  <si>
    <t>avenir</t>
  </si>
  <si>
    <t>tontine senegal</t>
  </si>
  <si>
    <t>Ecole bashir</t>
  </si>
  <si>
    <t xml:space="preserve">bashir </t>
  </si>
  <si>
    <t>codou</t>
  </si>
  <si>
    <t>pel</t>
  </si>
  <si>
    <t>assurance auto</t>
  </si>
  <si>
    <t>netflix</t>
  </si>
  <si>
    <t>apple</t>
  </si>
  <si>
    <t>credit</t>
  </si>
  <si>
    <t>extrat</t>
  </si>
  <si>
    <t>Fatim</t>
  </si>
  <si>
    <t>Rifaye</t>
  </si>
  <si>
    <t>Idy</t>
  </si>
  <si>
    <t>lit</t>
  </si>
  <si>
    <t>matlas</t>
  </si>
  <si>
    <t>tontine1</t>
  </si>
  <si>
    <t>tontine2</t>
  </si>
  <si>
    <t>pole emploi</t>
  </si>
  <si>
    <t>IK</t>
  </si>
  <si>
    <t>hotel</t>
  </si>
  <si>
    <t>hottel</t>
  </si>
  <si>
    <t>Pole emploi</t>
  </si>
  <si>
    <t>vire fifi</t>
  </si>
  <si>
    <t xml:space="preserve"> </t>
  </si>
  <si>
    <t>YG Consulting</t>
  </si>
  <si>
    <t>septembre</t>
  </si>
  <si>
    <t xml:space="preserve">aout </t>
  </si>
  <si>
    <t>juillet</t>
  </si>
  <si>
    <t>mai</t>
  </si>
  <si>
    <t>mars</t>
  </si>
  <si>
    <t>Mohamed NIANG</t>
  </si>
  <si>
    <t xml:space="preserve">Credit </t>
  </si>
  <si>
    <t>debit</t>
  </si>
  <si>
    <t>s</t>
  </si>
  <si>
    <t>virement</t>
  </si>
  <si>
    <t>achat</t>
  </si>
  <si>
    <t>octobre</t>
  </si>
  <si>
    <t>tontine</t>
  </si>
  <si>
    <t>Encaissé</t>
  </si>
  <si>
    <t>Deouvert</t>
  </si>
  <si>
    <t>Frere abdoul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</si>
</sst>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5B9BD5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/>
    <xf numFmtId="0" fontId="2" fillId="0" borderId="0" xfId="0" applyFont="1"/>
    <xf numFmtId="0" fontId="2" fillId="7" borderId="0" xfId="0" applyFont="1" applyFill="1"/>
    <xf numFmtId="0" fontId="3" fillId="0" borderId="0" xfId="0" applyFont="1"/>
    <xf numFmtId="0" fontId="3" fillId="7" borderId="0" xfId="0" applyFont="1" applyFill="1"/>
    <xf numFmtId="0" fontId="3" fillId="8" borderId="0" xfId="0" applyFont="1" applyFill="1"/>
    <xf numFmtId="0" fontId="2" fillId="9" borderId="0" xfId="0" applyFont="1" applyFill="1"/>
    <xf numFmtId="0" fontId="3" fillId="9" borderId="0" xfId="0" applyFont="1" applyFill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17/10/relationships/person" Target="persons/person1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28" Type="http://schemas.microsoft.com/office/2017/10/relationships/person" Target="persons/person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microsoft.com/office/2017/10/relationships/person" Target="persons/person0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6D2EE-B1EB-2943-B6D7-5E671889471A}">
  <dimension ref="A1:E28"/>
  <sheetViews>
    <sheetView workbookViewId="0">
      <selection activeCell="F28" sqref="F28"/>
    </sheetView>
  </sheetViews>
  <sheetFormatPr baseColWidth="10" defaultRowHeight="15.75" x14ac:dyDescent="0.5"/>
  <cols>
    <col min="1" max="1" width="13.75" bestFit="1" customWidth="1"/>
    <col min="5" max="5" width="12.75" bestFit="1" customWidth="1"/>
    <col min="11" max="11" width="13.75" bestFit="1" customWidth="1"/>
  </cols>
  <sheetData>
    <row r="1" spans="1:5" x14ac:dyDescent="0.5">
      <c r="A1" s="2" t="s">
        <v>1</v>
      </c>
      <c r="B1">
        <v>375</v>
      </c>
    </row>
    <row r="2" spans="1:5" x14ac:dyDescent="0.5">
      <c r="A2" s="2" t="s">
        <v>7</v>
      </c>
      <c r="B2">
        <v>3000</v>
      </c>
    </row>
    <row r="3" spans="1:5" x14ac:dyDescent="0.5">
      <c r="A3" s="2" t="s">
        <v>18</v>
      </c>
      <c r="B3">
        <f>B1+B2</f>
        <v>3375</v>
      </c>
    </row>
    <row r="4" spans="1:5" x14ac:dyDescent="0.5">
      <c r="A4" s="1"/>
    </row>
    <row r="5" spans="1:5" x14ac:dyDescent="0.5">
      <c r="A5" s="1"/>
    </row>
    <row r="7" spans="1:5" x14ac:dyDescent="0.5">
      <c r="A7" s="2" t="s">
        <v>9</v>
      </c>
      <c r="B7" s="3"/>
      <c r="C7" s="3"/>
      <c r="D7" s="3"/>
      <c r="E7" s="2" t="s">
        <v>10</v>
      </c>
    </row>
    <row r="8" spans="1:5" x14ac:dyDescent="0.5">
      <c r="A8" s="1" t="s">
        <v>11</v>
      </c>
      <c r="B8">
        <v>40</v>
      </c>
      <c r="D8" s="1" t="s">
        <v>0</v>
      </c>
      <c r="E8">
        <v>730</v>
      </c>
    </row>
    <row r="9" spans="1:5" x14ac:dyDescent="0.5">
      <c r="A9" s="1" t="s">
        <v>11</v>
      </c>
      <c r="B9">
        <v>313</v>
      </c>
      <c r="D9" s="1" t="s">
        <v>3</v>
      </c>
      <c r="E9">
        <v>100</v>
      </c>
    </row>
    <row r="10" spans="1:5" x14ac:dyDescent="0.5">
      <c r="A10" s="1" t="s">
        <v>12</v>
      </c>
      <c r="B10">
        <v>17.989999999999998</v>
      </c>
      <c r="D10" s="1" t="s">
        <v>4</v>
      </c>
      <c r="E10">
        <v>96</v>
      </c>
    </row>
    <row r="11" spans="1:5" x14ac:dyDescent="0.5">
      <c r="A11" s="1" t="s">
        <v>13</v>
      </c>
      <c r="B11">
        <v>2.7</v>
      </c>
      <c r="D11" s="1" t="s">
        <v>14</v>
      </c>
      <c r="E11">
        <v>500</v>
      </c>
    </row>
    <row r="12" spans="1:5" x14ac:dyDescent="0.5">
      <c r="A12" s="1" t="s">
        <v>2</v>
      </c>
      <c r="B12">
        <v>120</v>
      </c>
      <c r="D12" s="1" t="s">
        <v>2</v>
      </c>
      <c r="E12">
        <v>120</v>
      </c>
    </row>
    <row r="13" spans="1:5" x14ac:dyDescent="0.5">
      <c r="A13" s="1" t="s">
        <v>17</v>
      </c>
      <c r="B13">
        <v>105.57</v>
      </c>
      <c r="D13" s="1" t="s">
        <v>16</v>
      </c>
      <c r="E13">
        <v>260</v>
      </c>
    </row>
    <row r="14" spans="1:5" x14ac:dyDescent="0.5">
      <c r="A14" s="1" t="s">
        <v>19</v>
      </c>
      <c r="B14">
        <v>21.63</v>
      </c>
      <c r="D14" s="1" t="s">
        <v>5</v>
      </c>
      <c r="E14">
        <v>515</v>
      </c>
    </row>
    <row r="15" spans="1:5" x14ac:dyDescent="0.5">
      <c r="A15" s="1" t="s">
        <v>20</v>
      </c>
      <c r="B15">
        <v>15.54</v>
      </c>
      <c r="D15" s="1" t="s">
        <v>21</v>
      </c>
      <c r="E15">
        <v>126</v>
      </c>
    </row>
    <row r="16" spans="1:5" x14ac:dyDescent="0.5">
      <c r="A16" s="1" t="s">
        <v>22</v>
      </c>
      <c r="B16">
        <v>282</v>
      </c>
      <c r="D16" s="1"/>
    </row>
    <row r="17" spans="1:5" x14ac:dyDescent="0.5">
      <c r="A17" s="1" t="s">
        <v>25</v>
      </c>
      <c r="B17">
        <v>33</v>
      </c>
      <c r="D17" s="1"/>
    </row>
    <row r="18" spans="1:5" x14ac:dyDescent="0.5">
      <c r="A18" s="1" t="s">
        <v>26</v>
      </c>
      <c r="B18">
        <v>47.75</v>
      </c>
      <c r="D18" s="1"/>
    </row>
    <row r="21" spans="1:5" x14ac:dyDescent="0.5">
      <c r="A21" s="3" t="s">
        <v>6</v>
      </c>
      <c r="B21" s="4">
        <f>SUM(B8:B20)</f>
        <v>999.18</v>
      </c>
      <c r="C21" s="4"/>
      <c r="D21" s="4"/>
      <c r="E21" s="4">
        <f>SUM(E8:E20)</f>
        <v>2447</v>
      </c>
    </row>
    <row r="25" spans="1:5" x14ac:dyDescent="0.5">
      <c r="B25" t="s">
        <v>15</v>
      </c>
      <c r="D25" s="6">
        <f>B21+E21</f>
        <v>3446.18</v>
      </c>
    </row>
    <row r="28" spans="1:5" x14ac:dyDescent="0.5">
      <c r="A28" s="3" t="s">
        <v>8</v>
      </c>
      <c r="B28" s="5">
        <f>B3-D25</f>
        <v>-71.179999999999836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0F098-822B-FA49-A177-B9E80AE1C1D2}">
  <dimension ref="A1:S74"/>
  <sheetViews>
    <sheetView workbookViewId="0">
      <selection activeCell="H19" sqref="H19"/>
    </sheetView>
  </sheetViews>
  <sheetFormatPr baseColWidth="10" defaultRowHeight="15.75" x14ac:dyDescent="0.5"/>
  <cols>
    <col min="2" max="2" width="11.75" bestFit="1" customWidth="1"/>
    <col min="5" max="5" width="20.25" customWidth="1"/>
    <col min="11" max="11" width="8.25" customWidth="1"/>
    <col min="13" max="13" width="18.25" customWidth="1"/>
    <col min="18" max="18" width="3.75" customWidth="1"/>
  </cols>
  <sheetData>
    <row r="1" spans="1:19" x14ac:dyDescent="0.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5">
      <c r="A4" s="10"/>
      <c r="B4" s="9"/>
      <c r="C4" s="11"/>
      <c r="D4" s="11"/>
      <c r="E4" s="13" t="s">
        <v>78</v>
      </c>
      <c r="F4" s="14" t="s">
        <v>7</v>
      </c>
      <c r="G4" s="11">
        <v>3330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1010</v>
      </c>
      <c r="P4" s="11"/>
      <c r="Q4" s="11"/>
      <c r="R4" s="11"/>
      <c r="S4" s="12"/>
    </row>
    <row r="5" spans="1:19" x14ac:dyDescent="0.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5">
      <c r="A7" s="10"/>
      <c r="B7" s="9"/>
      <c r="C7" s="11"/>
      <c r="D7" s="11"/>
      <c r="E7" s="9" t="s">
        <v>0</v>
      </c>
      <c r="F7" s="11">
        <v>882</v>
      </c>
      <c r="G7" s="11"/>
      <c r="H7" s="9" t="s">
        <v>52</v>
      </c>
      <c r="I7" s="11">
        <v>60</v>
      </c>
      <c r="J7" s="12"/>
      <c r="K7" s="11"/>
      <c r="L7" s="11"/>
      <c r="M7" s="9" t="s">
        <v>69</v>
      </c>
      <c r="N7" s="11">
        <v>12</v>
      </c>
      <c r="O7" s="11"/>
      <c r="P7" s="9" t="s">
        <v>119</v>
      </c>
      <c r="Q7" s="11">
        <v>100</v>
      </c>
      <c r="R7" s="11"/>
      <c r="S7" s="12"/>
    </row>
    <row r="8" spans="1:19" x14ac:dyDescent="0.5">
      <c r="A8" s="10"/>
      <c r="B8" s="9"/>
      <c r="C8" s="11"/>
      <c r="D8" s="11"/>
      <c r="E8" s="9" t="s">
        <v>21</v>
      </c>
      <c r="F8" s="11">
        <v>72</v>
      </c>
      <c r="G8" s="11"/>
      <c r="H8" s="9" t="s">
        <v>137</v>
      </c>
      <c r="I8" s="11">
        <v>50</v>
      </c>
      <c r="J8" s="12"/>
      <c r="K8" s="11"/>
      <c r="L8" s="11"/>
      <c r="M8" s="9"/>
      <c r="N8" s="11"/>
      <c r="O8" s="11"/>
      <c r="P8" s="9"/>
      <c r="Q8" s="11"/>
      <c r="R8" s="11"/>
      <c r="S8" s="12"/>
    </row>
    <row r="9" spans="1:19" x14ac:dyDescent="0.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143</v>
      </c>
      <c r="I9" s="11">
        <v>17</v>
      </c>
      <c r="J9" s="12"/>
      <c r="K9" s="11"/>
      <c r="L9" s="11"/>
      <c r="M9" s="9" t="s">
        <v>71</v>
      </c>
      <c r="N9" s="11">
        <v>10</v>
      </c>
      <c r="O9" s="11"/>
      <c r="P9" s="9" t="s">
        <v>116</v>
      </c>
      <c r="Q9" s="11">
        <v>72.989999999999995</v>
      </c>
      <c r="R9" s="11"/>
      <c r="S9" s="12"/>
    </row>
    <row r="10" spans="1:19" x14ac:dyDescent="0.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146</v>
      </c>
      <c r="I10" s="11">
        <v>25</v>
      </c>
      <c r="J10" s="12"/>
      <c r="K10" s="11"/>
      <c r="L10" s="11"/>
      <c r="M10" s="9" t="s">
        <v>66</v>
      </c>
      <c r="N10" s="11">
        <v>50</v>
      </c>
      <c r="O10" s="11"/>
      <c r="P10" s="9" t="s">
        <v>140</v>
      </c>
      <c r="Q10" s="11">
        <v>200</v>
      </c>
      <c r="R10" s="11"/>
      <c r="S10" s="12"/>
    </row>
    <row r="11" spans="1:19" x14ac:dyDescent="0.5">
      <c r="A11" s="10"/>
      <c r="B11" s="9"/>
      <c r="C11" s="11"/>
      <c r="D11" s="11"/>
      <c r="E11" s="9" t="s">
        <v>5</v>
      </c>
      <c r="F11" s="11">
        <v>515</v>
      </c>
      <c r="G11" s="11"/>
      <c r="H11" s="9" t="s">
        <v>147</v>
      </c>
      <c r="I11" s="11">
        <v>9.9499999999999993</v>
      </c>
      <c r="J11" s="12"/>
      <c r="K11" s="11"/>
      <c r="L11" s="11"/>
      <c r="M11" s="9" t="s">
        <v>67</v>
      </c>
      <c r="N11" s="11">
        <v>70</v>
      </c>
      <c r="O11" s="11"/>
      <c r="P11" s="9" t="s">
        <v>118</v>
      </c>
      <c r="Q11" s="11">
        <v>90</v>
      </c>
      <c r="R11" s="11"/>
      <c r="S11" s="12"/>
    </row>
    <row r="12" spans="1:19" x14ac:dyDescent="0.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92</v>
      </c>
      <c r="I12" s="11">
        <v>16</v>
      </c>
      <c r="J12" s="12"/>
      <c r="K12" s="11"/>
      <c r="L12" s="11"/>
      <c r="M12" s="9" t="s">
        <v>68</v>
      </c>
      <c r="N12" s="11">
        <v>50</v>
      </c>
      <c r="O12" s="11"/>
      <c r="P12" s="9" t="s">
        <v>121</v>
      </c>
      <c r="Q12" s="11">
        <v>14</v>
      </c>
      <c r="R12" s="11"/>
      <c r="S12" s="12"/>
    </row>
    <row r="13" spans="1:19" x14ac:dyDescent="0.5">
      <c r="A13" s="10"/>
      <c r="B13" s="9"/>
      <c r="C13" s="11"/>
      <c r="D13" s="11"/>
      <c r="E13" s="9" t="s">
        <v>16</v>
      </c>
      <c r="F13" s="11">
        <v>280</v>
      </c>
      <c r="G13" s="11"/>
      <c r="H13" s="9" t="s">
        <v>148</v>
      </c>
      <c r="I13" s="11">
        <v>10</v>
      </c>
      <c r="J13" s="12"/>
      <c r="K13" s="11"/>
      <c r="L13" s="11"/>
      <c r="M13" s="9" t="s">
        <v>139</v>
      </c>
      <c r="N13" s="11">
        <v>14</v>
      </c>
      <c r="O13" s="11"/>
      <c r="P13" s="9"/>
      <c r="Q13" s="11"/>
      <c r="R13" s="11"/>
      <c r="S13" s="12"/>
    </row>
    <row r="14" spans="1:19" x14ac:dyDescent="0.5">
      <c r="A14" s="10"/>
      <c r="B14" s="9"/>
      <c r="C14" s="11"/>
      <c r="D14" s="11"/>
      <c r="E14" s="9" t="s">
        <v>39</v>
      </c>
      <c r="F14" s="11">
        <v>12</v>
      </c>
      <c r="G14" s="11"/>
      <c r="H14" s="9" t="s">
        <v>143</v>
      </c>
      <c r="I14" s="11">
        <v>13.5</v>
      </c>
      <c r="J14" s="12"/>
      <c r="K14" s="11"/>
      <c r="L14" s="11"/>
      <c r="M14" s="9"/>
      <c r="N14" s="11"/>
      <c r="O14" s="11"/>
      <c r="P14" s="9" t="s">
        <v>115</v>
      </c>
      <c r="Q14" s="11"/>
      <c r="R14" s="11"/>
      <c r="S14" s="12"/>
    </row>
    <row r="15" spans="1:19" x14ac:dyDescent="0.5">
      <c r="A15" s="10"/>
      <c r="B15" s="9"/>
      <c r="C15" s="11"/>
      <c r="D15" s="11"/>
      <c r="E15" s="9" t="s">
        <v>40</v>
      </c>
      <c r="F15" s="11">
        <v>10</v>
      </c>
      <c r="G15" s="11"/>
      <c r="H15" s="9" t="s">
        <v>149</v>
      </c>
      <c r="I15" s="11">
        <v>30</v>
      </c>
      <c r="J15" s="12"/>
      <c r="K15" s="11"/>
      <c r="L15" s="11"/>
      <c r="M15" s="9"/>
      <c r="N15" s="11"/>
      <c r="O15" s="11"/>
      <c r="P15" s="9" t="s">
        <v>85</v>
      </c>
      <c r="Q15" s="11">
        <v>67</v>
      </c>
      <c r="R15" s="11"/>
      <c r="S15" s="12"/>
    </row>
    <row r="16" spans="1:19" x14ac:dyDescent="0.5">
      <c r="A16" s="10"/>
      <c r="B16" s="9"/>
      <c r="C16" s="11"/>
      <c r="D16" s="11"/>
      <c r="E16" s="9" t="s">
        <v>48</v>
      </c>
      <c r="F16" s="11">
        <v>15</v>
      </c>
      <c r="G16" s="11"/>
      <c r="H16" s="11" t="s">
        <v>143</v>
      </c>
      <c r="I16" s="11">
        <v>27</v>
      </c>
      <c r="J16" s="12"/>
      <c r="K16" s="11"/>
      <c r="L16" s="11"/>
      <c r="M16" s="9"/>
      <c r="N16" s="11"/>
      <c r="O16" s="11"/>
      <c r="P16" s="11" t="s">
        <v>141</v>
      </c>
      <c r="Q16" s="11">
        <v>26</v>
      </c>
      <c r="R16" s="11"/>
      <c r="S16" s="12"/>
    </row>
    <row r="17" spans="1:19" x14ac:dyDescent="0.5">
      <c r="A17" s="10"/>
      <c r="B17" s="9"/>
      <c r="C17" s="11"/>
      <c r="D17" s="11"/>
      <c r="E17" s="9" t="s">
        <v>49</v>
      </c>
      <c r="F17" s="11">
        <v>15</v>
      </c>
      <c r="G17" s="11"/>
      <c r="H17" s="11" t="s">
        <v>92</v>
      </c>
      <c r="I17" s="11">
        <v>17</v>
      </c>
      <c r="J17" s="12"/>
      <c r="K17" s="11"/>
      <c r="L17" s="11"/>
      <c r="M17" s="9"/>
      <c r="N17" s="11"/>
      <c r="O17" s="11"/>
      <c r="P17" s="11" t="s">
        <v>125</v>
      </c>
      <c r="Q17" s="11">
        <v>12</v>
      </c>
      <c r="R17" s="11"/>
      <c r="S17" s="12"/>
    </row>
    <row r="18" spans="1:19" x14ac:dyDescent="0.5">
      <c r="A18" s="10"/>
      <c r="B18" s="9"/>
      <c r="C18" s="11"/>
      <c r="D18" s="11"/>
      <c r="E18" s="9" t="s">
        <v>49</v>
      </c>
      <c r="F18" s="11">
        <v>20</v>
      </c>
      <c r="G18" s="11"/>
      <c r="H18" s="11" t="s">
        <v>63</v>
      </c>
      <c r="I18" s="11">
        <v>55</v>
      </c>
      <c r="J18" s="12"/>
      <c r="K18" s="11"/>
      <c r="L18" s="11"/>
      <c r="M18" s="9"/>
      <c r="N18" s="11"/>
      <c r="O18" s="11"/>
      <c r="P18" s="11" t="s">
        <v>142</v>
      </c>
      <c r="Q18" s="11">
        <v>18</v>
      </c>
      <c r="R18" s="11"/>
      <c r="S18" s="12"/>
    </row>
    <row r="19" spans="1:19" x14ac:dyDescent="0.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 t="s">
        <v>144</v>
      </c>
      <c r="Q19" s="11">
        <v>25</v>
      </c>
      <c r="R19" s="11"/>
      <c r="S19" s="12"/>
    </row>
    <row r="20" spans="1:19" x14ac:dyDescent="0.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/>
      <c r="Q20" s="11">
        <v>22</v>
      </c>
      <c r="R20" s="11"/>
      <c r="S20" s="12"/>
    </row>
    <row r="21" spans="1:19" x14ac:dyDescent="0.5">
      <c r="A21" s="10"/>
      <c r="B21" s="9"/>
      <c r="C21" s="11"/>
      <c r="D21" s="11"/>
      <c r="E21" s="9" t="s">
        <v>14</v>
      </c>
      <c r="F21" s="11">
        <v>500</v>
      </c>
      <c r="G21" s="11"/>
      <c r="H21" s="11"/>
      <c r="I21" s="11"/>
      <c r="J21" s="12"/>
      <c r="K21" s="11"/>
      <c r="L21" s="11"/>
      <c r="M21" s="9"/>
      <c r="N21" s="11"/>
      <c r="O21" s="11"/>
      <c r="P21" s="11" t="s">
        <v>101</v>
      </c>
      <c r="Q21" s="11">
        <v>15</v>
      </c>
      <c r="R21" s="11"/>
      <c r="S21" s="12"/>
    </row>
    <row r="22" spans="1:19" x14ac:dyDescent="0.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5">
      <c r="A23" s="10"/>
      <c r="B23" s="9"/>
      <c r="C23" s="11"/>
      <c r="D23" s="11"/>
      <c r="E23" s="9" t="s">
        <v>27</v>
      </c>
      <c r="F23" s="11">
        <v>60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5">
      <c r="A24" s="10"/>
      <c r="B24" s="9"/>
      <c r="C24" s="11"/>
      <c r="D24" s="11"/>
      <c r="E24" s="9" t="s">
        <v>114</v>
      </c>
      <c r="F24" s="11">
        <v>151</v>
      </c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5">
      <c r="A25" s="10"/>
      <c r="B25" s="9"/>
      <c r="C25" s="11"/>
      <c r="D25" s="11"/>
      <c r="E25" s="9" t="s">
        <v>138</v>
      </c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5">
      <c r="A26" s="10"/>
      <c r="B26" s="9"/>
      <c r="C26" s="11"/>
      <c r="D26" s="11"/>
      <c r="E26" s="11" t="s">
        <v>135</v>
      </c>
      <c r="F26" s="11">
        <v>50</v>
      </c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5">
      <c r="A27" s="10"/>
      <c r="B27" s="11"/>
      <c r="C27" s="11"/>
      <c r="D27" s="11"/>
      <c r="E27" s="11" t="s">
        <v>135</v>
      </c>
      <c r="F27" s="11">
        <v>30</v>
      </c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5">
      <c r="A28" s="10"/>
      <c r="B28" s="11"/>
      <c r="C28" s="11"/>
      <c r="D28" s="11"/>
      <c r="E28" s="9" t="s">
        <v>136</v>
      </c>
      <c r="F28" s="11">
        <v>24</v>
      </c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5">
      <c r="A32" s="10"/>
      <c r="B32" s="11"/>
      <c r="C32" s="11"/>
      <c r="D32" s="11"/>
      <c r="E32" s="9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5">
      <c r="A33" s="10"/>
      <c r="B33" s="11"/>
      <c r="C33" s="11"/>
      <c r="D33" s="11"/>
      <c r="E33" s="11"/>
      <c r="F33" s="11"/>
      <c r="G33" s="11"/>
      <c r="H33" s="11"/>
      <c r="I33" s="11"/>
      <c r="J33" s="12"/>
      <c r="K33" s="11"/>
      <c r="L33" s="11"/>
      <c r="M33" s="11"/>
      <c r="N33" s="11"/>
      <c r="O33" s="11"/>
      <c r="P33" s="11"/>
      <c r="Q33" s="11"/>
      <c r="R33" s="11"/>
      <c r="S33" s="12"/>
    </row>
    <row r="34" spans="1:19" x14ac:dyDescent="0.5">
      <c r="A34" s="10"/>
      <c r="B34" s="14" t="s">
        <v>6</v>
      </c>
      <c r="C34" s="11">
        <f>SUM(C7:C32)</f>
        <v>0</v>
      </c>
      <c r="D34" s="11"/>
      <c r="E34" s="11"/>
      <c r="F34" s="11">
        <f>SUM(F7:F32)+150</f>
        <v>3238.99</v>
      </c>
      <c r="G34" s="11"/>
      <c r="H34" s="11"/>
      <c r="I34" s="11">
        <f>SUM(I7:I32)</f>
        <v>330.45</v>
      </c>
      <c r="J34" s="12"/>
      <c r="K34" s="11"/>
      <c r="L34" s="11"/>
      <c r="M34" s="11"/>
      <c r="N34" s="11">
        <f>SUM(N7:N32)</f>
        <v>206</v>
      </c>
      <c r="O34" s="11"/>
      <c r="P34" s="11"/>
      <c r="Q34" s="11">
        <f>SUM(Q7:Q31)</f>
        <v>661.99</v>
      </c>
      <c r="R34" s="11"/>
      <c r="S34" s="12"/>
    </row>
    <row r="35" spans="1:19" x14ac:dyDescent="0.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5">
      <c r="A37" s="10"/>
      <c r="B37" s="11"/>
      <c r="C37" s="11"/>
      <c r="D37" s="11"/>
      <c r="E37" s="11"/>
      <c r="F37" s="11"/>
      <c r="G37" s="11"/>
      <c r="H37" s="11"/>
      <c r="I37" s="11"/>
      <c r="J37" s="12"/>
      <c r="K37" s="11"/>
      <c r="L37" s="11"/>
      <c r="M37" s="11"/>
      <c r="N37" s="11"/>
      <c r="O37" s="11"/>
      <c r="P37" s="11"/>
      <c r="Q37" s="11"/>
      <c r="R37" s="11"/>
      <c r="S37" s="12"/>
    </row>
    <row r="38" spans="1:19" x14ac:dyDescent="0.5">
      <c r="A38" s="10"/>
      <c r="B38" s="11"/>
      <c r="C38" s="14" t="s">
        <v>15</v>
      </c>
      <c r="D38" s="11">
        <f>C34+F34+I34</f>
        <v>3569.4399999999996</v>
      </c>
      <c r="E38" s="11"/>
      <c r="F38" s="11"/>
      <c r="G38" s="11"/>
      <c r="H38" s="11"/>
      <c r="I38" s="11"/>
      <c r="J38" s="12"/>
      <c r="K38" s="14" t="s">
        <v>6</v>
      </c>
      <c r="L38" s="11"/>
      <c r="M38" s="11"/>
      <c r="N38" s="11"/>
      <c r="O38" s="11"/>
      <c r="P38" s="11">
        <f>N34+Q34</f>
        <v>867.99</v>
      </c>
      <c r="Q38" s="11"/>
      <c r="R38" s="11"/>
      <c r="S38" s="12"/>
    </row>
    <row r="39" spans="1:19" x14ac:dyDescent="0.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5">
      <c r="A40" s="10"/>
      <c r="B40" s="11"/>
      <c r="C40" s="11"/>
      <c r="D40" s="11"/>
      <c r="E40" s="11"/>
      <c r="F40" s="11"/>
      <c r="G40" s="11"/>
      <c r="H40" s="11"/>
      <c r="I40" s="11"/>
      <c r="J40" s="12"/>
      <c r="K40" s="11"/>
      <c r="L40" s="11"/>
      <c r="M40" s="11"/>
      <c r="N40" s="11"/>
      <c r="O40" s="11"/>
      <c r="P40" s="11"/>
      <c r="Q40" s="11"/>
      <c r="R40" s="11"/>
      <c r="S40" s="12"/>
    </row>
    <row r="41" spans="1:19" x14ac:dyDescent="0.5">
      <c r="A41" s="10"/>
      <c r="B41" s="14" t="s">
        <v>8</v>
      </c>
      <c r="C41" s="11">
        <f>G4-D38</f>
        <v>-239.4399999999996</v>
      </c>
      <c r="D41" s="11"/>
      <c r="E41" s="11"/>
      <c r="F41" s="11"/>
      <c r="G41" s="11"/>
      <c r="H41" s="11"/>
      <c r="I41" s="11"/>
      <c r="J41" s="12"/>
      <c r="K41" s="14" t="s">
        <v>99</v>
      </c>
      <c r="L41" s="11">
        <f>O4-P38</f>
        <v>142.01</v>
      </c>
      <c r="M41" s="11"/>
      <c r="N41" s="11"/>
      <c r="O41" s="11"/>
      <c r="P41" s="11"/>
      <c r="Q41" s="11"/>
      <c r="R41" s="11"/>
      <c r="S41" s="12"/>
    </row>
    <row r="42" spans="1:19" x14ac:dyDescent="0.5">
      <c r="A42" s="10"/>
      <c r="B42" s="11"/>
      <c r="C42" s="11"/>
      <c r="D42" s="11"/>
      <c r="E42" s="11"/>
      <c r="F42" s="11"/>
      <c r="G42" s="11"/>
      <c r="H42" s="11"/>
      <c r="I42" s="11"/>
      <c r="J42" s="12"/>
      <c r="K42" s="11"/>
      <c r="L42" s="11"/>
      <c r="M42" s="11"/>
      <c r="N42" s="11"/>
      <c r="O42" s="11"/>
      <c r="P42" s="11"/>
      <c r="Q42" s="11"/>
      <c r="R42" s="11"/>
      <c r="S42" s="12"/>
    </row>
    <row r="43" spans="1:19" x14ac:dyDescent="0.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x14ac:dyDescent="0.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5">
      <c r="A46" s="9"/>
      <c r="B46" s="14" t="s">
        <v>113</v>
      </c>
      <c r="C46" s="11"/>
      <c r="D46" s="11"/>
      <c r="E46" s="11"/>
      <c r="F46" s="11"/>
      <c r="G46" s="11"/>
      <c r="H46" s="11"/>
      <c r="I46" s="11"/>
      <c r="J46" s="11">
        <f>C41+L41</f>
        <v>-97.429999999999609</v>
      </c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5">
      <c r="A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74" spans="2:3" x14ac:dyDescent="0.5">
      <c r="B74" s="14" t="s">
        <v>3</v>
      </c>
      <c r="C74" s="11">
        <v>2000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5A910-AF69-BB4D-BFB9-C5E07AFF6C21}">
  <dimension ref="A1:S74"/>
  <sheetViews>
    <sheetView topLeftCell="A4" workbookViewId="0">
      <selection activeCell="F24" sqref="F24"/>
    </sheetView>
  </sheetViews>
  <sheetFormatPr baseColWidth="10" defaultRowHeight="15.75" x14ac:dyDescent="0.5"/>
  <cols>
    <col min="2" max="2" width="11.75" bestFit="1" customWidth="1"/>
    <col min="5" max="5" width="20.25" customWidth="1"/>
    <col min="8" max="8" width="15.75" bestFit="1" customWidth="1"/>
    <col min="11" max="11" width="8.25" customWidth="1"/>
    <col min="13" max="13" width="18.25" customWidth="1"/>
    <col min="16" max="16" width="15.75" bestFit="1" customWidth="1"/>
    <col min="18" max="18" width="3.75" customWidth="1"/>
  </cols>
  <sheetData>
    <row r="1" spans="1:19" x14ac:dyDescent="0.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5">
      <c r="A4" s="10"/>
      <c r="B4" s="9"/>
      <c r="C4" s="11"/>
      <c r="D4" s="11"/>
      <c r="E4" s="13" t="s">
        <v>78</v>
      </c>
      <c r="F4" s="14" t="s">
        <v>7</v>
      </c>
      <c r="G4" s="11">
        <v>3100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1010</v>
      </c>
      <c r="P4" s="11"/>
      <c r="Q4" s="11"/>
      <c r="R4" s="11"/>
      <c r="S4" s="12"/>
    </row>
    <row r="5" spans="1:19" x14ac:dyDescent="0.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5">
      <c r="A7" s="10"/>
      <c r="B7" s="9"/>
      <c r="C7" s="11">
        <v>250</v>
      </c>
      <c r="D7" s="11"/>
      <c r="E7" s="9" t="s">
        <v>0</v>
      </c>
      <c r="F7" s="11">
        <v>882</v>
      </c>
      <c r="G7" s="11"/>
      <c r="H7" s="9" t="s">
        <v>52</v>
      </c>
      <c r="I7" s="11">
        <v>60</v>
      </c>
      <c r="J7" s="12"/>
      <c r="K7" s="11"/>
      <c r="L7" s="11"/>
      <c r="M7" s="9" t="s">
        <v>69</v>
      </c>
      <c r="N7" s="11">
        <v>12</v>
      </c>
      <c r="O7" s="11"/>
      <c r="P7" s="9" t="s">
        <v>119</v>
      </c>
      <c r="Q7" s="11">
        <v>100</v>
      </c>
      <c r="R7" s="11"/>
      <c r="S7" s="12"/>
    </row>
    <row r="8" spans="1:19" x14ac:dyDescent="0.5">
      <c r="A8" s="10"/>
      <c r="B8" s="9"/>
      <c r="C8" s="11"/>
      <c r="D8" s="11"/>
      <c r="E8" s="9" t="s">
        <v>21</v>
      </c>
      <c r="F8" s="11">
        <v>72</v>
      </c>
      <c r="G8" s="11"/>
      <c r="H8" s="9" t="s">
        <v>137</v>
      </c>
      <c r="I8" s="11">
        <v>50</v>
      </c>
      <c r="J8" s="12"/>
      <c r="K8" s="11"/>
      <c r="L8" s="11"/>
      <c r="M8" s="9"/>
      <c r="N8" s="11"/>
      <c r="O8" s="11"/>
      <c r="P8" s="9" t="s">
        <v>85</v>
      </c>
      <c r="Q8" s="11">
        <v>67</v>
      </c>
      <c r="R8" s="11"/>
      <c r="S8" s="12"/>
    </row>
    <row r="9" spans="1:19" x14ac:dyDescent="0.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150</v>
      </c>
      <c r="I9" s="11">
        <v>14</v>
      </c>
      <c r="J9" s="12"/>
      <c r="K9" s="11"/>
      <c r="L9" s="11"/>
      <c r="M9" s="9" t="s">
        <v>71</v>
      </c>
      <c r="N9" s="11">
        <v>10</v>
      </c>
      <c r="O9" s="11"/>
      <c r="P9" s="9" t="s">
        <v>145</v>
      </c>
      <c r="Q9" s="11">
        <v>250</v>
      </c>
      <c r="R9" s="11"/>
      <c r="S9" s="12"/>
    </row>
    <row r="10" spans="1:19" x14ac:dyDescent="0.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152</v>
      </c>
      <c r="I10" s="11">
        <v>110</v>
      </c>
      <c r="J10" s="12"/>
      <c r="K10" s="11"/>
      <c r="L10" s="11"/>
      <c r="M10" s="9" t="s">
        <v>66</v>
      </c>
      <c r="N10" s="11">
        <v>50</v>
      </c>
      <c r="O10" s="11"/>
      <c r="Q10" s="11">
        <v>100</v>
      </c>
      <c r="R10" s="11"/>
      <c r="S10" s="12"/>
    </row>
    <row r="11" spans="1:19" x14ac:dyDescent="0.5">
      <c r="A11" s="10"/>
      <c r="B11" s="9"/>
      <c r="C11" s="11"/>
      <c r="D11" s="11"/>
      <c r="E11" s="9" t="s">
        <v>5</v>
      </c>
      <c r="F11" s="11">
        <v>283</v>
      </c>
      <c r="G11" s="11"/>
      <c r="H11" s="9" t="s">
        <v>153</v>
      </c>
      <c r="I11" s="11">
        <v>7</v>
      </c>
      <c r="J11" s="12"/>
      <c r="K11" s="11"/>
      <c r="L11" s="11"/>
      <c r="M11" s="9" t="s">
        <v>67</v>
      </c>
      <c r="N11" s="11">
        <v>70</v>
      </c>
      <c r="O11" s="11"/>
      <c r="Q11" s="11">
        <v>48</v>
      </c>
      <c r="R11" s="11"/>
      <c r="S11" s="12"/>
    </row>
    <row r="12" spans="1:19" x14ac:dyDescent="0.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153</v>
      </c>
      <c r="I12" s="11">
        <v>7</v>
      </c>
      <c r="J12" s="12"/>
      <c r="K12" s="11"/>
      <c r="L12" s="11"/>
      <c r="M12" s="9" t="s">
        <v>68</v>
      </c>
      <c r="N12" s="11">
        <v>50</v>
      </c>
      <c r="O12" s="11"/>
      <c r="P12" s="9" t="s">
        <v>85</v>
      </c>
      <c r="Q12" s="11">
        <v>38</v>
      </c>
      <c r="R12" s="11"/>
      <c r="S12" s="12"/>
    </row>
    <row r="13" spans="1:19" x14ac:dyDescent="0.5">
      <c r="A13" s="10"/>
      <c r="B13" s="9"/>
      <c r="C13" s="11"/>
      <c r="D13" s="11"/>
      <c r="E13" s="9" t="s">
        <v>16</v>
      </c>
      <c r="F13" s="11">
        <v>310</v>
      </c>
      <c r="G13" s="11"/>
      <c r="H13" s="9" t="s">
        <v>153</v>
      </c>
      <c r="I13" s="11">
        <v>6</v>
      </c>
      <c r="J13" s="12"/>
      <c r="K13" s="11"/>
      <c r="L13" s="11"/>
      <c r="M13" s="9" t="s">
        <v>139</v>
      </c>
      <c r="N13" s="11">
        <v>14</v>
      </c>
      <c r="O13" s="11"/>
      <c r="P13" s="9" t="s">
        <v>85</v>
      </c>
      <c r="Q13" s="11">
        <v>17</v>
      </c>
      <c r="R13" s="11"/>
      <c r="S13" s="12"/>
    </row>
    <row r="14" spans="1:19" x14ac:dyDescent="0.5">
      <c r="A14" s="10"/>
      <c r="B14" s="9"/>
      <c r="C14" s="11"/>
      <c r="D14" s="11"/>
      <c r="E14" s="9" t="s">
        <v>39</v>
      </c>
      <c r="F14" s="11">
        <v>12</v>
      </c>
      <c r="G14" s="11"/>
      <c r="H14" s="9" t="s">
        <v>52</v>
      </c>
      <c r="I14" s="11">
        <v>10</v>
      </c>
      <c r="J14" s="12"/>
      <c r="K14" s="11"/>
      <c r="L14" s="11"/>
      <c r="M14" s="9"/>
      <c r="N14" s="11"/>
      <c r="O14" s="11"/>
      <c r="R14" s="11"/>
      <c r="S14" s="12"/>
    </row>
    <row r="15" spans="1:19" x14ac:dyDescent="0.5">
      <c r="A15" s="10"/>
      <c r="B15" s="9"/>
      <c r="C15" s="11"/>
      <c r="D15" s="11"/>
      <c r="E15" s="9" t="s">
        <v>40</v>
      </c>
      <c r="F15" s="11">
        <v>10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19" x14ac:dyDescent="0.5">
      <c r="A16" s="10"/>
      <c r="B16" s="9"/>
      <c r="C16" s="11"/>
      <c r="D16" s="11"/>
      <c r="E16" s="9" t="s">
        <v>48</v>
      </c>
      <c r="F16" s="11">
        <v>15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5">
      <c r="A17" s="10"/>
      <c r="B17" s="9"/>
      <c r="C17" s="11"/>
      <c r="D17" s="11"/>
      <c r="E17" s="9" t="s">
        <v>49</v>
      </c>
      <c r="F17" s="11">
        <v>15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5">
      <c r="A18" s="10"/>
      <c r="B18" s="9"/>
      <c r="C18" s="11"/>
      <c r="D18" s="11"/>
      <c r="E18" s="9" t="s">
        <v>49</v>
      </c>
      <c r="F18" s="11">
        <v>20</v>
      </c>
      <c r="G18" s="11"/>
      <c r="H18" s="11"/>
      <c r="I18" s="11"/>
      <c r="J18" s="12"/>
      <c r="K18" s="11"/>
      <c r="L18" s="11"/>
      <c r="M18" s="9"/>
      <c r="N18" s="11"/>
      <c r="O18" s="11"/>
      <c r="P18" s="11"/>
      <c r="Q18" s="11"/>
      <c r="R18" s="11"/>
      <c r="S18" s="12"/>
    </row>
    <row r="19" spans="1:19" x14ac:dyDescent="0.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/>
      <c r="Q19" s="11"/>
      <c r="R19" s="11"/>
      <c r="S19" s="12"/>
    </row>
    <row r="20" spans="1:19" x14ac:dyDescent="0.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/>
      <c r="Q20" s="11"/>
      <c r="R20" s="11"/>
      <c r="S20" s="12"/>
    </row>
    <row r="21" spans="1:19" x14ac:dyDescent="0.5">
      <c r="A21" s="10"/>
      <c r="B21" s="9"/>
      <c r="C21" s="11"/>
      <c r="D21" s="11"/>
      <c r="E21" s="9" t="s">
        <v>14</v>
      </c>
      <c r="F21" s="11">
        <v>500</v>
      </c>
      <c r="G21" s="11"/>
      <c r="H21" s="11"/>
      <c r="I21" s="11"/>
      <c r="J21" s="12"/>
      <c r="K21" s="11"/>
      <c r="L21" s="11"/>
      <c r="M21" s="9"/>
      <c r="N21" s="11"/>
      <c r="O21" s="11"/>
      <c r="P21" s="11"/>
      <c r="Q21" s="11"/>
      <c r="R21" s="11"/>
      <c r="S21" s="12"/>
    </row>
    <row r="22" spans="1:19" x14ac:dyDescent="0.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5">
      <c r="A23" s="10"/>
      <c r="B23" s="9"/>
      <c r="C23" s="11"/>
      <c r="D23" s="11"/>
      <c r="E23" s="9" t="s">
        <v>27</v>
      </c>
      <c r="F23" s="11">
        <v>138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5">
      <c r="A24" s="10"/>
      <c r="B24" s="9"/>
      <c r="C24" s="11"/>
      <c r="D24" s="11"/>
      <c r="E24" s="9" t="s">
        <v>114</v>
      </c>
      <c r="F24" s="11">
        <v>154</v>
      </c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5">
      <c r="A25" s="10"/>
      <c r="B25" s="9"/>
      <c r="C25" s="11"/>
      <c r="D25" s="11"/>
      <c r="E25" s="9" t="s">
        <v>151</v>
      </c>
      <c r="F25" s="11">
        <v>120</v>
      </c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5">
      <c r="A26" s="10"/>
      <c r="B26" s="9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5">
      <c r="A28" s="10"/>
      <c r="B28" s="11"/>
      <c r="C28" s="11"/>
      <c r="D28" s="11"/>
      <c r="E28" s="9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5">
      <c r="A32" s="10"/>
      <c r="B32" s="11"/>
      <c r="C32" s="11"/>
      <c r="D32" s="11"/>
      <c r="E32" s="9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5">
      <c r="A33" s="10"/>
      <c r="B33" s="11"/>
      <c r="C33" s="11"/>
      <c r="D33" s="11"/>
      <c r="E33" s="11"/>
      <c r="F33" s="11"/>
      <c r="G33" s="11"/>
      <c r="H33" s="11"/>
      <c r="I33" s="11"/>
      <c r="J33" s="12"/>
      <c r="K33" s="11"/>
      <c r="L33" s="11"/>
      <c r="M33" s="11"/>
      <c r="N33" s="11"/>
      <c r="O33" s="11"/>
      <c r="P33" s="11"/>
      <c r="Q33" s="11"/>
      <c r="R33" s="11"/>
      <c r="S33" s="12"/>
    </row>
    <row r="34" spans="1:19" x14ac:dyDescent="0.5">
      <c r="A34" s="10"/>
      <c r="B34" s="14" t="s">
        <v>6</v>
      </c>
      <c r="C34" s="11">
        <f>SUM(C7:C32)</f>
        <v>250</v>
      </c>
      <c r="D34" s="11"/>
      <c r="E34" s="11"/>
      <c r="F34" s="11">
        <f>SUM(F7:F32)+150</f>
        <v>3133.99</v>
      </c>
      <c r="G34" s="11"/>
      <c r="H34" s="11"/>
      <c r="I34" s="11">
        <f>SUM(I7:I32)</f>
        <v>264</v>
      </c>
      <c r="J34" s="12"/>
      <c r="K34" s="11"/>
      <c r="L34" s="11"/>
      <c r="M34" s="11"/>
      <c r="N34" s="11">
        <f>SUM(N7:N32)</f>
        <v>206</v>
      </c>
      <c r="O34" s="11"/>
      <c r="P34" s="11"/>
      <c r="Q34" s="11">
        <f>SUM(Q7:Q31)</f>
        <v>620</v>
      </c>
      <c r="R34" s="11"/>
      <c r="S34" s="12"/>
    </row>
    <row r="35" spans="1:19" x14ac:dyDescent="0.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5">
      <c r="A37" s="10"/>
      <c r="B37" s="11"/>
      <c r="C37" s="11"/>
      <c r="D37" s="11"/>
      <c r="E37" s="11"/>
      <c r="F37" s="11"/>
      <c r="G37" s="11"/>
      <c r="H37" s="11"/>
      <c r="I37" s="11"/>
      <c r="J37" s="12"/>
      <c r="K37" s="11"/>
      <c r="L37" s="11"/>
      <c r="M37" s="11"/>
      <c r="N37" s="11"/>
      <c r="O37" s="11"/>
      <c r="P37" s="11"/>
      <c r="Q37" s="11"/>
      <c r="R37" s="11"/>
      <c r="S37" s="12"/>
    </row>
    <row r="38" spans="1:19" x14ac:dyDescent="0.5">
      <c r="A38" s="10"/>
      <c r="B38" s="11"/>
      <c r="C38" s="14" t="s">
        <v>15</v>
      </c>
      <c r="D38" s="11">
        <f>C34+F34+I34</f>
        <v>3647.99</v>
      </c>
      <c r="E38" s="11"/>
      <c r="F38" s="11"/>
      <c r="G38" s="11"/>
      <c r="H38" s="11"/>
      <c r="I38" s="11"/>
      <c r="J38" s="12"/>
      <c r="K38" s="14" t="s">
        <v>6</v>
      </c>
      <c r="L38" s="11"/>
      <c r="M38" s="11"/>
      <c r="N38" s="11"/>
      <c r="O38" s="11"/>
      <c r="P38" s="11">
        <f>N34+Q34</f>
        <v>826</v>
      </c>
      <c r="Q38" s="11"/>
      <c r="R38" s="11"/>
      <c r="S38" s="12"/>
    </row>
    <row r="39" spans="1:19" x14ac:dyDescent="0.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5">
      <c r="A40" s="10"/>
      <c r="B40" s="11"/>
      <c r="C40" s="11"/>
      <c r="D40" s="11"/>
      <c r="E40" s="11"/>
      <c r="F40" s="11"/>
      <c r="G40" s="11"/>
      <c r="H40" s="11"/>
      <c r="I40" s="11"/>
      <c r="J40" s="12"/>
      <c r="K40" s="11"/>
      <c r="L40" s="11"/>
      <c r="M40" s="11"/>
      <c r="N40" s="11"/>
      <c r="O40" s="11"/>
      <c r="P40" s="11"/>
      <c r="Q40" s="11"/>
      <c r="R40" s="11"/>
      <c r="S40" s="12"/>
    </row>
    <row r="41" spans="1:19" x14ac:dyDescent="0.5">
      <c r="A41" s="10"/>
      <c r="B41" s="14" t="s">
        <v>8</v>
      </c>
      <c r="C41" s="11">
        <f>G4-D38</f>
        <v>-547.98999999999978</v>
      </c>
      <c r="D41" s="11"/>
      <c r="E41" s="11"/>
      <c r="F41" s="11"/>
      <c r="G41" s="11"/>
      <c r="H41" s="11"/>
      <c r="I41" s="11"/>
      <c r="J41" s="12"/>
      <c r="K41" s="14" t="s">
        <v>99</v>
      </c>
      <c r="L41" s="11">
        <f>O4-P38</f>
        <v>184</v>
      </c>
      <c r="M41" s="11"/>
      <c r="N41" s="11"/>
      <c r="O41" s="11"/>
      <c r="P41" s="11"/>
      <c r="Q41" s="11"/>
      <c r="R41" s="11"/>
      <c r="S41" s="12"/>
    </row>
    <row r="42" spans="1:19" x14ac:dyDescent="0.5">
      <c r="A42" s="10"/>
      <c r="B42" s="11"/>
      <c r="C42" s="11"/>
      <c r="D42" s="11"/>
      <c r="E42" s="11"/>
      <c r="F42" s="11"/>
      <c r="G42" s="11"/>
      <c r="H42" s="11"/>
      <c r="I42" s="11"/>
      <c r="J42" s="12"/>
      <c r="K42" s="11"/>
      <c r="L42" s="11"/>
      <c r="M42" s="11"/>
      <c r="N42" s="11"/>
      <c r="O42" s="11"/>
      <c r="P42" s="11"/>
      <c r="Q42" s="11"/>
      <c r="R42" s="11"/>
      <c r="S42" s="12"/>
    </row>
    <row r="43" spans="1:19" x14ac:dyDescent="0.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x14ac:dyDescent="0.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5">
      <c r="A46" s="9"/>
      <c r="B46" s="14" t="s">
        <v>113</v>
      </c>
      <c r="C46" s="11"/>
      <c r="D46" s="11"/>
      <c r="E46" s="11"/>
      <c r="F46" s="11"/>
      <c r="G46" s="11"/>
      <c r="H46" s="11"/>
      <c r="I46" s="11"/>
      <c r="J46" s="11">
        <f>C41+L41</f>
        <v>-363.98999999999978</v>
      </c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5">
      <c r="A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74" spans="2:3" x14ac:dyDescent="0.5">
      <c r="B74" s="14" t="s">
        <v>3</v>
      </c>
      <c r="C74" s="11">
        <v>2000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97620-C5D0-4BFD-8F70-437E7D884A0C}">
  <dimension ref="A1:T123"/>
  <sheetViews>
    <sheetView zoomScale="80" zoomScaleNormal="80" workbookViewId="0">
      <selection activeCell="C11" sqref="C11"/>
    </sheetView>
  </sheetViews>
  <sheetFormatPr baseColWidth="10" defaultRowHeight="15.75" x14ac:dyDescent="0.5"/>
  <cols>
    <col min="2" max="2" width="11.75" bestFit="1" customWidth="1"/>
    <col min="5" max="5" width="20.25" customWidth="1"/>
    <col min="9" max="9" width="19.75" customWidth="1"/>
    <col min="11" max="11" width="8.25" customWidth="1"/>
    <col min="13" max="13" width="18.25" customWidth="1"/>
    <col min="18" max="18" width="3.75" customWidth="1"/>
  </cols>
  <sheetData>
    <row r="1" spans="1:20" x14ac:dyDescent="0.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5">
      <c r="A3" s="10"/>
      <c r="B3" s="9"/>
      <c r="C3" s="11"/>
      <c r="D3" s="11"/>
      <c r="E3" s="11"/>
      <c r="F3" s="11"/>
      <c r="G3" s="11"/>
      <c r="H3" s="11" t="s">
        <v>215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5">
      <c r="A4" s="10"/>
      <c r="B4" s="9"/>
      <c r="C4" s="11"/>
      <c r="D4" s="11"/>
      <c r="E4" s="13" t="s">
        <v>78</v>
      </c>
      <c r="F4" s="14" t="s">
        <v>7</v>
      </c>
      <c r="G4" s="11">
        <f>H4+I4</f>
        <v>3500</v>
      </c>
      <c r="H4" s="11">
        <v>2000</v>
      </c>
      <c r="I4" s="11">
        <v>1500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5">
      <c r="A7" s="10"/>
      <c r="B7" s="9" t="s">
        <v>193</v>
      </c>
      <c r="C7" s="11"/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5">
      <c r="A8" s="10"/>
      <c r="B8" s="9" t="s">
        <v>202</v>
      </c>
      <c r="C8" s="11">
        <v>1746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5">
      <c r="A10" s="10"/>
      <c r="B10" s="9" t="s">
        <v>213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5">
      <c r="A11" s="10"/>
      <c r="B11" s="9" t="s">
        <v>207</v>
      </c>
      <c r="C11" s="11">
        <v>249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5">
      <c r="A12" s="10"/>
      <c r="B12" s="9" t="s">
        <v>208</v>
      </c>
      <c r="C12" s="11">
        <v>200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5">
      <c r="A13" s="10"/>
      <c r="B13" s="9" t="s">
        <v>209</v>
      </c>
      <c r="C13" s="11">
        <v>500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5">
      <c r="A14" s="10"/>
      <c r="B14" s="9" t="s">
        <v>210</v>
      </c>
      <c r="C14" s="11">
        <v>200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5">
      <c r="A15" s="10"/>
      <c r="B15" s="9" t="s">
        <v>216</v>
      </c>
      <c r="C15" s="11">
        <v>200</v>
      </c>
      <c r="D15" s="11"/>
      <c r="E15" s="9" t="s">
        <v>195</v>
      </c>
      <c r="F15" s="11">
        <v>90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5">
      <c r="A16" s="10"/>
      <c r="B16" s="9" t="s">
        <v>198</v>
      </c>
      <c r="C16" s="11">
        <v>225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5">
      <c r="A20" s="10"/>
      <c r="B20" s="14" t="s">
        <v>6</v>
      </c>
      <c r="C20" s="11">
        <f>SUM(C7:C18)</f>
        <v>3720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5">
      <c r="A24" s="10"/>
      <c r="B24" s="11"/>
      <c r="C24" s="14" t="s">
        <v>15</v>
      </c>
      <c r="D24" s="11">
        <f>C20+F20+I20</f>
        <v>5922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5">
      <c r="A27" s="10"/>
      <c r="B27" s="14" t="s">
        <v>8</v>
      </c>
      <c r="C27" s="11">
        <f>G4-D24</f>
        <v>-2422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-1918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5">
      <c r="B60" s="14" t="s">
        <v>3</v>
      </c>
      <c r="C60" s="11">
        <v>1900</v>
      </c>
    </row>
    <row r="96" spans="2:2" x14ac:dyDescent="0.5">
      <c r="B96">
        <v>3000</v>
      </c>
    </row>
    <row r="97" spans="2:16" x14ac:dyDescent="0.5">
      <c r="B97">
        <v>2500</v>
      </c>
      <c r="J97">
        <v>3000</v>
      </c>
    </row>
    <row r="98" spans="2:16" x14ac:dyDescent="0.5">
      <c r="B98">
        <v>2500</v>
      </c>
      <c r="J98">
        <v>600</v>
      </c>
    </row>
    <row r="99" spans="2:16" x14ac:dyDescent="0.5">
      <c r="B99">
        <v>800</v>
      </c>
    </row>
    <row r="100" spans="2:16" x14ac:dyDescent="0.5">
      <c r="B100">
        <v>700</v>
      </c>
    </row>
    <row r="104" spans="2:16" x14ac:dyDescent="0.5">
      <c r="B104">
        <f>SUM(B96:B100)</f>
        <v>9500</v>
      </c>
      <c r="D104">
        <f>B104-7000</f>
        <v>2500</v>
      </c>
    </row>
    <row r="105" spans="2:16" x14ac:dyDescent="0.5">
      <c r="P105">
        <v>126</v>
      </c>
    </row>
    <row r="106" spans="2:16" x14ac:dyDescent="0.5">
      <c r="P106" s="11">
        <v>12</v>
      </c>
    </row>
    <row r="107" spans="2:16" x14ac:dyDescent="0.5">
      <c r="P107" s="11">
        <v>10</v>
      </c>
    </row>
    <row r="108" spans="2:16" x14ac:dyDescent="0.5">
      <c r="P108" s="11">
        <v>20</v>
      </c>
    </row>
    <row r="109" spans="2:16" x14ac:dyDescent="0.5">
      <c r="P109" s="11">
        <v>20</v>
      </c>
    </row>
    <row r="110" spans="2:16" x14ac:dyDescent="0.5">
      <c r="P110" s="11">
        <v>20</v>
      </c>
    </row>
    <row r="111" spans="2:16" x14ac:dyDescent="0.5">
      <c r="P111" s="11">
        <v>3.99</v>
      </c>
    </row>
    <row r="112" spans="2:16" x14ac:dyDescent="0.5">
      <c r="P112" s="11">
        <v>100</v>
      </c>
    </row>
    <row r="113" spans="5:16" x14ac:dyDescent="0.5">
      <c r="E113">
        <v>1400</v>
      </c>
      <c r="P113" s="11">
        <v>75</v>
      </c>
    </row>
    <row r="114" spans="5:16" x14ac:dyDescent="0.5">
      <c r="E114">
        <v>1300</v>
      </c>
      <c r="P114" s="11">
        <v>60</v>
      </c>
    </row>
    <row r="115" spans="5:16" x14ac:dyDescent="0.5">
      <c r="E115">
        <v>950</v>
      </c>
      <c r="P115" s="11"/>
    </row>
    <row r="116" spans="5:16" x14ac:dyDescent="0.5">
      <c r="P116" s="11">
        <v>70</v>
      </c>
    </row>
    <row r="119" spans="5:16" x14ac:dyDescent="0.5">
      <c r="E119">
        <f>SUM(E113:E117)</f>
        <v>3650</v>
      </c>
    </row>
    <row r="123" spans="5:16" x14ac:dyDescent="0.5">
      <c r="P123">
        <f>SUM(P103:P120)</f>
        <v>516.99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BEFCC-E2C1-4A63-A878-2F0184845ABE}">
  <dimension ref="A1:T123"/>
  <sheetViews>
    <sheetView zoomScale="84" workbookViewId="0">
      <selection activeCell="C8" sqref="C8"/>
    </sheetView>
  </sheetViews>
  <sheetFormatPr baseColWidth="10" defaultRowHeight="15.75" x14ac:dyDescent="0.5"/>
  <cols>
    <col min="2" max="2" width="11.75" bestFit="1" customWidth="1"/>
    <col min="5" max="5" width="20.25" customWidth="1"/>
    <col min="9" max="9" width="19.75" customWidth="1"/>
    <col min="11" max="11" width="8.25" customWidth="1"/>
    <col min="13" max="13" width="18.25" customWidth="1"/>
    <col min="18" max="18" width="3.75" customWidth="1"/>
  </cols>
  <sheetData>
    <row r="1" spans="1:20" x14ac:dyDescent="0.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5">
      <c r="A7" s="10"/>
      <c r="B7" s="9" t="s">
        <v>193</v>
      </c>
      <c r="C7" s="11">
        <v>2400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5">
      <c r="A11" s="10"/>
      <c r="B11" s="9"/>
      <c r="C11" s="11"/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5">
      <c r="A12" s="10"/>
      <c r="B12" s="9"/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5">
      <c r="A15" s="10"/>
      <c r="B15" s="9"/>
      <c r="C15" s="11"/>
      <c r="D15" s="11"/>
      <c r="E15" s="9" t="s">
        <v>195</v>
      </c>
      <c r="F15" s="11">
        <v>90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5">
      <c r="A16" s="10"/>
      <c r="B16" s="9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5">
      <c r="A20" s="10"/>
      <c r="B20" s="14" t="s">
        <v>6</v>
      </c>
      <c r="C20" s="11">
        <f>SUM(C7:C18)</f>
        <v>2800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5">
      <c r="A24" s="10"/>
      <c r="B24" s="11"/>
      <c r="C24" s="14" t="s">
        <v>15</v>
      </c>
      <c r="D24" s="11">
        <f>C20+F20+I20</f>
        <v>5002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5">
      <c r="A27" s="10"/>
      <c r="B27" s="14" t="s">
        <v>8</v>
      </c>
      <c r="C27" s="11">
        <f>G4-D24</f>
        <v>-1902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-1398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5">
      <c r="B60" s="14" t="s">
        <v>3</v>
      </c>
      <c r="C60" s="11">
        <v>1900</v>
      </c>
    </row>
    <row r="96" spans="2:2" x14ac:dyDescent="0.5">
      <c r="B96">
        <v>3000</v>
      </c>
    </row>
    <row r="97" spans="2:16" x14ac:dyDescent="0.5">
      <c r="B97">
        <v>2500</v>
      </c>
      <c r="J97">
        <v>3000</v>
      </c>
    </row>
    <row r="98" spans="2:16" x14ac:dyDescent="0.5">
      <c r="B98">
        <v>2500</v>
      </c>
      <c r="J98">
        <v>600</v>
      </c>
    </row>
    <row r="99" spans="2:16" x14ac:dyDescent="0.5">
      <c r="B99">
        <v>800</v>
      </c>
    </row>
    <row r="100" spans="2:16" x14ac:dyDescent="0.5">
      <c r="B100">
        <v>700</v>
      </c>
    </row>
    <row r="104" spans="2:16" x14ac:dyDescent="0.5">
      <c r="B104">
        <f>SUM(B96:B100)</f>
        <v>9500</v>
      </c>
      <c r="D104">
        <f>B104-7000</f>
        <v>2500</v>
      </c>
    </row>
    <row r="105" spans="2:16" x14ac:dyDescent="0.5">
      <c r="P105">
        <v>126</v>
      </c>
    </row>
    <row r="106" spans="2:16" x14ac:dyDescent="0.5">
      <c r="P106" s="11">
        <v>12</v>
      </c>
    </row>
    <row r="107" spans="2:16" x14ac:dyDescent="0.5">
      <c r="P107" s="11">
        <v>10</v>
      </c>
    </row>
    <row r="108" spans="2:16" x14ac:dyDescent="0.5">
      <c r="P108" s="11">
        <v>20</v>
      </c>
    </row>
    <row r="109" spans="2:16" x14ac:dyDescent="0.5">
      <c r="P109" s="11">
        <v>20</v>
      </c>
    </row>
    <row r="110" spans="2:16" x14ac:dyDescent="0.5">
      <c r="P110" s="11">
        <v>20</v>
      </c>
    </row>
    <row r="111" spans="2:16" x14ac:dyDescent="0.5">
      <c r="P111" s="11">
        <v>3.99</v>
      </c>
    </row>
    <row r="112" spans="2:16" x14ac:dyDescent="0.5">
      <c r="P112" s="11">
        <v>100</v>
      </c>
    </row>
    <row r="113" spans="5:16" x14ac:dyDescent="0.5">
      <c r="E113">
        <v>1400</v>
      </c>
      <c r="P113" s="11">
        <v>75</v>
      </c>
    </row>
    <row r="114" spans="5:16" x14ac:dyDescent="0.5">
      <c r="E114">
        <v>1300</v>
      </c>
      <c r="P114" s="11">
        <v>60</v>
      </c>
    </row>
    <row r="115" spans="5:16" x14ac:dyDescent="0.5">
      <c r="E115">
        <v>950</v>
      </c>
      <c r="P115" s="11"/>
    </row>
    <row r="116" spans="5:16" x14ac:dyDescent="0.5">
      <c r="P116" s="11">
        <v>70</v>
      </c>
    </row>
    <row r="119" spans="5:16" x14ac:dyDescent="0.5">
      <c r="E119">
        <f>SUM(E113:E117)</f>
        <v>3650</v>
      </c>
    </row>
    <row r="123" spans="5:16" x14ac:dyDescent="0.5">
      <c r="P123">
        <f>SUM(P103:P120)</f>
        <v>516.99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4D6B5-EDB4-4F00-8178-BEA92D2455E4}">
  <dimension ref="A1:T123"/>
  <sheetViews>
    <sheetView topLeftCell="A4" zoomScale="80" zoomScaleNormal="80" workbookViewId="0">
      <selection sqref="A1:XFD1048576"/>
    </sheetView>
  </sheetViews>
  <sheetFormatPr baseColWidth="10" defaultRowHeight="15.75" x14ac:dyDescent="0.5"/>
  <cols>
    <col min="2" max="2" width="11.75" bestFit="1" customWidth="1"/>
    <col min="5" max="5" width="20.25" customWidth="1"/>
    <col min="9" max="9" width="19.75" customWidth="1"/>
    <col min="11" max="11" width="8.25" customWidth="1"/>
    <col min="13" max="13" width="18.25" customWidth="1"/>
    <col min="18" max="18" width="3.75" customWidth="1"/>
  </cols>
  <sheetData>
    <row r="1" spans="1:20" x14ac:dyDescent="0.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5">
      <c r="A7" s="10"/>
      <c r="B7" s="9" t="s">
        <v>193</v>
      </c>
      <c r="C7" s="11">
        <v>1900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5">
      <c r="A10" s="10"/>
      <c r="B10" s="9" t="s">
        <v>214</v>
      </c>
      <c r="C10" s="11">
        <v>150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5">
      <c r="A11" s="10"/>
      <c r="B11" s="9" t="s">
        <v>231</v>
      </c>
      <c r="C11" s="11">
        <v>1250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5">
      <c r="A12" s="10"/>
      <c r="B12" s="9"/>
      <c r="C12" s="11">
        <v>-2000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5">
      <c r="A15" s="10"/>
      <c r="B15" s="9"/>
      <c r="C15" s="11"/>
      <c r="D15" s="11"/>
      <c r="E15" s="9" t="s">
        <v>195</v>
      </c>
      <c r="F15" s="11">
        <v>400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5">
      <c r="A16" s="10"/>
      <c r="B16" s="9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5">
      <c r="A20" s="10"/>
      <c r="B20" s="14" t="s">
        <v>6</v>
      </c>
      <c r="C20" s="11">
        <f>SUM(C7:C18)</f>
        <v>1700</v>
      </c>
      <c r="D20" s="11"/>
      <c r="E20" s="11"/>
      <c r="F20" s="11">
        <f>SUM(F7:F18)+100</f>
        <v>2602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5">
      <c r="A24" s="10"/>
      <c r="B24" s="11"/>
      <c r="C24" s="14" t="s">
        <v>15</v>
      </c>
      <c r="D24" s="11">
        <f>C20+F20+I20</f>
        <v>4302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5">
      <c r="A27" s="10"/>
      <c r="B27" s="14" t="s">
        <v>8</v>
      </c>
      <c r="C27" s="11">
        <f>G4-D24</f>
        <v>-1202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-698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5">
      <c r="B60" s="14" t="s">
        <v>3</v>
      </c>
      <c r="C60" s="11">
        <v>1900</v>
      </c>
    </row>
    <row r="96" spans="2:2" x14ac:dyDescent="0.5">
      <c r="B96">
        <v>3000</v>
      </c>
    </row>
    <row r="97" spans="2:16" x14ac:dyDescent="0.5">
      <c r="B97">
        <v>2500</v>
      </c>
      <c r="J97">
        <v>3000</v>
      </c>
    </row>
    <row r="98" spans="2:16" x14ac:dyDescent="0.5">
      <c r="B98">
        <v>2500</v>
      </c>
      <c r="J98">
        <v>600</v>
      </c>
    </row>
    <row r="99" spans="2:16" x14ac:dyDescent="0.5">
      <c r="B99">
        <v>800</v>
      </c>
    </row>
    <row r="100" spans="2:16" x14ac:dyDescent="0.5">
      <c r="B100">
        <v>700</v>
      </c>
    </row>
    <row r="104" spans="2:16" x14ac:dyDescent="0.5">
      <c r="B104">
        <f>SUM(B96:B100)</f>
        <v>9500</v>
      </c>
      <c r="D104">
        <f>B104-7000</f>
        <v>2500</v>
      </c>
    </row>
    <row r="105" spans="2:16" x14ac:dyDescent="0.5">
      <c r="P105">
        <v>126</v>
      </c>
    </row>
    <row r="106" spans="2:16" x14ac:dyDescent="0.5">
      <c r="P106" s="11">
        <v>12</v>
      </c>
    </row>
    <row r="107" spans="2:16" x14ac:dyDescent="0.5">
      <c r="P107" s="11">
        <v>10</v>
      </c>
    </row>
    <row r="108" spans="2:16" x14ac:dyDescent="0.5">
      <c r="P108" s="11">
        <v>20</v>
      </c>
    </row>
    <row r="109" spans="2:16" x14ac:dyDescent="0.5">
      <c r="P109" s="11">
        <v>20</v>
      </c>
    </row>
    <row r="110" spans="2:16" x14ac:dyDescent="0.5">
      <c r="P110" s="11">
        <v>20</v>
      </c>
    </row>
    <row r="111" spans="2:16" x14ac:dyDescent="0.5">
      <c r="P111" s="11">
        <v>3.99</v>
      </c>
    </row>
    <row r="112" spans="2:16" x14ac:dyDescent="0.5">
      <c r="P112" s="11">
        <v>100</v>
      </c>
    </row>
    <row r="113" spans="5:16" x14ac:dyDescent="0.5">
      <c r="E113">
        <v>1400</v>
      </c>
      <c r="P113" s="11">
        <v>75</v>
      </c>
    </row>
    <row r="114" spans="5:16" x14ac:dyDescent="0.5">
      <c r="E114">
        <v>1300</v>
      </c>
      <c r="P114" s="11">
        <v>60</v>
      </c>
    </row>
    <row r="115" spans="5:16" x14ac:dyDescent="0.5">
      <c r="E115">
        <v>950</v>
      </c>
      <c r="P115" s="11"/>
    </row>
    <row r="116" spans="5:16" x14ac:dyDescent="0.5">
      <c r="P116" s="11">
        <v>70</v>
      </c>
    </row>
    <row r="119" spans="5:16" x14ac:dyDescent="0.5">
      <c r="E119">
        <f>SUM(E113:E117)</f>
        <v>3650</v>
      </c>
    </row>
    <row r="123" spans="5:16" x14ac:dyDescent="0.5">
      <c r="P123">
        <f>SUM(P103:P120)</f>
        <v>516.99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58377-DA6D-4793-BFDF-E57BFC7E784F}">
  <dimension ref="A1:T123"/>
  <sheetViews>
    <sheetView tabSelected="1" topLeftCell="A4" zoomScale="90" zoomScaleNormal="90" workbookViewId="0">
      <selection activeCell="B27" sqref="B27"/>
    </sheetView>
  </sheetViews>
  <sheetFormatPr baseColWidth="10" defaultRowHeight="15.75" x14ac:dyDescent="0.5"/>
  <cols>
    <col min="2" max="2" width="11.75" bestFit="1" customWidth="1"/>
    <col min="5" max="5" width="20.25" customWidth="1"/>
    <col min="9" max="9" width="19.75" customWidth="1"/>
    <col min="11" max="11" width="8.25" customWidth="1"/>
    <col min="13" max="13" width="18.25" customWidth="1"/>
    <col min="18" max="18" width="3.75" customWidth="1"/>
  </cols>
  <sheetData>
    <row r="1" spans="1:20" x14ac:dyDescent="0.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5">
      <c r="A7" s="10"/>
      <c r="B7" s="9" t="s">
        <v>193</v>
      </c>
      <c r="C7" s="11">
        <v>1300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5">
      <c r="A11" s="10"/>
      <c r="B11" s="9" t="s">
        <v>205</v>
      </c>
      <c r="C11" s="11">
        <v>-500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5">
      <c r="A12" s="10"/>
      <c r="B12" s="9" t="s">
        <v>234</v>
      </c>
      <c r="C12" s="11">
        <v>-300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5">
      <c r="A15" s="10"/>
      <c r="B15" s="9"/>
      <c r="C15" s="11"/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5">
      <c r="A16" s="10"/>
      <c r="B16" s="9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5">
      <c r="A20" s="10"/>
      <c r="B20" s="14" t="s">
        <v>6</v>
      </c>
      <c r="C20" s="11">
        <f>SUM(C7:C18)</f>
        <v>900</v>
      </c>
      <c r="D20" s="11"/>
      <c r="E20" s="11"/>
      <c r="F20" s="11">
        <f>SUM(F7:F18)+100</f>
        <v>2652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5">
      <c r="A24" s="10"/>
      <c r="B24" s="11"/>
      <c r="C24" s="14" t="s">
        <v>15</v>
      </c>
      <c r="D24" s="11">
        <f>C20+F20+I20</f>
        <v>3552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5">
      <c r="A27" s="10"/>
      <c r="B27" s="14" t="s">
        <v>233</v>
      </c>
      <c r="C27" s="11">
        <f>G4-D24</f>
        <v>-452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52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5">
      <c r="B60" s="14" t="s">
        <v>3</v>
      </c>
      <c r="C60" s="11">
        <v>1900</v>
      </c>
    </row>
    <row r="96" spans="2:2" x14ac:dyDescent="0.5">
      <c r="B96">
        <v>3000</v>
      </c>
    </row>
    <row r="97" spans="2:16" x14ac:dyDescent="0.5">
      <c r="B97">
        <v>2500</v>
      </c>
      <c r="J97">
        <v>3000</v>
      </c>
    </row>
    <row r="98" spans="2:16" x14ac:dyDescent="0.5">
      <c r="B98">
        <v>2500</v>
      </c>
      <c r="J98">
        <v>600</v>
      </c>
    </row>
    <row r="99" spans="2:16" x14ac:dyDescent="0.5">
      <c r="B99">
        <v>800</v>
      </c>
    </row>
    <row r="100" spans="2:16" x14ac:dyDescent="0.5">
      <c r="B100">
        <v>700</v>
      </c>
    </row>
    <row r="104" spans="2:16" x14ac:dyDescent="0.5">
      <c r="B104">
        <f>SUM(B96:B100)</f>
        <v>9500</v>
      </c>
      <c r="D104">
        <f>B104-7000</f>
        <v>2500</v>
      </c>
    </row>
    <row r="105" spans="2:16" x14ac:dyDescent="0.5">
      <c r="P105">
        <v>126</v>
      </c>
    </row>
    <row r="106" spans="2:16" x14ac:dyDescent="0.5">
      <c r="P106" s="11">
        <v>12</v>
      </c>
    </row>
    <row r="107" spans="2:16" x14ac:dyDescent="0.5">
      <c r="P107" s="11">
        <v>10</v>
      </c>
    </row>
    <row r="108" spans="2:16" x14ac:dyDescent="0.5">
      <c r="P108" s="11">
        <v>20</v>
      </c>
    </row>
    <row r="109" spans="2:16" x14ac:dyDescent="0.5">
      <c r="P109" s="11">
        <v>20</v>
      </c>
    </row>
    <row r="110" spans="2:16" x14ac:dyDescent="0.5">
      <c r="P110" s="11">
        <v>20</v>
      </c>
    </row>
    <row r="111" spans="2:16" x14ac:dyDescent="0.5">
      <c r="P111" s="11">
        <v>3.99</v>
      </c>
    </row>
    <row r="112" spans="2:16" x14ac:dyDescent="0.5">
      <c r="P112" s="11">
        <v>100</v>
      </c>
    </row>
    <row r="113" spans="5:16" x14ac:dyDescent="0.5">
      <c r="E113">
        <v>1400</v>
      </c>
      <c r="P113" s="11">
        <v>75</v>
      </c>
    </row>
    <row r="114" spans="5:16" x14ac:dyDescent="0.5">
      <c r="E114">
        <v>1300</v>
      </c>
      <c r="P114" s="11">
        <v>60</v>
      </c>
    </row>
    <row r="115" spans="5:16" x14ac:dyDescent="0.5">
      <c r="E115">
        <v>950</v>
      </c>
      <c r="P115" s="11"/>
    </row>
    <row r="116" spans="5:16" x14ac:dyDescent="0.5">
      <c r="P116" s="11">
        <v>70</v>
      </c>
    </row>
    <row r="119" spans="5:16" x14ac:dyDescent="0.5">
      <c r="E119">
        <f>SUM(E113:E117)</f>
        <v>3650</v>
      </c>
    </row>
    <row r="123" spans="5:16" x14ac:dyDescent="0.5">
      <c r="P123">
        <f>SUM(P103:P120)</f>
        <v>516.99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4066F-70AB-4CE0-9413-18C0CA619219}">
  <dimension ref="A1:O23"/>
  <sheetViews>
    <sheetView workbookViewId="0">
      <selection activeCell="H19" sqref="H19"/>
    </sheetView>
  </sheetViews>
  <sheetFormatPr baseColWidth="10" defaultRowHeight="15.75" x14ac:dyDescent="0.5"/>
  <cols>
    <col min="7" max="7" width="12" bestFit="1" customWidth="1"/>
  </cols>
  <sheetData>
    <row r="1" spans="1:14" x14ac:dyDescent="0.5">
      <c r="A1" t="s">
        <v>204</v>
      </c>
      <c r="B1" t="s">
        <v>14</v>
      </c>
      <c r="C1" t="s">
        <v>205</v>
      </c>
      <c r="D1" t="s">
        <v>206</v>
      </c>
    </row>
    <row r="2" spans="1:14" x14ac:dyDescent="0.5">
      <c r="A2">
        <v>10000</v>
      </c>
      <c r="B2">
        <v>14700</v>
      </c>
      <c r="C2">
        <v>3000</v>
      </c>
      <c r="D2">
        <v>350</v>
      </c>
      <c r="G2" t="s">
        <v>218</v>
      </c>
      <c r="L2" t="s">
        <v>224</v>
      </c>
    </row>
    <row r="3" spans="1:14" x14ac:dyDescent="0.5">
      <c r="G3" t="s">
        <v>219</v>
      </c>
      <c r="H3">
        <v>3000</v>
      </c>
      <c r="L3" t="s">
        <v>225</v>
      </c>
      <c r="M3" t="s">
        <v>226</v>
      </c>
    </row>
    <row r="4" spans="1:14" x14ac:dyDescent="0.5">
      <c r="G4" t="s">
        <v>220</v>
      </c>
      <c r="H4">
        <v>4000</v>
      </c>
      <c r="L4">
        <v>6100</v>
      </c>
      <c r="M4">
        <v>2000</v>
      </c>
      <c r="N4" t="s">
        <v>228</v>
      </c>
    </row>
    <row r="5" spans="1:14" x14ac:dyDescent="0.5">
      <c r="G5" t="s">
        <v>221</v>
      </c>
      <c r="H5">
        <v>3000</v>
      </c>
      <c r="L5">
        <v>76.22</v>
      </c>
      <c r="M5">
        <v>1187.5</v>
      </c>
      <c r="N5" t="s">
        <v>229</v>
      </c>
    </row>
    <row r="6" spans="1:14" x14ac:dyDescent="0.5">
      <c r="A6" t="s">
        <v>6</v>
      </c>
      <c r="B6">
        <f>SUM(A2:G2)</f>
        <v>28050</v>
      </c>
      <c r="G6" t="s">
        <v>222</v>
      </c>
      <c r="H6">
        <v>5000</v>
      </c>
      <c r="M6">
        <v>950</v>
      </c>
      <c r="N6" t="s">
        <v>229</v>
      </c>
    </row>
    <row r="7" spans="1:14" x14ac:dyDescent="0.5">
      <c r="G7" t="s">
        <v>223</v>
      </c>
      <c r="H7">
        <v>4000</v>
      </c>
      <c r="M7">
        <v>629.47</v>
      </c>
      <c r="N7" t="s">
        <v>228</v>
      </c>
    </row>
    <row r="8" spans="1:14" x14ac:dyDescent="0.5">
      <c r="G8" t="s">
        <v>230</v>
      </c>
      <c r="H8">
        <v>4000</v>
      </c>
      <c r="M8">
        <v>1409.25</v>
      </c>
      <c r="N8" t="s">
        <v>229</v>
      </c>
    </row>
    <row r="10" spans="1:14" x14ac:dyDescent="0.5">
      <c r="B10">
        <v>1000</v>
      </c>
      <c r="C10">
        <v>500</v>
      </c>
      <c r="I10" t="s">
        <v>227</v>
      </c>
    </row>
    <row r="17" spans="1:15" x14ac:dyDescent="0.5">
      <c r="O17" t="s">
        <v>227</v>
      </c>
    </row>
    <row r="18" spans="1:15" x14ac:dyDescent="0.5">
      <c r="A18" t="s">
        <v>232</v>
      </c>
      <c r="B18">
        <f>A10+B10+C10+D10</f>
        <v>1500</v>
      </c>
    </row>
    <row r="19" spans="1:15" x14ac:dyDescent="0.5">
      <c r="F19" t="s">
        <v>6</v>
      </c>
      <c r="H19">
        <f>SUM(H3:H17)</f>
        <v>23000</v>
      </c>
      <c r="L19">
        <f>SUM(L4:L16)</f>
        <v>6176.22</v>
      </c>
      <c r="M19">
        <f>SUM(M4:M16)</f>
        <v>6176.22</v>
      </c>
    </row>
    <row r="20" spans="1:15" x14ac:dyDescent="0.5">
      <c r="A20" t="s">
        <v>99</v>
      </c>
      <c r="B20">
        <f>B6-B18</f>
        <v>26550</v>
      </c>
    </row>
    <row r="23" spans="1:15" x14ac:dyDescent="0.5">
      <c r="L23" t="s">
        <v>164</v>
      </c>
      <c r="M23">
        <f>L19-M19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700D3-58F8-480F-AA59-9339E917FDF7}">
  <dimension ref="A1"/>
  <sheetViews>
    <sheetView workbookViewId="0"/>
  </sheetViews>
  <sheetFormatPr baseColWidth="10" defaultRowHeight="15.75" x14ac:dyDescent="0.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C44F7-AFBE-4C6B-AF7F-6A7B39EB63FD}">
  <dimension ref="A2:P29"/>
  <sheetViews>
    <sheetView workbookViewId="0">
      <selection activeCell="B20" sqref="B20"/>
    </sheetView>
  </sheetViews>
  <sheetFormatPr baseColWidth="10" defaultRowHeight="15.75" x14ac:dyDescent="0.5"/>
  <cols>
    <col min="4" max="4" width="11.375" bestFit="1" customWidth="1"/>
    <col min="12" max="12" width="13.25" bestFit="1" customWidth="1"/>
    <col min="15" max="15" width="15.125" bestFit="1" customWidth="1"/>
  </cols>
  <sheetData>
    <row r="2" spans="1:16" x14ac:dyDescent="0.5">
      <c r="L2" t="s">
        <v>181</v>
      </c>
      <c r="O2" t="s">
        <v>189</v>
      </c>
    </row>
    <row r="4" spans="1:16" x14ac:dyDescent="0.5">
      <c r="A4" t="s">
        <v>162</v>
      </c>
      <c r="B4">
        <v>15000</v>
      </c>
      <c r="D4" t="s">
        <v>14</v>
      </c>
      <c r="E4">
        <v>5000</v>
      </c>
      <c r="H4" t="s">
        <v>6</v>
      </c>
      <c r="I4">
        <f>B4+E4</f>
        <v>20000</v>
      </c>
      <c r="L4" t="s">
        <v>182</v>
      </c>
      <c r="M4">
        <v>3102</v>
      </c>
      <c r="O4" t="s">
        <v>190</v>
      </c>
      <c r="P4">
        <v>50</v>
      </c>
    </row>
    <row r="5" spans="1:16" x14ac:dyDescent="0.5">
      <c r="L5" t="s">
        <v>182</v>
      </c>
      <c r="M5">
        <v>3057</v>
      </c>
      <c r="O5" t="s">
        <v>191</v>
      </c>
      <c r="P5">
        <v>200</v>
      </c>
    </row>
    <row r="6" spans="1:16" x14ac:dyDescent="0.5">
      <c r="A6" t="s">
        <v>184</v>
      </c>
      <c r="B6">
        <v>2300</v>
      </c>
      <c r="L6" t="s">
        <v>187</v>
      </c>
      <c r="M6">
        <v>1525</v>
      </c>
    </row>
    <row r="7" spans="1:16" x14ac:dyDescent="0.5">
      <c r="A7" t="s">
        <v>163</v>
      </c>
      <c r="B7">
        <v>4600</v>
      </c>
      <c r="D7" t="s">
        <v>165</v>
      </c>
      <c r="E7">
        <v>4500</v>
      </c>
      <c r="L7" t="s">
        <v>182</v>
      </c>
      <c r="M7">
        <v>3834</v>
      </c>
    </row>
    <row r="8" spans="1:16" x14ac:dyDescent="0.5">
      <c r="A8" t="s">
        <v>183</v>
      </c>
      <c r="B8">
        <v>2260</v>
      </c>
      <c r="L8" t="s">
        <v>188</v>
      </c>
      <c r="M8">
        <v>2310</v>
      </c>
    </row>
    <row r="9" spans="1:16" x14ac:dyDescent="0.5">
      <c r="A9" t="s">
        <v>164</v>
      </c>
      <c r="D9" t="s">
        <v>99</v>
      </c>
      <c r="E9">
        <f>E4-E7</f>
        <v>500</v>
      </c>
      <c r="M9">
        <v>50</v>
      </c>
    </row>
    <row r="10" spans="1:16" x14ac:dyDescent="0.5">
      <c r="L10" t="s">
        <v>192</v>
      </c>
      <c r="M10">
        <v>100</v>
      </c>
    </row>
    <row r="13" spans="1:16" x14ac:dyDescent="0.5">
      <c r="G13" t="s">
        <v>167</v>
      </c>
    </row>
    <row r="14" spans="1:16" x14ac:dyDescent="0.5">
      <c r="A14" t="s">
        <v>166</v>
      </c>
      <c r="C14">
        <f>B9+E9</f>
        <v>500</v>
      </c>
    </row>
    <row r="19" spans="1:13" x14ac:dyDescent="0.5">
      <c r="A19" t="s">
        <v>162</v>
      </c>
      <c r="B19">
        <v>10000</v>
      </c>
      <c r="D19" t="s">
        <v>14</v>
      </c>
      <c r="E19">
        <v>5000</v>
      </c>
      <c r="H19" t="s">
        <v>6</v>
      </c>
      <c r="I19">
        <f>B19+E19</f>
        <v>15000</v>
      </c>
      <c r="L19" t="s">
        <v>175</v>
      </c>
      <c r="M19">
        <f>SUM(M4:M14)</f>
        <v>13978</v>
      </c>
    </row>
    <row r="22" spans="1:13" x14ac:dyDescent="0.5">
      <c r="A22" t="s">
        <v>163</v>
      </c>
      <c r="B22">
        <v>7640</v>
      </c>
      <c r="D22" t="s">
        <v>165</v>
      </c>
      <c r="E22">
        <v>3820</v>
      </c>
    </row>
    <row r="24" spans="1:13" x14ac:dyDescent="0.5">
      <c r="A24" t="s">
        <v>164</v>
      </c>
      <c r="B24">
        <f>B19-B22</f>
        <v>2360</v>
      </c>
      <c r="D24" t="s">
        <v>99</v>
      </c>
      <c r="E24">
        <f>E19-E22</f>
        <v>1180</v>
      </c>
      <c r="L24" t="s">
        <v>99</v>
      </c>
      <c r="M24">
        <f>I4-M19</f>
        <v>6022</v>
      </c>
    </row>
    <row r="28" spans="1:13" x14ac:dyDescent="0.5">
      <c r="G28" t="s">
        <v>167</v>
      </c>
    </row>
    <row r="29" spans="1:13" x14ac:dyDescent="0.5">
      <c r="A29" t="s">
        <v>166</v>
      </c>
      <c r="C29">
        <f>B24+E24</f>
        <v>3540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B0527-2C58-45D2-85E0-B2079F911CE6}">
  <dimension ref="A2:H13"/>
  <sheetViews>
    <sheetView workbookViewId="0">
      <selection activeCell="H10" sqref="H10"/>
    </sheetView>
  </sheetViews>
  <sheetFormatPr baseColWidth="10" defaultRowHeight="15.75" x14ac:dyDescent="0.5"/>
  <cols>
    <col min="1" max="1" width="12.75" bestFit="1" customWidth="1"/>
    <col min="2" max="2" width="18.5" customWidth="1"/>
    <col min="3" max="3" width="17.875" customWidth="1"/>
    <col min="7" max="7" width="13.75" bestFit="1" customWidth="1"/>
  </cols>
  <sheetData>
    <row r="2" spans="1:8" x14ac:dyDescent="0.5">
      <c r="A2" t="s">
        <v>154</v>
      </c>
    </row>
    <row r="3" spans="1:8" s="16" customFormat="1" x14ac:dyDescent="0.5">
      <c r="A3" s="16" t="s">
        <v>155</v>
      </c>
      <c r="B3" s="16" t="s">
        <v>156</v>
      </c>
      <c r="C3" s="16" t="s">
        <v>157</v>
      </c>
    </row>
    <row r="4" spans="1:8" x14ac:dyDescent="0.5">
      <c r="A4">
        <v>1.5</v>
      </c>
      <c r="B4">
        <v>2250</v>
      </c>
      <c r="C4">
        <v>300</v>
      </c>
    </row>
    <row r="5" spans="1:8" x14ac:dyDescent="0.5">
      <c r="A5">
        <v>1.8</v>
      </c>
      <c r="B5">
        <v>2500</v>
      </c>
      <c r="C5">
        <v>200</v>
      </c>
    </row>
    <row r="6" spans="1:8" x14ac:dyDescent="0.5">
      <c r="A6">
        <v>1.5</v>
      </c>
      <c r="B6">
        <v>2800</v>
      </c>
      <c r="C6">
        <v>200</v>
      </c>
    </row>
    <row r="10" spans="1:8" x14ac:dyDescent="0.5">
      <c r="A10" t="s">
        <v>159</v>
      </c>
      <c r="G10" t="s">
        <v>185</v>
      </c>
    </row>
    <row r="11" spans="1:8" x14ac:dyDescent="0.5">
      <c r="G11" t="s">
        <v>186</v>
      </c>
      <c r="H11">
        <v>160000</v>
      </c>
    </row>
    <row r="12" spans="1:8" x14ac:dyDescent="0.5">
      <c r="A12" t="s">
        <v>160</v>
      </c>
      <c r="B12">
        <v>12</v>
      </c>
      <c r="C12">
        <v>28000</v>
      </c>
      <c r="D12">
        <f>B12*C12</f>
        <v>336000</v>
      </c>
    </row>
    <row r="13" spans="1:8" x14ac:dyDescent="0.5">
      <c r="B13" t="s">
        <v>161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41B26-1A53-D443-8E7B-5E176AAFF40A}">
  <dimension ref="A1:X30"/>
  <sheetViews>
    <sheetView workbookViewId="0">
      <selection activeCell="D16" sqref="D16"/>
    </sheetView>
  </sheetViews>
  <sheetFormatPr baseColWidth="10" defaultRowHeight="15.75" x14ac:dyDescent="0.5"/>
  <cols>
    <col min="1" max="1" width="14" bestFit="1" customWidth="1"/>
    <col min="5" max="5" width="13" bestFit="1" customWidth="1"/>
    <col min="7" max="7" width="20" bestFit="1" customWidth="1"/>
  </cols>
  <sheetData>
    <row r="1" spans="1:7" x14ac:dyDescent="0.5">
      <c r="A1" s="2" t="s">
        <v>1</v>
      </c>
    </row>
    <row r="2" spans="1:7" x14ac:dyDescent="0.5">
      <c r="A2" s="2" t="s">
        <v>1</v>
      </c>
      <c r="B2">
        <v>0</v>
      </c>
    </row>
    <row r="3" spans="1:7" x14ac:dyDescent="0.5">
      <c r="A3" s="2" t="s">
        <v>7</v>
      </c>
      <c r="B3">
        <v>3000</v>
      </c>
    </row>
    <row r="4" spans="1:7" x14ac:dyDescent="0.5">
      <c r="A4" s="2" t="s">
        <v>18</v>
      </c>
      <c r="B4">
        <f>B2+B3</f>
        <v>3000</v>
      </c>
    </row>
    <row r="5" spans="1:7" x14ac:dyDescent="0.5">
      <c r="A5" s="1"/>
    </row>
    <row r="7" spans="1:7" x14ac:dyDescent="0.5">
      <c r="A7" s="2" t="s">
        <v>23</v>
      </c>
      <c r="B7" s="3"/>
      <c r="C7" s="3"/>
      <c r="D7" s="3"/>
      <c r="E7" s="2" t="s">
        <v>24</v>
      </c>
      <c r="G7" t="s">
        <v>29</v>
      </c>
    </row>
    <row r="8" spans="1:7" x14ac:dyDescent="0.5">
      <c r="A8" s="1" t="s">
        <v>26</v>
      </c>
      <c r="B8">
        <v>47.75</v>
      </c>
      <c r="D8" s="1" t="s">
        <v>0</v>
      </c>
      <c r="E8">
        <v>882</v>
      </c>
    </row>
    <row r="9" spans="1:7" x14ac:dyDescent="0.5">
      <c r="A9" s="1" t="s">
        <v>27</v>
      </c>
      <c r="B9">
        <v>0</v>
      </c>
      <c r="D9" s="1" t="s">
        <v>3</v>
      </c>
      <c r="E9">
        <v>100</v>
      </c>
    </row>
    <row r="10" spans="1:7" x14ac:dyDescent="0.5">
      <c r="A10" s="1" t="s">
        <v>19</v>
      </c>
      <c r="B10">
        <v>30.2</v>
      </c>
      <c r="D10" s="1" t="s">
        <v>4</v>
      </c>
      <c r="E10">
        <v>96</v>
      </c>
    </row>
    <row r="11" spans="1:7" x14ac:dyDescent="0.5">
      <c r="A11" s="1" t="s">
        <v>19</v>
      </c>
      <c r="B11">
        <v>37.75</v>
      </c>
      <c r="D11" s="1" t="s">
        <v>14</v>
      </c>
      <c r="E11">
        <v>500</v>
      </c>
    </row>
    <row r="12" spans="1:7" x14ac:dyDescent="0.5">
      <c r="A12" s="1" t="s">
        <v>28</v>
      </c>
      <c r="B12">
        <v>109.96</v>
      </c>
      <c r="D12" s="1" t="s">
        <v>2</v>
      </c>
      <c r="E12">
        <v>126</v>
      </c>
    </row>
    <row r="13" spans="1:7" x14ac:dyDescent="0.5">
      <c r="A13" s="1" t="s">
        <v>30</v>
      </c>
      <c r="B13">
        <v>70</v>
      </c>
      <c r="D13" s="1" t="s">
        <v>16</v>
      </c>
      <c r="E13">
        <v>260</v>
      </c>
    </row>
    <row r="14" spans="1:7" x14ac:dyDescent="0.5">
      <c r="A14" s="1" t="s">
        <v>31</v>
      </c>
      <c r="B14">
        <v>32.880000000000003</v>
      </c>
      <c r="D14" s="1" t="s">
        <v>5</v>
      </c>
      <c r="E14">
        <v>515</v>
      </c>
    </row>
    <row r="15" spans="1:7" x14ac:dyDescent="0.5">
      <c r="A15" s="1" t="s">
        <v>19</v>
      </c>
      <c r="B15">
        <v>51.9</v>
      </c>
      <c r="D15" s="1" t="s">
        <v>21</v>
      </c>
      <c r="E15">
        <v>72</v>
      </c>
    </row>
    <row r="16" spans="1:7" x14ac:dyDescent="0.5">
      <c r="A16" s="1" t="s">
        <v>32</v>
      </c>
      <c r="B16">
        <v>1116.78</v>
      </c>
      <c r="D16" s="1"/>
    </row>
    <row r="17" spans="1:24" x14ac:dyDescent="0.5">
      <c r="A17" s="1" t="s">
        <v>33</v>
      </c>
      <c r="B17">
        <v>5.99</v>
      </c>
      <c r="D17" s="1"/>
    </row>
    <row r="18" spans="1:24" x14ac:dyDescent="0.5">
      <c r="A18" s="1" t="s">
        <v>34</v>
      </c>
      <c r="B18">
        <v>36.200000000000003</v>
      </c>
      <c r="D18" s="1"/>
    </row>
    <row r="19" spans="1:24" x14ac:dyDescent="0.5">
      <c r="A19" s="1" t="s">
        <v>35</v>
      </c>
      <c r="B19">
        <v>16</v>
      </c>
    </row>
    <row r="20" spans="1:24" x14ac:dyDescent="0.5">
      <c r="A20" s="1"/>
    </row>
    <row r="21" spans="1:24" x14ac:dyDescent="0.5">
      <c r="A21" s="1"/>
    </row>
    <row r="23" spans="1:24" x14ac:dyDescent="0.5">
      <c r="A23" t="s">
        <v>6</v>
      </c>
      <c r="B23">
        <f>SUM(B8:B22)</f>
        <v>1555.4099999999999</v>
      </c>
      <c r="E23">
        <f>SUM(E8:E22)+X30</f>
        <v>2601</v>
      </c>
    </row>
    <row r="27" spans="1:24" x14ac:dyDescent="0.5">
      <c r="B27" t="s">
        <v>15</v>
      </c>
      <c r="D27">
        <f>B23+E23</f>
        <v>4156.41</v>
      </c>
    </row>
    <row r="30" spans="1:24" x14ac:dyDescent="0.5">
      <c r="A30" t="s">
        <v>8</v>
      </c>
      <c r="B30">
        <f>B4-D27</f>
        <v>-1156.4099999999999</v>
      </c>
      <c r="X30">
        <v>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23A54-4F93-427E-93E6-1AE8B5C3C1AA}">
  <dimension ref="B3:H19"/>
  <sheetViews>
    <sheetView topLeftCell="AH1" workbookViewId="0">
      <selection activeCell="F11" sqref="F11"/>
    </sheetView>
  </sheetViews>
  <sheetFormatPr baseColWidth="10" defaultRowHeight="15.75" x14ac:dyDescent="0.5"/>
  <cols>
    <col min="4" max="4" width="18.25" customWidth="1"/>
    <col min="6" max="6" width="20.625" bestFit="1" customWidth="1"/>
  </cols>
  <sheetData>
    <row r="3" spans="2:8" x14ac:dyDescent="0.5">
      <c r="F3" t="s">
        <v>176</v>
      </c>
    </row>
    <row r="4" spans="2:8" x14ac:dyDescent="0.5">
      <c r="B4" t="s">
        <v>168</v>
      </c>
      <c r="C4">
        <v>308</v>
      </c>
      <c r="D4" t="s">
        <v>173</v>
      </c>
      <c r="G4" t="s">
        <v>179</v>
      </c>
      <c r="H4">
        <v>1000</v>
      </c>
    </row>
    <row r="5" spans="2:8" x14ac:dyDescent="0.5">
      <c r="B5" t="s">
        <v>169</v>
      </c>
      <c r="C5">
        <v>120</v>
      </c>
      <c r="D5" t="s">
        <v>173</v>
      </c>
      <c r="G5" t="s">
        <v>177</v>
      </c>
      <c r="H5">
        <v>1000</v>
      </c>
    </row>
    <row r="6" spans="2:8" x14ac:dyDescent="0.5">
      <c r="B6" t="s">
        <v>170</v>
      </c>
      <c r="C6">
        <v>60</v>
      </c>
      <c r="D6" t="s">
        <v>173</v>
      </c>
      <c r="G6" t="s">
        <v>178</v>
      </c>
      <c r="H6">
        <v>400</v>
      </c>
    </row>
    <row r="7" spans="2:8" x14ac:dyDescent="0.5">
      <c r="B7" t="s">
        <v>171</v>
      </c>
      <c r="C7">
        <v>44</v>
      </c>
      <c r="G7" t="s">
        <v>180</v>
      </c>
      <c r="H7">
        <v>100</v>
      </c>
    </row>
    <row r="8" spans="2:8" x14ac:dyDescent="0.5">
      <c r="B8" t="s">
        <v>145</v>
      </c>
      <c r="C8">
        <v>48</v>
      </c>
    </row>
    <row r="9" spans="2:8" x14ac:dyDescent="0.5">
      <c r="B9" t="s">
        <v>172</v>
      </c>
      <c r="C9">
        <v>36</v>
      </c>
    </row>
    <row r="10" spans="2:8" x14ac:dyDescent="0.5">
      <c r="B10" t="s">
        <v>174</v>
      </c>
      <c r="C10">
        <v>78</v>
      </c>
    </row>
    <row r="11" spans="2:8" x14ac:dyDescent="0.5">
      <c r="B11" t="s">
        <v>158</v>
      </c>
    </row>
    <row r="19" spans="2:8" x14ac:dyDescent="0.5">
      <c r="B19" t="s">
        <v>175</v>
      </c>
      <c r="C19">
        <f>SUM(C7:C15)</f>
        <v>206</v>
      </c>
      <c r="H19">
        <f>SUM(H4:H15)</f>
        <v>2500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8A2EE-7EE1-B34A-BE97-6A06247A67EA}">
  <dimension ref="A1:I49"/>
  <sheetViews>
    <sheetView topLeftCell="A12" zoomScale="89" workbookViewId="0">
      <selection activeCell="G33" sqref="G33"/>
    </sheetView>
  </sheetViews>
  <sheetFormatPr baseColWidth="10" defaultRowHeight="15.75" x14ac:dyDescent="0.5"/>
  <cols>
    <col min="1" max="1" width="13.75" bestFit="1" customWidth="1"/>
    <col min="4" max="4" width="19.25" bestFit="1" customWidth="1"/>
    <col min="5" max="5" width="13.5" bestFit="1" customWidth="1"/>
  </cols>
  <sheetData>
    <row r="1" spans="1:9" x14ac:dyDescent="0.5">
      <c r="A1" s="2" t="s">
        <v>1</v>
      </c>
      <c r="B1">
        <v>1000</v>
      </c>
    </row>
    <row r="2" spans="1:9" x14ac:dyDescent="0.5">
      <c r="A2" s="2" t="s">
        <v>7</v>
      </c>
      <c r="B2">
        <v>3000</v>
      </c>
    </row>
    <row r="3" spans="1:9" x14ac:dyDescent="0.5">
      <c r="A3" s="2" t="s">
        <v>18</v>
      </c>
      <c r="B3">
        <f>B1+B2</f>
        <v>4000</v>
      </c>
    </row>
    <row r="4" spans="1:9" x14ac:dyDescent="0.5">
      <c r="A4" s="1"/>
    </row>
    <row r="6" spans="1:9" x14ac:dyDescent="0.5">
      <c r="A6" s="2" t="s">
        <v>23</v>
      </c>
      <c r="B6" s="3"/>
      <c r="C6" s="3"/>
      <c r="D6" s="3"/>
      <c r="E6" s="2" t="s">
        <v>24</v>
      </c>
      <c r="H6" t="s">
        <v>41</v>
      </c>
      <c r="I6">
        <f>E7+E9+E11+E12+E14+E15+E19+50+E25</f>
        <v>1561</v>
      </c>
    </row>
    <row r="7" spans="1:9" x14ac:dyDescent="0.5">
      <c r="A7" s="1"/>
      <c r="D7" s="1" t="s">
        <v>0</v>
      </c>
      <c r="E7">
        <v>882</v>
      </c>
    </row>
    <row r="8" spans="1:9" x14ac:dyDescent="0.5">
      <c r="A8" s="1"/>
      <c r="D8" s="1" t="s">
        <v>3</v>
      </c>
      <c r="E8">
        <v>100</v>
      </c>
    </row>
    <row r="9" spans="1:9" x14ac:dyDescent="0.5">
      <c r="A9" s="1"/>
      <c r="D9" s="1" t="s">
        <v>4</v>
      </c>
      <c r="E9">
        <v>96</v>
      </c>
    </row>
    <row r="10" spans="1:9" x14ac:dyDescent="0.5">
      <c r="A10" s="1"/>
      <c r="D10" s="1" t="s">
        <v>14</v>
      </c>
      <c r="E10">
        <v>500</v>
      </c>
    </row>
    <row r="11" spans="1:9" x14ac:dyDescent="0.5">
      <c r="A11" s="1"/>
      <c r="D11" s="1" t="s">
        <v>2</v>
      </c>
      <c r="E11">
        <v>126</v>
      </c>
    </row>
    <row r="12" spans="1:9" x14ac:dyDescent="0.5">
      <c r="A12" s="1"/>
      <c r="D12" s="1" t="s">
        <v>16</v>
      </c>
      <c r="E12">
        <v>260</v>
      </c>
    </row>
    <row r="13" spans="1:9" x14ac:dyDescent="0.5">
      <c r="A13" s="1"/>
      <c r="D13" s="1" t="s">
        <v>5</v>
      </c>
      <c r="E13">
        <v>515</v>
      </c>
    </row>
    <row r="14" spans="1:9" x14ac:dyDescent="0.5">
      <c r="A14" s="1"/>
      <c r="D14" s="1" t="s">
        <v>21</v>
      </c>
      <c r="E14">
        <v>72</v>
      </c>
    </row>
    <row r="15" spans="1:9" x14ac:dyDescent="0.5">
      <c r="A15" s="1"/>
      <c r="D15" s="1" t="s">
        <v>37</v>
      </c>
      <c r="E15">
        <v>49</v>
      </c>
    </row>
    <row r="16" spans="1:9" x14ac:dyDescent="0.5">
      <c r="A16" s="1"/>
      <c r="D16" s="1" t="s">
        <v>36</v>
      </c>
      <c r="E16">
        <v>100</v>
      </c>
    </row>
    <row r="17" spans="1:5" x14ac:dyDescent="0.5">
      <c r="A17" s="1"/>
      <c r="D17" s="1" t="s">
        <v>38</v>
      </c>
      <c r="E17">
        <v>24</v>
      </c>
    </row>
    <row r="18" spans="1:5" x14ac:dyDescent="0.5">
      <c r="A18" s="1"/>
      <c r="D18" s="1" t="s">
        <v>39</v>
      </c>
      <c r="E18">
        <v>12</v>
      </c>
    </row>
    <row r="19" spans="1:5" x14ac:dyDescent="0.5">
      <c r="A19" s="1"/>
      <c r="D19" s="1" t="s">
        <v>40</v>
      </c>
      <c r="E19">
        <v>10</v>
      </c>
    </row>
    <row r="20" spans="1:5" x14ac:dyDescent="0.5">
      <c r="A20" s="1"/>
      <c r="D20" s="1" t="s">
        <v>42</v>
      </c>
      <c r="E20">
        <v>60</v>
      </c>
    </row>
    <row r="21" spans="1:5" x14ac:dyDescent="0.5">
      <c r="A21" s="1"/>
      <c r="D21" s="1" t="s">
        <v>43</v>
      </c>
      <c r="E21">
        <v>7</v>
      </c>
    </row>
    <row r="22" spans="1:5" x14ac:dyDescent="0.5">
      <c r="A22" s="1"/>
      <c r="D22" s="1" t="s">
        <v>43</v>
      </c>
      <c r="E22">
        <v>6</v>
      </c>
    </row>
    <row r="23" spans="1:5" x14ac:dyDescent="0.5">
      <c r="A23" s="1"/>
      <c r="D23" s="1" t="s">
        <v>44</v>
      </c>
      <c r="E23">
        <v>50</v>
      </c>
    </row>
    <row r="24" spans="1:5" x14ac:dyDescent="0.5">
      <c r="D24" s="1" t="s">
        <v>45</v>
      </c>
      <c r="E24">
        <v>8</v>
      </c>
    </row>
    <row r="25" spans="1:5" ht="15" customHeight="1" x14ac:dyDescent="0.5">
      <c r="D25" s="1" t="s">
        <v>37</v>
      </c>
      <c r="E25">
        <v>16</v>
      </c>
    </row>
    <row r="26" spans="1:5" ht="15" customHeight="1" x14ac:dyDescent="0.5">
      <c r="D26" s="1" t="s">
        <v>16</v>
      </c>
      <c r="E26">
        <v>75</v>
      </c>
    </row>
    <row r="27" spans="1:5" x14ac:dyDescent="0.5">
      <c r="D27" s="1" t="s">
        <v>36</v>
      </c>
      <c r="E27">
        <v>100</v>
      </c>
    </row>
    <row r="28" spans="1:5" x14ac:dyDescent="0.5">
      <c r="D28" s="1" t="s">
        <v>46</v>
      </c>
      <c r="E28">
        <v>19</v>
      </c>
    </row>
    <row r="29" spans="1:5" x14ac:dyDescent="0.5">
      <c r="D29" s="1" t="s">
        <v>47</v>
      </c>
      <c r="E29">
        <v>67</v>
      </c>
    </row>
    <row r="30" spans="1:5" x14ac:dyDescent="0.5">
      <c r="D30" s="1" t="s">
        <v>27</v>
      </c>
      <c r="E30">
        <v>149</v>
      </c>
    </row>
    <row r="31" spans="1:5" x14ac:dyDescent="0.5">
      <c r="D31" s="1" t="s">
        <v>27</v>
      </c>
      <c r="E31">
        <v>24</v>
      </c>
    </row>
    <row r="32" spans="1:5" x14ac:dyDescent="0.5">
      <c r="D32" s="1" t="s">
        <v>54</v>
      </c>
      <c r="E32">
        <v>40</v>
      </c>
    </row>
    <row r="33" spans="1:5" x14ac:dyDescent="0.5">
      <c r="D33" s="1" t="s">
        <v>50</v>
      </c>
      <c r="E33">
        <v>387</v>
      </c>
    </row>
    <row r="34" spans="1:5" x14ac:dyDescent="0.5">
      <c r="D34" s="1"/>
    </row>
    <row r="35" spans="1:5" x14ac:dyDescent="0.5">
      <c r="D35" s="1"/>
    </row>
    <row r="36" spans="1:5" x14ac:dyDescent="0.5">
      <c r="D36" s="1"/>
    </row>
    <row r="38" spans="1:5" x14ac:dyDescent="0.5">
      <c r="A38" s="2" t="s">
        <v>6</v>
      </c>
      <c r="B38">
        <f>SUM(B7:B37)</f>
        <v>0</v>
      </c>
      <c r="E38">
        <f>SUM(E7:E37) +100</f>
        <v>3854</v>
      </c>
    </row>
    <row r="42" spans="1:5" x14ac:dyDescent="0.5">
      <c r="B42" s="2" t="s">
        <v>15</v>
      </c>
      <c r="D42">
        <f>B38+E38</f>
        <v>3854</v>
      </c>
    </row>
    <row r="45" spans="1:5" x14ac:dyDescent="0.5">
      <c r="A45" s="2" t="s">
        <v>8</v>
      </c>
      <c r="B45">
        <f>B3-D42</f>
        <v>146</v>
      </c>
    </row>
    <row r="49" spans="1:2" x14ac:dyDescent="0.5">
      <c r="A49" s="2" t="s">
        <v>3</v>
      </c>
      <c r="B49">
        <v>1400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12040-A08C-4EF6-9FB8-5D54C7302CCE}">
  <dimension ref="A1"/>
  <sheetViews>
    <sheetView topLeftCell="G1" workbookViewId="0"/>
  </sheetViews>
  <sheetFormatPr baseColWidth="10" defaultRowHeight="15.75" x14ac:dyDescent="0.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52438-6EA6-6B4A-9ECC-CFCC75E670AC}">
  <dimension ref="A1:E50"/>
  <sheetViews>
    <sheetView topLeftCell="A17" workbookViewId="0">
      <selection activeCell="D56" sqref="D56"/>
    </sheetView>
  </sheetViews>
  <sheetFormatPr baseColWidth="10" defaultRowHeight="15.75" x14ac:dyDescent="0.5"/>
  <cols>
    <col min="1" max="1" width="13.75" bestFit="1" customWidth="1"/>
    <col min="4" max="4" width="19.25" bestFit="1" customWidth="1"/>
    <col min="5" max="5" width="12.75" bestFit="1" customWidth="1"/>
  </cols>
  <sheetData>
    <row r="1" spans="1:5" x14ac:dyDescent="0.5">
      <c r="A1" s="2" t="s">
        <v>1</v>
      </c>
      <c r="B1">
        <v>946</v>
      </c>
    </row>
    <row r="2" spans="1:5" x14ac:dyDescent="0.5">
      <c r="A2" s="2" t="s">
        <v>7</v>
      </c>
      <c r="B2">
        <v>3000</v>
      </c>
    </row>
    <row r="3" spans="1:5" x14ac:dyDescent="0.5">
      <c r="A3" s="2" t="s">
        <v>18</v>
      </c>
      <c r="B3">
        <f>B1+B2</f>
        <v>3946</v>
      </c>
    </row>
    <row r="4" spans="1:5" x14ac:dyDescent="0.5">
      <c r="A4" s="1"/>
    </row>
    <row r="6" spans="1:5" x14ac:dyDescent="0.5">
      <c r="A6" s="2" t="s">
        <v>23</v>
      </c>
      <c r="B6" s="3"/>
      <c r="C6" s="3"/>
      <c r="D6" s="3"/>
      <c r="E6" s="2" t="s">
        <v>24</v>
      </c>
    </row>
    <row r="7" spans="1:5" x14ac:dyDescent="0.5">
      <c r="A7" s="1"/>
      <c r="D7" s="1" t="s">
        <v>0</v>
      </c>
      <c r="E7">
        <v>882</v>
      </c>
    </row>
    <row r="8" spans="1:5" x14ac:dyDescent="0.5">
      <c r="A8" s="1"/>
      <c r="D8" s="1" t="s">
        <v>21</v>
      </c>
      <c r="E8">
        <v>72</v>
      </c>
    </row>
    <row r="9" spans="1:5" x14ac:dyDescent="0.5">
      <c r="A9" s="1"/>
      <c r="D9" s="1" t="s">
        <v>3</v>
      </c>
      <c r="E9">
        <v>100</v>
      </c>
    </row>
    <row r="10" spans="1:5" x14ac:dyDescent="0.5">
      <c r="A10" s="1"/>
      <c r="D10" s="1" t="s">
        <v>4</v>
      </c>
      <c r="E10">
        <v>96</v>
      </c>
    </row>
    <row r="11" spans="1:5" x14ac:dyDescent="0.5">
      <c r="A11" s="1"/>
      <c r="D11" s="1" t="s">
        <v>5</v>
      </c>
      <c r="E11">
        <v>515</v>
      </c>
    </row>
    <row r="12" spans="1:5" x14ac:dyDescent="0.5">
      <c r="A12" s="1"/>
      <c r="D12" s="1" t="s">
        <v>2</v>
      </c>
      <c r="E12">
        <v>126</v>
      </c>
    </row>
    <row r="13" spans="1:5" x14ac:dyDescent="0.5">
      <c r="A13" s="1"/>
      <c r="D13" s="1" t="s">
        <v>16</v>
      </c>
      <c r="E13">
        <v>260</v>
      </c>
    </row>
    <row r="14" spans="1:5" x14ac:dyDescent="0.5">
      <c r="A14" s="1"/>
      <c r="D14" s="1" t="s">
        <v>39</v>
      </c>
      <c r="E14">
        <v>12</v>
      </c>
    </row>
    <row r="15" spans="1:5" x14ac:dyDescent="0.5">
      <c r="A15" s="1"/>
      <c r="D15" s="1" t="s">
        <v>40</v>
      </c>
      <c r="E15">
        <v>10</v>
      </c>
    </row>
    <row r="16" spans="1:5" x14ac:dyDescent="0.5">
      <c r="A16" s="1"/>
      <c r="D16" s="1" t="s">
        <v>48</v>
      </c>
      <c r="E16">
        <v>16</v>
      </c>
    </row>
    <row r="17" spans="1:5" x14ac:dyDescent="0.5">
      <c r="A17" s="1"/>
      <c r="D17" s="1" t="s">
        <v>49</v>
      </c>
      <c r="E17">
        <v>15.99</v>
      </c>
    </row>
    <row r="18" spans="1:5" x14ac:dyDescent="0.5">
      <c r="A18" s="1"/>
      <c r="D18" s="1" t="s">
        <v>49</v>
      </c>
      <c r="E18">
        <v>15.99</v>
      </c>
    </row>
    <row r="19" spans="1:5" x14ac:dyDescent="0.5">
      <c r="A19" s="1"/>
      <c r="D19" s="1" t="s">
        <v>49</v>
      </c>
      <c r="E19">
        <v>3.99</v>
      </c>
    </row>
    <row r="20" spans="1:5" x14ac:dyDescent="0.5">
      <c r="A20" s="1"/>
      <c r="D20" s="1" t="s">
        <v>51</v>
      </c>
      <c r="E20">
        <v>52</v>
      </c>
    </row>
    <row r="21" spans="1:5" x14ac:dyDescent="0.5">
      <c r="A21" s="1"/>
      <c r="D21" s="1" t="s">
        <v>57</v>
      </c>
      <c r="E21">
        <v>326</v>
      </c>
    </row>
    <row r="22" spans="1:5" x14ac:dyDescent="0.5">
      <c r="A22" s="1"/>
      <c r="D22" s="1" t="s">
        <v>52</v>
      </c>
      <c r="E22">
        <v>20</v>
      </c>
    </row>
    <row r="23" spans="1:5" x14ac:dyDescent="0.5">
      <c r="A23" s="1"/>
      <c r="D23" s="1" t="s">
        <v>53</v>
      </c>
      <c r="E23">
        <v>650</v>
      </c>
    </row>
    <row r="24" spans="1:5" x14ac:dyDescent="0.5">
      <c r="A24" s="1"/>
      <c r="D24" s="1" t="s">
        <v>55</v>
      </c>
      <c r="E24">
        <v>47</v>
      </c>
    </row>
    <row r="25" spans="1:5" x14ac:dyDescent="0.5">
      <c r="D25" s="1" t="s">
        <v>56</v>
      </c>
      <c r="E25">
        <v>75</v>
      </c>
    </row>
    <row r="26" spans="1:5" x14ac:dyDescent="0.5">
      <c r="D26" s="1" t="s">
        <v>58</v>
      </c>
      <c r="E26">
        <v>19</v>
      </c>
    </row>
    <row r="27" spans="1:5" x14ac:dyDescent="0.5">
      <c r="D27" s="1" t="s">
        <v>59</v>
      </c>
      <c r="E27">
        <v>6</v>
      </c>
    </row>
    <row r="28" spans="1:5" x14ac:dyDescent="0.5">
      <c r="D28" s="1" t="s">
        <v>60</v>
      </c>
      <c r="E28">
        <v>8</v>
      </c>
    </row>
    <row r="29" spans="1:5" x14ac:dyDescent="0.5">
      <c r="D29" s="1" t="s">
        <v>61</v>
      </c>
      <c r="E29">
        <v>320</v>
      </c>
    </row>
    <row r="30" spans="1:5" x14ac:dyDescent="0.5">
      <c r="D30" s="1" t="s">
        <v>62</v>
      </c>
      <c r="E30">
        <v>92</v>
      </c>
    </row>
    <row r="31" spans="1:5" x14ac:dyDescent="0.5">
      <c r="D31" s="1" t="s">
        <v>27</v>
      </c>
      <c r="E31">
        <v>24</v>
      </c>
    </row>
    <row r="32" spans="1:5" x14ac:dyDescent="0.5">
      <c r="D32" s="1" t="s">
        <v>14</v>
      </c>
      <c r="E32">
        <v>35</v>
      </c>
    </row>
    <row r="33" spans="1:5" x14ac:dyDescent="0.5">
      <c r="D33" s="1"/>
    </row>
    <row r="34" spans="1:5" x14ac:dyDescent="0.5">
      <c r="D34" s="1"/>
    </row>
    <row r="35" spans="1:5" x14ac:dyDescent="0.5">
      <c r="D35" s="1"/>
    </row>
    <row r="36" spans="1:5" x14ac:dyDescent="0.5">
      <c r="D36" s="1"/>
    </row>
    <row r="37" spans="1:5" x14ac:dyDescent="0.5">
      <c r="D37" s="1"/>
    </row>
    <row r="39" spans="1:5" x14ac:dyDescent="0.5">
      <c r="A39" s="2" t="s">
        <v>6</v>
      </c>
      <c r="B39">
        <f>SUM(B7:B38)</f>
        <v>0</v>
      </c>
      <c r="E39">
        <f>SUM(E7:E38) +100</f>
        <v>3898.9699999999993</v>
      </c>
    </row>
    <row r="43" spans="1:5" x14ac:dyDescent="0.5">
      <c r="B43" s="2" t="s">
        <v>15</v>
      </c>
      <c r="D43">
        <f>B39+E39</f>
        <v>3898.9699999999993</v>
      </c>
    </row>
    <row r="46" spans="1:5" x14ac:dyDescent="0.5">
      <c r="A46" s="2" t="s">
        <v>8</v>
      </c>
      <c r="B46">
        <f>B3-D43</f>
        <v>47.030000000000655</v>
      </c>
    </row>
    <row r="50" spans="1:2" x14ac:dyDescent="0.5">
      <c r="A50" s="2" t="s">
        <v>3</v>
      </c>
      <c r="B50">
        <v>1500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562AA-058A-9140-A659-433E6D34479E}">
  <dimension ref="A1:E50"/>
  <sheetViews>
    <sheetView workbookViewId="0">
      <selection activeCell="B2" sqref="B2"/>
    </sheetView>
  </sheetViews>
  <sheetFormatPr baseColWidth="10" defaultRowHeight="15.75" x14ac:dyDescent="0.5"/>
  <cols>
    <col min="1" max="1" width="13.75" bestFit="1" customWidth="1"/>
    <col min="4" max="4" width="19.25" bestFit="1" customWidth="1"/>
    <col min="5" max="5" width="12.75" bestFit="1" customWidth="1"/>
  </cols>
  <sheetData>
    <row r="1" spans="1:5" x14ac:dyDescent="0.5">
      <c r="A1" s="2" t="s">
        <v>1</v>
      </c>
    </row>
    <row r="2" spans="1:5" x14ac:dyDescent="0.5">
      <c r="A2" s="2" t="s">
        <v>7</v>
      </c>
      <c r="B2">
        <v>3050</v>
      </c>
    </row>
    <row r="3" spans="1:5" x14ac:dyDescent="0.5">
      <c r="A3" s="2" t="s">
        <v>18</v>
      </c>
      <c r="B3">
        <f>B1+B2</f>
        <v>3050</v>
      </c>
    </row>
    <row r="4" spans="1:5" x14ac:dyDescent="0.5">
      <c r="A4" s="1"/>
    </row>
    <row r="6" spans="1:5" x14ac:dyDescent="0.5">
      <c r="A6" s="2" t="s">
        <v>23</v>
      </c>
      <c r="B6" s="3"/>
      <c r="C6" s="3"/>
      <c r="D6" s="3"/>
      <c r="E6" s="2" t="s">
        <v>24</v>
      </c>
    </row>
    <row r="7" spans="1:5" x14ac:dyDescent="0.5">
      <c r="A7" s="1"/>
      <c r="D7" s="1" t="s">
        <v>0</v>
      </c>
      <c r="E7">
        <v>882</v>
      </c>
    </row>
    <row r="8" spans="1:5" x14ac:dyDescent="0.5">
      <c r="A8" s="1"/>
      <c r="B8">
        <v>50</v>
      </c>
      <c r="D8" s="1" t="s">
        <v>21</v>
      </c>
      <c r="E8">
        <v>72</v>
      </c>
    </row>
    <row r="9" spans="1:5" x14ac:dyDescent="0.5">
      <c r="A9" s="1"/>
      <c r="D9" s="1" t="s">
        <v>3</v>
      </c>
      <c r="E9">
        <v>100</v>
      </c>
    </row>
    <row r="10" spans="1:5" x14ac:dyDescent="0.5">
      <c r="A10" s="1"/>
      <c r="D10" s="1" t="s">
        <v>4</v>
      </c>
      <c r="E10">
        <v>96</v>
      </c>
    </row>
    <row r="11" spans="1:5" x14ac:dyDescent="0.5">
      <c r="A11" s="1"/>
      <c r="D11" s="1" t="s">
        <v>5</v>
      </c>
      <c r="E11">
        <v>515</v>
      </c>
    </row>
    <row r="12" spans="1:5" x14ac:dyDescent="0.5">
      <c r="A12" s="1"/>
      <c r="D12" s="1" t="s">
        <v>2</v>
      </c>
      <c r="E12">
        <v>126</v>
      </c>
    </row>
    <row r="13" spans="1:5" x14ac:dyDescent="0.5">
      <c r="A13" s="1"/>
      <c r="D13" s="1" t="s">
        <v>16</v>
      </c>
      <c r="E13">
        <v>280</v>
      </c>
    </row>
    <row r="14" spans="1:5" x14ac:dyDescent="0.5">
      <c r="A14" s="1"/>
      <c r="D14" s="1" t="s">
        <v>39</v>
      </c>
      <c r="E14">
        <v>12</v>
      </c>
    </row>
    <row r="15" spans="1:5" x14ac:dyDescent="0.5">
      <c r="A15" s="1"/>
      <c r="D15" s="1" t="s">
        <v>40</v>
      </c>
      <c r="E15">
        <v>10</v>
      </c>
    </row>
    <row r="16" spans="1:5" x14ac:dyDescent="0.5">
      <c r="A16" s="1"/>
      <c r="D16" s="1" t="s">
        <v>48</v>
      </c>
      <c r="E16">
        <v>18</v>
      </c>
    </row>
    <row r="17" spans="1:5" x14ac:dyDescent="0.5">
      <c r="A17" s="1"/>
      <c r="D17" s="1" t="s">
        <v>49</v>
      </c>
      <c r="E17">
        <v>23</v>
      </c>
    </row>
    <row r="18" spans="1:5" x14ac:dyDescent="0.5">
      <c r="A18" s="1"/>
      <c r="D18" s="1" t="s">
        <v>49</v>
      </c>
      <c r="E18">
        <v>15.99</v>
      </c>
    </row>
    <row r="19" spans="1:5" x14ac:dyDescent="0.5">
      <c r="A19" s="1"/>
      <c r="D19" s="1" t="s">
        <v>49</v>
      </c>
      <c r="E19">
        <v>3.99</v>
      </c>
    </row>
    <row r="20" spans="1:5" x14ac:dyDescent="0.5">
      <c r="A20" s="1"/>
      <c r="D20" s="1" t="s">
        <v>51</v>
      </c>
      <c r="E20">
        <v>52</v>
      </c>
    </row>
    <row r="21" spans="1:5" x14ac:dyDescent="0.5">
      <c r="A21" s="1"/>
      <c r="D21" s="1" t="s">
        <v>14</v>
      </c>
      <c r="E21">
        <v>500</v>
      </c>
    </row>
    <row r="22" spans="1:5" x14ac:dyDescent="0.5">
      <c r="A22" s="1"/>
      <c r="D22" s="1" t="s">
        <v>52</v>
      </c>
      <c r="E22">
        <v>60</v>
      </c>
    </row>
    <row r="23" spans="1:5" x14ac:dyDescent="0.5">
      <c r="A23" s="1"/>
      <c r="D23" s="1" t="s">
        <v>63</v>
      </c>
      <c r="E23">
        <v>30</v>
      </c>
    </row>
    <row r="24" spans="1:5" x14ac:dyDescent="0.5">
      <c r="A24" s="1"/>
      <c r="D24" s="1" t="s">
        <v>14</v>
      </c>
      <c r="E24">
        <v>50</v>
      </c>
    </row>
    <row r="25" spans="1:5" x14ac:dyDescent="0.5">
      <c r="D25" s="1" t="s">
        <v>64</v>
      </c>
      <c r="E25">
        <v>35</v>
      </c>
    </row>
    <row r="26" spans="1:5" x14ac:dyDescent="0.5">
      <c r="D26" s="1" t="s">
        <v>65</v>
      </c>
      <c r="E26">
        <v>20</v>
      </c>
    </row>
    <row r="27" spans="1:5" x14ac:dyDescent="0.5">
      <c r="D27" s="1"/>
    </row>
    <row r="28" spans="1:5" x14ac:dyDescent="0.5">
      <c r="D28" s="1"/>
    </row>
    <row r="29" spans="1:5" x14ac:dyDescent="0.5">
      <c r="D29" s="1"/>
    </row>
    <row r="30" spans="1:5" x14ac:dyDescent="0.5">
      <c r="D30" s="1"/>
    </row>
    <row r="31" spans="1:5" x14ac:dyDescent="0.5">
      <c r="D31" s="1"/>
    </row>
    <row r="32" spans="1:5" x14ac:dyDescent="0.5">
      <c r="D32" s="1"/>
    </row>
    <row r="33" spans="1:5" x14ac:dyDescent="0.5">
      <c r="D33" s="1"/>
    </row>
    <row r="34" spans="1:5" x14ac:dyDescent="0.5">
      <c r="D34" s="1"/>
    </row>
    <row r="35" spans="1:5" x14ac:dyDescent="0.5">
      <c r="D35" s="1"/>
    </row>
    <row r="36" spans="1:5" x14ac:dyDescent="0.5">
      <c r="D36" s="1"/>
    </row>
    <row r="37" spans="1:5" x14ac:dyDescent="0.5">
      <c r="D37" s="1"/>
    </row>
    <row r="39" spans="1:5" x14ac:dyDescent="0.5">
      <c r="A39" s="2" t="s">
        <v>6</v>
      </c>
      <c r="B39">
        <f>SUM(B7:B38)</f>
        <v>50</v>
      </c>
      <c r="E39">
        <f>SUM(E7:E38) +100</f>
        <v>3000.9799999999996</v>
      </c>
    </row>
    <row r="43" spans="1:5" x14ac:dyDescent="0.5">
      <c r="B43" s="2" t="s">
        <v>15</v>
      </c>
      <c r="D43">
        <f>B39+E39</f>
        <v>3050.9799999999996</v>
      </c>
    </row>
    <row r="46" spans="1:5" x14ac:dyDescent="0.5">
      <c r="A46" s="2" t="s">
        <v>8</v>
      </c>
      <c r="B46">
        <f>B3-D43</f>
        <v>-0.97999999999956344</v>
      </c>
    </row>
    <row r="50" spans="1:2" x14ac:dyDescent="0.5">
      <c r="A50" s="2" t="s">
        <v>3</v>
      </c>
      <c r="B50">
        <v>1600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D08A1-4B20-0D41-A25B-DBE545AB414D}">
  <dimension ref="A1:R44"/>
  <sheetViews>
    <sheetView topLeftCell="A6" workbookViewId="0">
      <selection activeCell="R21" sqref="R21"/>
    </sheetView>
  </sheetViews>
  <sheetFormatPr baseColWidth="10" defaultRowHeight="15.75" x14ac:dyDescent="0.5"/>
  <cols>
    <col min="1" max="1" width="13.75" bestFit="1" customWidth="1"/>
    <col min="4" max="4" width="19.25" bestFit="1" customWidth="1"/>
    <col min="5" max="5" width="12.75" bestFit="1" customWidth="1"/>
    <col min="7" max="7" width="15.5" bestFit="1" customWidth="1"/>
    <col min="13" max="13" width="18.5" bestFit="1" customWidth="1"/>
    <col min="16" max="16" width="15.75" bestFit="1" customWidth="1"/>
  </cols>
  <sheetData>
    <row r="1" spans="1:17" x14ac:dyDescent="0.5">
      <c r="A1" s="2" t="s">
        <v>1</v>
      </c>
      <c r="B1">
        <v>300</v>
      </c>
    </row>
    <row r="2" spans="1:17" x14ac:dyDescent="0.5">
      <c r="A2" s="2" t="s">
        <v>7</v>
      </c>
      <c r="B2">
        <v>3000</v>
      </c>
    </row>
    <row r="3" spans="1:17" x14ac:dyDescent="0.5">
      <c r="A3" s="2" t="s">
        <v>18</v>
      </c>
      <c r="B3">
        <f>B1+B2</f>
        <v>3300</v>
      </c>
    </row>
    <row r="4" spans="1:17" x14ac:dyDescent="0.5">
      <c r="A4" s="1"/>
      <c r="D4" s="5" t="s">
        <v>78</v>
      </c>
      <c r="M4" s="5" t="s">
        <v>80</v>
      </c>
    </row>
    <row r="6" spans="1:17" x14ac:dyDescent="0.5">
      <c r="A6" s="1"/>
      <c r="B6" s="2" t="s">
        <v>75</v>
      </c>
      <c r="C6" s="3"/>
      <c r="D6" s="3"/>
      <c r="E6" s="2" t="s">
        <v>76</v>
      </c>
      <c r="F6" s="2"/>
      <c r="G6" s="2" t="s">
        <v>77</v>
      </c>
      <c r="H6" s="2"/>
      <c r="K6" s="2" t="s">
        <v>75</v>
      </c>
      <c r="L6" s="3"/>
      <c r="M6" s="3"/>
      <c r="N6" s="2" t="s">
        <v>76</v>
      </c>
      <c r="O6" s="2"/>
      <c r="P6" s="2" t="s">
        <v>77</v>
      </c>
      <c r="Q6" s="2"/>
    </row>
    <row r="7" spans="1:17" x14ac:dyDescent="0.5">
      <c r="A7" s="1"/>
      <c r="D7" s="1" t="s">
        <v>0</v>
      </c>
      <c r="E7">
        <v>882</v>
      </c>
      <c r="G7" s="1" t="s">
        <v>52</v>
      </c>
      <c r="H7">
        <v>60</v>
      </c>
      <c r="M7" s="1" t="s">
        <v>69</v>
      </c>
      <c r="N7">
        <v>12</v>
      </c>
      <c r="P7" s="1"/>
    </row>
    <row r="8" spans="1:17" x14ac:dyDescent="0.5">
      <c r="A8" s="1"/>
      <c r="B8">
        <v>25</v>
      </c>
      <c r="D8" s="1" t="s">
        <v>21</v>
      </c>
      <c r="E8">
        <v>72</v>
      </c>
      <c r="G8" s="1" t="s">
        <v>74</v>
      </c>
      <c r="H8">
        <v>34</v>
      </c>
      <c r="M8" s="1" t="s">
        <v>70</v>
      </c>
      <c r="N8">
        <v>15</v>
      </c>
      <c r="P8" s="1"/>
    </row>
    <row r="9" spans="1:17" x14ac:dyDescent="0.5">
      <c r="A9" s="1"/>
      <c r="B9">
        <v>26</v>
      </c>
      <c r="D9" s="1" t="s">
        <v>3</v>
      </c>
      <c r="E9">
        <v>100</v>
      </c>
      <c r="G9" s="1"/>
      <c r="M9" s="1" t="s">
        <v>71</v>
      </c>
      <c r="N9">
        <v>10</v>
      </c>
      <c r="P9" s="1"/>
    </row>
    <row r="10" spans="1:17" x14ac:dyDescent="0.5">
      <c r="A10" s="1"/>
      <c r="B10">
        <v>160</v>
      </c>
      <c r="D10" s="1" t="s">
        <v>4</v>
      </c>
      <c r="E10">
        <v>96</v>
      </c>
      <c r="G10" s="1" t="s">
        <v>27</v>
      </c>
      <c r="H10">
        <v>58</v>
      </c>
      <c r="M10" s="1" t="s">
        <v>66</v>
      </c>
      <c r="N10">
        <v>50</v>
      </c>
      <c r="P10" s="1"/>
    </row>
    <row r="11" spans="1:17" x14ac:dyDescent="0.5">
      <c r="A11" s="1"/>
      <c r="D11" s="1" t="s">
        <v>5</v>
      </c>
      <c r="E11">
        <v>515</v>
      </c>
      <c r="G11" s="1" t="s">
        <v>79</v>
      </c>
      <c r="H11">
        <v>150</v>
      </c>
      <c r="M11" s="1" t="s">
        <v>67</v>
      </c>
      <c r="N11">
        <v>70</v>
      </c>
    </row>
    <row r="12" spans="1:17" x14ac:dyDescent="0.5">
      <c r="A12" s="1"/>
      <c r="D12" s="1" t="s">
        <v>2</v>
      </c>
      <c r="E12">
        <v>126</v>
      </c>
      <c r="M12" s="1" t="s">
        <v>68</v>
      </c>
      <c r="N12">
        <v>100</v>
      </c>
    </row>
    <row r="13" spans="1:17" x14ac:dyDescent="0.5">
      <c r="A13" s="1"/>
      <c r="D13" s="1" t="s">
        <v>16</v>
      </c>
      <c r="M13" s="1" t="s">
        <v>72</v>
      </c>
      <c r="N13">
        <v>15</v>
      </c>
    </row>
    <row r="14" spans="1:17" x14ac:dyDescent="0.5">
      <c r="A14" s="1"/>
      <c r="D14" s="1" t="s">
        <v>39</v>
      </c>
      <c r="E14">
        <v>12</v>
      </c>
      <c r="M14" s="1"/>
    </row>
    <row r="15" spans="1:17" x14ac:dyDescent="0.5">
      <c r="A15" s="1"/>
      <c r="D15" s="1" t="s">
        <v>40</v>
      </c>
      <c r="E15">
        <v>10</v>
      </c>
      <c r="M15" s="1"/>
    </row>
    <row r="16" spans="1:17" x14ac:dyDescent="0.5">
      <c r="A16" s="1"/>
      <c r="D16" s="1" t="s">
        <v>48</v>
      </c>
      <c r="E16">
        <v>20</v>
      </c>
      <c r="M16" s="1"/>
    </row>
    <row r="17" spans="1:18" x14ac:dyDescent="0.5">
      <c r="A17" s="1"/>
      <c r="D17" s="1" t="s">
        <v>49</v>
      </c>
      <c r="E17">
        <v>20</v>
      </c>
      <c r="M17" s="1"/>
    </row>
    <row r="18" spans="1:18" x14ac:dyDescent="0.5">
      <c r="A18" s="1"/>
      <c r="D18" s="1" t="s">
        <v>49</v>
      </c>
      <c r="E18">
        <v>20</v>
      </c>
      <c r="M18" s="1"/>
      <c r="R18">
        <v>467</v>
      </c>
    </row>
    <row r="19" spans="1:18" x14ac:dyDescent="0.5">
      <c r="A19" s="1"/>
      <c r="D19" s="1" t="s">
        <v>49</v>
      </c>
      <c r="E19">
        <v>3.99</v>
      </c>
      <c r="M19" s="1"/>
      <c r="R19">
        <v>152</v>
      </c>
    </row>
    <row r="20" spans="1:18" x14ac:dyDescent="0.5">
      <c r="A20" s="1"/>
      <c r="D20" s="1" t="s">
        <v>51</v>
      </c>
      <c r="E20">
        <v>52</v>
      </c>
      <c r="M20" s="1"/>
      <c r="R20">
        <v>280</v>
      </c>
    </row>
    <row r="21" spans="1:18" x14ac:dyDescent="0.5">
      <c r="A21" s="1"/>
      <c r="D21" s="1" t="s">
        <v>14</v>
      </c>
      <c r="E21">
        <v>500</v>
      </c>
      <c r="M21" s="1"/>
      <c r="R21">
        <v>85</v>
      </c>
    </row>
    <row r="22" spans="1:18" x14ac:dyDescent="0.5">
      <c r="A22" s="1"/>
      <c r="D22" s="1" t="s">
        <v>81</v>
      </c>
      <c r="E22">
        <v>10</v>
      </c>
      <c r="R22">
        <v>30</v>
      </c>
    </row>
    <row r="23" spans="1:18" x14ac:dyDescent="0.5">
      <c r="A23" s="1"/>
      <c r="D23" s="1" t="s">
        <v>82</v>
      </c>
      <c r="E23">
        <v>85</v>
      </c>
    </row>
    <row r="24" spans="1:18" x14ac:dyDescent="0.5">
      <c r="A24" s="1"/>
      <c r="D24" s="1" t="s">
        <v>84</v>
      </c>
      <c r="E24">
        <v>30</v>
      </c>
      <c r="R24">
        <f>SUM(R18:R22)</f>
        <v>1014</v>
      </c>
    </row>
    <row r="25" spans="1:18" x14ac:dyDescent="0.5">
      <c r="A25" s="1"/>
    </row>
    <row r="27" spans="1:18" x14ac:dyDescent="0.5">
      <c r="D27" s="1"/>
      <c r="Q27" t="s">
        <v>83</v>
      </c>
      <c r="R27">
        <f>R24-B40</f>
        <v>780.98999999999978</v>
      </c>
    </row>
    <row r="28" spans="1:18" x14ac:dyDescent="0.5">
      <c r="D28" s="1"/>
    </row>
    <row r="29" spans="1:18" x14ac:dyDescent="0.5">
      <c r="D29" s="1"/>
    </row>
    <row r="30" spans="1:18" x14ac:dyDescent="0.5">
      <c r="D30" s="1"/>
    </row>
    <row r="31" spans="1:18" x14ac:dyDescent="0.5">
      <c r="D31" s="1"/>
    </row>
    <row r="32" spans="1:18" x14ac:dyDescent="0.5">
      <c r="N32">
        <f>SUM(N7:N29)</f>
        <v>272</v>
      </c>
    </row>
    <row r="33" spans="1:8" x14ac:dyDescent="0.5">
      <c r="A33" s="2" t="s">
        <v>6</v>
      </c>
      <c r="B33">
        <f>SUM(B7:B32)</f>
        <v>211</v>
      </c>
      <c r="E33">
        <f>SUM(E7:E32)</f>
        <v>2553.9899999999998</v>
      </c>
      <c r="H33">
        <f>SUM(H7:H30)</f>
        <v>302</v>
      </c>
    </row>
    <row r="37" spans="1:8" x14ac:dyDescent="0.5">
      <c r="B37" s="2" t="s">
        <v>15</v>
      </c>
      <c r="D37">
        <f>B33+E33+H33</f>
        <v>3066.99</v>
      </c>
    </row>
    <row r="40" spans="1:8" x14ac:dyDescent="0.5">
      <c r="A40" s="2" t="s">
        <v>8</v>
      </c>
      <c r="B40">
        <f>B3-D37</f>
        <v>233.01000000000022</v>
      </c>
    </row>
    <row r="44" spans="1:8" x14ac:dyDescent="0.5">
      <c r="A44" s="2" t="s">
        <v>3</v>
      </c>
      <c r="B44">
        <v>1700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F8906-BDBA-F240-9CE5-13A8070DDD01}">
  <dimension ref="A1:S61"/>
  <sheetViews>
    <sheetView topLeftCell="A9" zoomScale="87" zoomScaleNormal="100" workbookViewId="0">
      <selection activeCell="C45" sqref="C45"/>
    </sheetView>
  </sheetViews>
  <sheetFormatPr baseColWidth="10" defaultRowHeight="15.75" x14ac:dyDescent="0.5"/>
  <cols>
    <col min="1" max="1" width="10.75" style="1"/>
    <col min="2" max="2" width="13.75" bestFit="1" customWidth="1"/>
    <col min="5" max="5" width="19.25" bestFit="1" customWidth="1"/>
    <col min="6" max="6" width="12.75" bestFit="1" customWidth="1"/>
    <col min="8" max="8" width="15.5" bestFit="1" customWidth="1"/>
    <col min="10" max="10" width="11.25" customWidth="1"/>
    <col min="13" max="13" width="18.5" bestFit="1" customWidth="1"/>
    <col min="14" max="14" width="12.25" bestFit="1" customWidth="1"/>
    <col min="16" max="16" width="15.75" bestFit="1" customWidth="1"/>
  </cols>
  <sheetData>
    <row r="1" spans="1:19" s="1" customFormat="1" x14ac:dyDescent="0.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s="1" customFormat="1" x14ac:dyDescent="0.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19" x14ac:dyDescent="0.5">
      <c r="A3" s="8"/>
      <c r="B3" s="1">
        <v>3030</v>
      </c>
      <c r="J3" s="7"/>
      <c r="K3">
        <v>758</v>
      </c>
      <c r="S3" s="7"/>
    </row>
    <row r="4" spans="1:19" x14ac:dyDescent="0.5">
      <c r="A4" s="8"/>
      <c r="B4" s="1">
        <v>600</v>
      </c>
      <c r="J4" s="7"/>
      <c r="S4" s="7"/>
    </row>
    <row r="5" spans="1:19" x14ac:dyDescent="0.5">
      <c r="A5" s="8"/>
      <c r="B5" s="1">
        <v>300</v>
      </c>
      <c r="J5" s="7"/>
      <c r="S5" s="7"/>
    </row>
    <row r="6" spans="1:19" x14ac:dyDescent="0.5">
      <c r="A6" s="8"/>
      <c r="B6" s="1">
        <v>100</v>
      </c>
      <c r="J6" s="7"/>
      <c r="S6" s="7"/>
    </row>
    <row r="7" spans="1:19" x14ac:dyDescent="0.5">
      <c r="A7" s="8"/>
      <c r="B7" s="1"/>
      <c r="J7" s="7"/>
      <c r="S7" s="7"/>
    </row>
    <row r="8" spans="1:19" x14ac:dyDescent="0.5">
      <c r="A8" s="8"/>
      <c r="B8" s="1"/>
      <c r="J8" s="7"/>
      <c r="S8" s="7"/>
    </row>
    <row r="9" spans="1:19" x14ac:dyDescent="0.5">
      <c r="A9" s="8"/>
      <c r="B9" s="1"/>
      <c r="E9" s="5" t="s">
        <v>78</v>
      </c>
      <c r="F9" s="2" t="s">
        <v>7</v>
      </c>
      <c r="G9">
        <v>4080</v>
      </c>
      <c r="J9" s="7"/>
      <c r="M9" s="5" t="s">
        <v>80</v>
      </c>
      <c r="N9" s="2" t="s">
        <v>7</v>
      </c>
      <c r="O9">
        <f>SUM(K3:K8)</f>
        <v>758</v>
      </c>
      <c r="S9" s="7"/>
    </row>
    <row r="10" spans="1:19" x14ac:dyDescent="0.5">
      <c r="A10" s="8"/>
      <c r="B10" s="1"/>
      <c r="J10" s="7"/>
      <c r="S10" s="7"/>
    </row>
    <row r="11" spans="1:19" x14ac:dyDescent="0.5">
      <c r="A11" s="8"/>
      <c r="B11" s="1"/>
      <c r="C11" s="2" t="s">
        <v>75</v>
      </c>
      <c r="D11" s="3"/>
      <c r="E11" s="2" t="s">
        <v>76</v>
      </c>
      <c r="F11" s="3"/>
      <c r="G11" s="2"/>
      <c r="H11" s="2" t="s">
        <v>77</v>
      </c>
      <c r="I11" s="2"/>
      <c r="J11" s="7"/>
      <c r="K11" s="2" t="s">
        <v>75</v>
      </c>
      <c r="L11" s="3"/>
      <c r="M11" s="2" t="s">
        <v>76</v>
      </c>
      <c r="N11" s="3"/>
      <c r="O11" s="2"/>
      <c r="P11" s="2" t="s">
        <v>77</v>
      </c>
      <c r="Q11" s="2"/>
      <c r="S11" s="7"/>
    </row>
    <row r="12" spans="1:19" x14ac:dyDescent="0.5">
      <c r="A12" s="8"/>
      <c r="B12" s="1"/>
      <c r="E12" s="1" t="s">
        <v>0</v>
      </c>
      <c r="F12">
        <v>882</v>
      </c>
      <c r="H12" s="1" t="s">
        <v>52</v>
      </c>
      <c r="I12">
        <v>60</v>
      </c>
      <c r="J12" s="7"/>
      <c r="M12" s="1" t="s">
        <v>69</v>
      </c>
      <c r="N12">
        <v>12</v>
      </c>
      <c r="P12" s="1" t="s">
        <v>85</v>
      </c>
      <c r="Q12">
        <v>49.97</v>
      </c>
      <c r="S12" s="7"/>
    </row>
    <row r="13" spans="1:19" x14ac:dyDescent="0.5">
      <c r="A13" s="8"/>
      <c r="B13" s="1" t="s">
        <v>91</v>
      </c>
      <c r="C13">
        <v>467</v>
      </c>
      <c r="E13" s="1" t="s">
        <v>21</v>
      </c>
      <c r="F13">
        <v>72</v>
      </c>
      <c r="H13" s="1" t="s">
        <v>74</v>
      </c>
      <c r="I13">
        <v>34</v>
      </c>
      <c r="J13" s="7"/>
      <c r="M13" s="1" t="s">
        <v>70</v>
      </c>
      <c r="N13">
        <v>15</v>
      </c>
      <c r="P13" s="1" t="s">
        <v>86</v>
      </c>
      <c r="Q13">
        <v>179.84</v>
      </c>
      <c r="S13" s="7"/>
    </row>
    <row r="14" spans="1:19" x14ac:dyDescent="0.5">
      <c r="A14" s="8"/>
      <c r="B14" s="1" t="s">
        <v>50</v>
      </c>
      <c r="C14">
        <v>152</v>
      </c>
      <c r="E14" s="1" t="s">
        <v>3</v>
      </c>
      <c r="F14">
        <v>100</v>
      </c>
      <c r="H14" s="1" t="s">
        <v>92</v>
      </c>
      <c r="I14">
        <v>33</v>
      </c>
      <c r="J14" s="7"/>
      <c r="M14" s="1" t="s">
        <v>71</v>
      </c>
      <c r="N14">
        <v>10</v>
      </c>
      <c r="P14" s="1" t="s">
        <v>86</v>
      </c>
      <c r="Q14">
        <v>97.69</v>
      </c>
      <c r="S14" s="7"/>
    </row>
    <row r="15" spans="1:19" x14ac:dyDescent="0.5">
      <c r="A15" s="8"/>
      <c r="B15" s="1" t="s">
        <v>11</v>
      </c>
      <c r="C15">
        <v>280</v>
      </c>
      <c r="E15" s="1" t="s">
        <v>4</v>
      </c>
      <c r="F15">
        <v>96</v>
      </c>
      <c r="H15" s="1" t="s">
        <v>93</v>
      </c>
      <c r="I15">
        <v>17</v>
      </c>
      <c r="J15" s="7"/>
      <c r="M15" s="1" t="s">
        <v>66</v>
      </c>
      <c r="N15">
        <v>50</v>
      </c>
      <c r="P15" s="1" t="s">
        <v>86</v>
      </c>
      <c r="Q15">
        <v>12.61</v>
      </c>
      <c r="S15" s="7"/>
    </row>
    <row r="16" spans="1:19" x14ac:dyDescent="0.5">
      <c r="A16" s="8"/>
      <c r="B16" s="1" t="s">
        <v>82</v>
      </c>
      <c r="C16">
        <v>85</v>
      </c>
      <c r="E16" s="1" t="s">
        <v>5</v>
      </c>
      <c r="F16">
        <v>515</v>
      </c>
      <c r="H16" s="1" t="s">
        <v>94</v>
      </c>
      <c r="I16">
        <v>30</v>
      </c>
      <c r="J16" s="7"/>
      <c r="M16" s="1" t="s">
        <v>67</v>
      </c>
      <c r="N16">
        <v>70</v>
      </c>
      <c r="P16" s="1" t="s">
        <v>87</v>
      </c>
      <c r="Q16">
        <v>16.489999999999998</v>
      </c>
      <c r="S16" s="7"/>
    </row>
    <row r="17" spans="1:19" x14ac:dyDescent="0.5">
      <c r="A17" s="8"/>
      <c r="B17" s="1" t="s">
        <v>84</v>
      </c>
      <c r="C17">
        <v>30</v>
      </c>
      <c r="E17" s="1" t="s">
        <v>2</v>
      </c>
      <c r="F17">
        <v>126</v>
      </c>
      <c r="H17" s="1" t="s">
        <v>95</v>
      </c>
      <c r="I17">
        <v>17</v>
      </c>
      <c r="J17" s="7"/>
      <c r="M17" s="1" t="s">
        <v>68</v>
      </c>
      <c r="N17">
        <v>50</v>
      </c>
      <c r="P17" s="1" t="s">
        <v>87</v>
      </c>
      <c r="Q17">
        <v>15.66</v>
      </c>
      <c r="S17" s="7"/>
    </row>
    <row r="18" spans="1:19" x14ac:dyDescent="0.5">
      <c r="A18" s="8"/>
      <c r="B18" s="1" t="s">
        <v>81</v>
      </c>
      <c r="C18">
        <v>10</v>
      </c>
      <c r="E18" s="1" t="s">
        <v>16</v>
      </c>
      <c r="H18" s="1" t="s">
        <v>96</v>
      </c>
      <c r="I18">
        <v>56</v>
      </c>
      <c r="J18" s="7"/>
      <c r="M18" s="1" t="s">
        <v>72</v>
      </c>
      <c r="N18">
        <v>15</v>
      </c>
      <c r="P18" s="1" t="s">
        <v>88</v>
      </c>
      <c r="Q18">
        <v>37.25</v>
      </c>
      <c r="S18" s="7"/>
    </row>
    <row r="19" spans="1:19" x14ac:dyDescent="0.5">
      <c r="A19" s="8"/>
      <c r="B19" s="1"/>
      <c r="E19" s="1" t="s">
        <v>39</v>
      </c>
      <c r="F19">
        <v>12</v>
      </c>
      <c r="H19" s="1" t="s">
        <v>97</v>
      </c>
      <c r="I19">
        <v>13</v>
      </c>
      <c r="J19" s="7"/>
      <c r="M19" s="1"/>
      <c r="P19" s="1" t="s">
        <v>89</v>
      </c>
      <c r="Q19">
        <v>18.059999999999999</v>
      </c>
      <c r="S19" s="7"/>
    </row>
    <row r="20" spans="1:19" x14ac:dyDescent="0.5">
      <c r="A20" s="8"/>
      <c r="B20" s="1"/>
      <c r="E20" s="1" t="s">
        <v>40</v>
      </c>
      <c r="F20">
        <v>10</v>
      </c>
      <c r="H20" s="1" t="s">
        <v>98</v>
      </c>
      <c r="I20">
        <v>17</v>
      </c>
      <c r="J20" s="7"/>
      <c r="M20" s="1"/>
      <c r="P20" s="1" t="s">
        <v>85</v>
      </c>
      <c r="Q20">
        <v>66</v>
      </c>
      <c r="S20" s="7"/>
    </row>
    <row r="21" spans="1:19" x14ac:dyDescent="0.5">
      <c r="A21" s="8"/>
      <c r="B21" s="1"/>
      <c r="E21" s="1" t="s">
        <v>48</v>
      </c>
      <c r="F21">
        <v>75</v>
      </c>
      <c r="H21" s="1" t="s">
        <v>100</v>
      </c>
      <c r="I21">
        <v>21</v>
      </c>
      <c r="J21" s="7"/>
      <c r="M21" s="1"/>
      <c r="S21" s="7"/>
    </row>
    <row r="22" spans="1:19" x14ac:dyDescent="0.5">
      <c r="A22" s="8"/>
      <c r="B22" s="1"/>
      <c r="E22" s="1" t="s">
        <v>49</v>
      </c>
      <c r="F22">
        <v>20</v>
      </c>
      <c r="H22" s="1" t="s">
        <v>17</v>
      </c>
      <c r="I22">
        <v>12.4</v>
      </c>
      <c r="J22" s="7"/>
      <c r="M22" s="1"/>
      <c r="S22" s="7"/>
    </row>
    <row r="23" spans="1:19" x14ac:dyDescent="0.5">
      <c r="A23" s="8"/>
      <c r="B23" s="1"/>
      <c r="E23" s="1" t="s">
        <v>49</v>
      </c>
      <c r="F23">
        <v>100</v>
      </c>
      <c r="H23" s="1"/>
      <c r="J23" s="7"/>
      <c r="M23" s="1"/>
      <c r="S23" s="7"/>
    </row>
    <row r="24" spans="1:19" x14ac:dyDescent="0.5">
      <c r="A24" s="8"/>
      <c r="B24" s="1"/>
      <c r="E24" s="1" t="s">
        <v>49</v>
      </c>
      <c r="F24">
        <v>3.99</v>
      </c>
      <c r="H24" s="1" t="s">
        <v>101</v>
      </c>
      <c r="I24">
        <v>10</v>
      </c>
      <c r="J24" s="7"/>
      <c r="M24" s="1"/>
      <c r="S24" s="7"/>
    </row>
    <row r="25" spans="1:19" x14ac:dyDescent="0.5">
      <c r="A25" s="8"/>
      <c r="B25" s="1"/>
      <c r="E25" s="1" t="s">
        <v>51</v>
      </c>
      <c r="F25">
        <v>52</v>
      </c>
      <c r="H25" s="1" t="s">
        <v>101</v>
      </c>
      <c r="I25">
        <v>6</v>
      </c>
      <c r="J25" s="7"/>
      <c r="M25" s="1"/>
      <c r="S25" s="7"/>
    </row>
    <row r="26" spans="1:19" x14ac:dyDescent="0.5">
      <c r="A26" s="8"/>
      <c r="B26" s="1"/>
      <c r="E26" s="1" t="s">
        <v>14</v>
      </c>
      <c r="F26">
        <v>500</v>
      </c>
      <c r="H26" s="1" t="s">
        <v>102</v>
      </c>
      <c r="I26">
        <v>40</v>
      </c>
      <c r="J26" s="7"/>
      <c r="M26" s="1"/>
      <c r="S26" s="7"/>
    </row>
    <row r="27" spans="1:19" x14ac:dyDescent="0.5">
      <c r="A27" s="8"/>
      <c r="B27" s="1"/>
      <c r="E27" s="1" t="s">
        <v>73</v>
      </c>
      <c r="F27">
        <v>75</v>
      </c>
      <c r="H27" s="1" t="s">
        <v>103</v>
      </c>
      <c r="I27">
        <v>10</v>
      </c>
      <c r="J27" s="7"/>
      <c r="S27" s="7"/>
    </row>
    <row r="28" spans="1:19" x14ac:dyDescent="0.5">
      <c r="A28" s="8"/>
      <c r="B28" s="1"/>
      <c r="E28" s="1"/>
      <c r="H28" s="1" t="s">
        <v>103</v>
      </c>
      <c r="I28">
        <v>7.99</v>
      </c>
      <c r="J28" s="7"/>
      <c r="S28" s="7"/>
    </row>
    <row r="29" spans="1:19" x14ac:dyDescent="0.5">
      <c r="A29" s="8"/>
      <c r="B29" s="1"/>
      <c r="E29" s="1"/>
      <c r="H29" s="1" t="s">
        <v>104</v>
      </c>
      <c r="I29">
        <v>13</v>
      </c>
      <c r="J29" s="7"/>
      <c r="S29" s="7"/>
    </row>
    <row r="30" spans="1:19" x14ac:dyDescent="0.5">
      <c r="A30" s="8"/>
      <c r="B30" s="1"/>
      <c r="H30" s="1" t="s">
        <v>109</v>
      </c>
      <c r="I30">
        <v>21.45</v>
      </c>
      <c r="J30" s="7"/>
      <c r="S30" s="7"/>
    </row>
    <row r="31" spans="1:19" x14ac:dyDescent="0.5">
      <c r="A31" s="8"/>
      <c r="H31" s="1" t="s">
        <v>110</v>
      </c>
      <c r="I31">
        <v>9</v>
      </c>
      <c r="J31" s="7"/>
      <c r="S31" s="7"/>
    </row>
    <row r="32" spans="1:19" x14ac:dyDescent="0.5">
      <c r="A32" s="8"/>
      <c r="E32" s="1"/>
      <c r="H32" s="1" t="s">
        <v>111</v>
      </c>
      <c r="I32">
        <v>15</v>
      </c>
      <c r="J32" s="7"/>
      <c r="S32" s="7"/>
    </row>
    <row r="33" spans="1:19" x14ac:dyDescent="0.5">
      <c r="A33" s="8"/>
      <c r="E33" s="1"/>
      <c r="H33" s="1" t="s">
        <v>112</v>
      </c>
      <c r="I33">
        <v>40</v>
      </c>
      <c r="J33" s="7"/>
      <c r="S33" s="7"/>
    </row>
    <row r="34" spans="1:19" x14ac:dyDescent="0.5">
      <c r="A34" s="8"/>
      <c r="E34" s="1"/>
      <c r="J34" s="7"/>
      <c r="S34" s="7"/>
    </row>
    <row r="35" spans="1:19" x14ac:dyDescent="0.5">
      <c r="A35" s="8"/>
      <c r="E35" s="1"/>
      <c r="J35" s="7"/>
      <c r="S35" s="7"/>
    </row>
    <row r="36" spans="1:19" x14ac:dyDescent="0.5">
      <c r="A36" s="8"/>
      <c r="E36" s="1"/>
      <c r="J36" s="7"/>
      <c r="S36" s="7"/>
    </row>
    <row r="37" spans="1:19" x14ac:dyDescent="0.5">
      <c r="A37" s="8"/>
      <c r="J37" s="7"/>
      <c r="S37" s="7"/>
    </row>
    <row r="38" spans="1:19" x14ac:dyDescent="0.5">
      <c r="A38" s="8"/>
      <c r="B38" s="2" t="s">
        <v>6</v>
      </c>
      <c r="C38">
        <f>SUM(C12:C37)+80</f>
        <v>1104</v>
      </c>
      <c r="F38">
        <f>SUM(F12:F37)</f>
        <v>2638.99</v>
      </c>
      <c r="I38">
        <f>SUM(I12:I35)</f>
        <v>482.84</v>
      </c>
      <c r="J38" s="7"/>
      <c r="N38">
        <f>SUM(N12:N34)</f>
        <v>222</v>
      </c>
      <c r="Q38">
        <f>SUM(Q12:Q35)</f>
        <v>493.57000000000005</v>
      </c>
      <c r="S38" s="7"/>
    </row>
    <row r="39" spans="1:19" x14ac:dyDescent="0.5">
      <c r="A39" s="8"/>
      <c r="J39" s="7"/>
      <c r="S39" s="7"/>
    </row>
    <row r="40" spans="1:19" x14ac:dyDescent="0.5">
      <c r="A40" s="8"/>
      <c r="J40" s="7"/>
      <c r="S40" s="7"/>
    </row>
    <row r="41" spans="1:19" x14ac:dyDescent="0.5">
      <c r="A41" s="8"/>
      <c r="J41" s="7"/>
      <c r="S41" s="7"/>
    </row>
    <row r="42" spans="1:19" x14ac:dyDescent="0.5">
      <c r="A42" s="8"/>
      <c r="C42" s="2" t="s">
        <v>15</v>
      </c>
      <c r="E42">
        <f>C38+F38+I38+100</f>
        <v>4325.83</v>
      </c>
      <c r="J42" s="7"/>
      <c r="K42" s="2" t="s">
        <v>6</v>
      </c>
      <c r="P42">
        <f>N38+Q38</f>
        <v>715.57</v>
      </c>
      <c r="S42" s="7"/>
    </row>
    <row r="43" spans="1:19" x14ac:dyDescent="0.5">
      <c r="A43" s="8"/>
      <c r="J43" s="7"/>
      <c r="S43" s="7"/>
    </row>
    <row r="44" spans="1:19" x14ac:dyDescent="0.5">
      <c r="A44" s="8"/>
      <c r="J44" s="7"/>
      <c r="S44" s="7"/>
    </row>
    <row r="45" spans="1:19" x14ac:dyDescent="0.5">
      <c r="A45" s="8"/>
      <c r="B45" s="2" t="s">
        <v>8</v>
      </c>
      <c r="C45">
        <f>G9-E42</f>
        <v>-245.82999999999993</v>
      </c>
      <c r="J45" s="7"/>
      <c r="K45">
        <f>O9-P42</f>
        <v>42.42999999999995</v>
      </c>
      <c r="S45" s="7"/>
    </row>
    <row r="46" spans="1:19" x14ac:dyDescent="0.5">
      <c r="A46" s="8"/>
      <c r="J46" s="7"/>
      <c r="S46" s="7"/>
    </row>
    <row r="47" spans="1:19" x14ac:dyDescent="0.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</row>
    <row r="48" spans="1:19" x14ac:dyDescent="0.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</row>
    <row r="49" spans="1:14" x14ac:dyDescent="0.5">
      <c r="A49"/>
    </row>
    <row r="51" spans="1:14" x14ac:dyDescent="0.5">
      <c r="B51" s="2" t="s">
        <v>3</v>
      </c>
      <c r="C51">
        <v>1800</v>
      </c>
      <c r="M51" t="s">
        <v>105</v>
      </c>
    </row>
    <row r="52" spans="1:14" x14ac:dyDescent="0.5">
      <c r="M52" t="s">
        <v>106</v>
      </c>
      <c r="N52">
        <v>24.99</v>
      </c>
    </row>
    <row r="53" spans="1:14" x14ac:dyDescent="0.5">
      <c r="M53" t="s">
        <v>107</v>
      </c>
    </row>
    <row r="54" spans="1:14" x14ac:dyDescent="0.5">
      <c r="M54" t="s">
        <v>108</v>
      </c>
      <c r="N54">
        <v>50</v>
      </c>
    </row>
    <row r="61" spans="1:14" x14ac:dyDescent="0.5">
      <c r="N61">
        <f>SUM(N51:N57)</f>
        <v>74.989999999999995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83821-80F0-964E-A1B4-E0724DA71538}">
  <dimension ref="A1:S73"/>
  <sheetViews>
    <sheetView topLeftCell="A4" zoomScaleNormal="120" workbookViewId="0">
      <selection activeCell="Q13" sqref="Q13"/>
    </sheetView>
  </sheetViews>
  <sheetFormatPr baseColWidth="10" defaultRowHeight="15.75" x14ac:dyDescent="0.5"/>
  <cols>
    <col min="2" max="2" width="11.75" bestFit="1" customWidth="1"/>
    <col min="5" max="5" width="20.25" customWidth="1"/>
    <col min="11" max="11" width="8.25" customWidth="1"/>
    <col min="13" max="13" width="18.25" customWidth="1"/>
    <col min="18" max="18" width="3.75" customWidth="1"/>
  </cols>
  <sheetData>
    <row r="1" spans="1:19" x14ac:dyDescent="0.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5">
      <c r="A4" s="10"/>
      <c r="B4" s="9"/>
      <c r="C4" s="11"/>
      <c r="D4" s="11"/>
      <c r="E4" s="13" t="s">
        <v>78</v>
      </c>
      <c r="F4" s="14" t="s">
        <v>7</v>
      </c>
      <c r="G4" s="11">
        <v>3300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887</v>
      </c>
      <c r="P4" s="11"/>
      <c r="Q4" s="11"/>
      <c r="R4" s="11"/>
      <c r="S4" s="12"/>
    </row>
    <row r="5" spans="1:19" x14ac:dyDescent="0.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5">
      <c r="A7" s="10"/>
      <c r="B7" s="9"/>
      <c r="C7" s="11"/>
      <c r="D7" s="11"/>
      <c r="E7" s="9" t="s">
        <v>0</v>
      </c>
      <c r="F7" s="11">
        <v>882</v>
      </c>
      <c r="G7" s="11"/>
      <c r="H7" s="9" t="s">
        <v>52</v>
      </c>
      <c r="I7" s="11"/>
      <c r="J7" s="12"/>
      <c r="K7" s="11"/>
      <c r="L7" s="11"/>
      <c r="M7" s="9" t="s">
        <v>69</v>
      </c>
      <c r="N7" s="11">
        <v>12</v>
      </c>
      <c r="O7" s="11"/>
      <c r="P7" s="9" t="s">
        <v>90</v>
      </c>
      <c r="Q7" s="11">
        <v>72.98</v>
      </c>
      <c r="R7" s="11"/>
      <c r="S7" s="12"/>
    </row>
    <row r="8" spans="1:19" x14ac:dyDescent="0.5">
      <c r="A8" s="10"/>
      <c r="B8" s="9"/>
      <c r="C8" s="11"/>
      <c r="D8" s="11"/>
      <c r="E8" s="9" t="s">
        <v>21</v>
      </c>
      <c r="F8" s="11">
        <v>72</v>
      </c>
      <c r="G8" s="11"/>
      <c r="H8" s="9" t="s">
        <v>74</v>
      </c>
      <c r="I8" s="11">
        <v>34</v>
      </c>
      <c r="J8" s="12"/>
      <c r="K8" s="11"/>
      <c r="L8" s="11"/>
      <c r="M8" s="9" t="s">
        <v>70</v>
      </c>
      <c r="N8" s="11">
        <v>15</v>
      </c>
      <c r="O8" s="11"/>
      <c r="P8" s="9" t="s">
        <v>116</v>
      </c>
      <c r="Q8" s="11">
        <v>27</v>
      </c>
      <c r="R8" s="11"/>
      <c r="S8" s="12"/>
    </row>
    <row r="9" spans="1:19" x14ac:dyDescent="0.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115</v>
      </c>
      <c r="I9" s="11">
        <v>34</v>
      </c>
      <c r="J9" s="12"/>
      <c r="K9" s="11"/>
      <c r="L9" s="11"/>
      <c r="M9" s="9" t="s">
        <v>71</v>
      </c>
      <c r="N9" s="11">
        <v>10</v>
      </c>
      <c r="O9" s="11"/>
      <c r="P9" s="9" t="s">
        <v>116</v>
      </c>
      <c r="Q9" s="11">
        <v>24.33</v>
      </c>
      <c r="R9" s="11"/>
      <c r="S9" s="12"/>
    </row>
    <row r="10" spans="1:19" x14ac:dyDescent="0.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11</v>
      </c>
      <c r="I10" s="11">
        <v>23</v>
      </c>
      <c r="J10" s="12"/>
      <c r="K10" s="11"/>
      <c r="L10" s="11"/>
      <c r="M10" s="9" t="s">
        <v>66</v>
      </c>
      <c r="N10" s="11">
        <v>50</v>
      </c>
      <c r="O10" s="11"/>
      <c r="P10" s="9" t="s">
        <v>117</v>
      </c>
      <c r="Q10" s="11">
        <v>20</v>
      </c>
      <c r="R10" s="11"/>
      <c r="S10" s="12"/>
    </row>
    <row r="11" spans="1:19" x14ac:dyDescent="0.5">
      <c r="A11" s="10"/>
      <c r="B11" s="9"/>
      <c r="C11" s="11"/>
      <c r="D11" s="11"/>
      <c r="E11" s="9" t="s">
        <v>5</v>
      </c>
      <c r="F11" s="11">
        <v>515</v>
      </c>
      <c r="G11" s="11"/>
      <c r="H11" s="9" t="s">
        <v>131</v>
      </c>
      <c r="I11" s="11">
        <v>25</v>
      </c>
      <c r="J11" s="12"/>
      <c r="K11" s="11"/>
      <c r="L11" s="11"/>
      <c r="M11" s="9" t="s">
        <v>67</v>
      </c>
      <c r="N11" s="11">
        <v>70</v>
      </c>
      <c r="O11" s="11"/>
      <c r="P11" s="9" t="s">
        <v>118</v>
      </c>
      <c r="Q11" s="11"/>
      <c r="R11" s="11"/>
      <c r="S11" s="12"/>
    </row>
    <row r="12" spans="1:19" x14ac:dyDescent="0.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133</v>
      </c>
      <c r="I12" s="11">
        <v>15</v>
      </c>
      <c r="J12" s="12"/>
      <c r="K12" s="11"/>
      <c r="L12" s="11"/>
      <c r="M12" s="9" t="s">
        <v>68</v>
      </c>
      <c r="N12" s="11">
        <v>50</v>
      </c>
      <c r="O12" s="11"/>
      <c r="P12" s="9" t="s">
        <v>120</v>
      </c>
      <c r="Q12" s="11">
        <v>69</v>
      </c>
      <c r="R12" s="11"/>
      <c r="S12" s="12"/>
    </row>
    <row r="13" spans="1:19" x14ac:dyDescent="0.5">
      <c r="A13" s="10"/>
      <c r="B13" s="9"/>
      <c r="C13" s="11"/>
      <c r="D13" s="11"/>
      <c r="E13" s="9" t="s">
        <v>16</v>
      </c>
      <c r="F13" s="11">
        <v>310</v>
      </c>
      <c r="G13" s="11"/>
      <c r="H13" s="9"/>
      <c r="I13" s="11"/>
      <c r="J13" s="12"/>
      <c r="K13" s="11"/>
      <c r="L13" s="11"/>
      <c r="M13" s="9" t="s">
        <v>72</v>
      </c>
      <c r="N13" s="11">
        <v>15</v>
      </c>
      <c r="O13" s="11"/>
      <c r="P13" s="9" t="s">
        <v>121</v>
      </c>
      <c r="Q13" s="11">
        <v>71</v>
      </c>
      <c r="R13" s="11"/>
      <c r="S13" s="12"/>
    </row>
    <row r="14" spans="1:19" x14ac:dyDescent="0.5">
      <c r="A14" s="10"/>
      <c r="B14" s="9"/>
      <c r="C14" s="11"/>
      <c r="D14" s="11"/>
      <c r="E14" s="9" t="s">
        <v>39</v>
      </c>
      <c r="F14" s="11">
        <v>12</v>
      </c>
      <c r="G14" s="11"/>
      <c r="H14" s="9"/>
      <c r="I14" s="11"/>
      <c r="J14" s="12"/>
      <c r="K14" s="11"/>
      <c r="L14" s="11"/>
      <c r="M14" s="9"/>
      <c r="N14" s="11"/>
      <c r="O14" s="11"/>
      <c r="P14" s="9" t="s">
        <v>115</v>
      </c>
      <c r="Q14" s="11"/>
      <c r="R14" s="11"/>
      <c r="S14" s="12"/>
    </row>
    <row r="15" spans="1:19" x14ac:dyDescent="0.5">
      <c r="A15" s="10"/>
      <c r="B15" s="9"/>
      <c r="C15" s="11"/>
      <c r="D15" s="11"/>
      <c r="E15" s="9" t="s">
        <v>40</v>
      </c>
      <c r="F15" s="11">
        <v>10</v>
      </c>
      <c r="G15" s="11"/>
      <c r="H15" s="9"/>
      <c r="I15" s="11"/>
      <c r="J15" s="12"/>
      <c r="K15" s="11"/>
      <c r="L15" s="11"/>
      <c r="M15" s="9"/>
      <c r="N15" s="11"/>
      <c r="O15" s="11"/>
      <c r="P15" s="9" t="s">
        <v>85</v>
      </c>
      <c r="Q15" s="11">
        <v>66</v>
      </c>
      <c r="R15" s="11"/>
      <c r="S15" s="12"/>
    </row>
    <row r="16" spans="1:19" x14ac:dyDescent="0.5">
      <c r="A16" s="10"/>
      <c r="B16" s="9"/>
      <c r="C16" s="11"/>
      <c r="D16" s="11"/>
      <c r="E16" s="9" t="s">
        <v>48</v>
      </c>
      <c r="F16" s="11">
        <v>20</v>
      </c>
      <c r="G16" s="11"/>
      <c r="H16" s="11"/>
      <c r="I16" s="11"/>
      <c r="J16" s="12"/>
      <c r="K16" s="11"/>
      <c r="L16" s="11"/>
      <c r="M16" s="9"/>
      <c r="N16" s="11"/>
      <c r="O16" s="11"/>
      <c r="P16" s="11" t="s">
        <v>128</v>
      </c>
      <c r="Q16" s="11">
        <v>10.5</v>
      </c>
      <c r="R16" s="11"/>
      <c r="S16" s="12"/>
    </row>
    <row r="17" spans="1:19" x14ac:dyDescent="0.5">
      <c r="A17" s="10"/>
      <c r="B17" s="9"/>
      <c r="C17" s="11"/>
      <c r="D17" s="11"/>
      <c r="E17" s="9" t="s">
        <v>49</v>
      </c>
      <c r="F17" s="11">
        <v>20</v>
      </c>
      <c r="G17" s="11"/>
      <c r="H17" s="11"/>
      <c r="I17" s="11"/>
      <c r="J17" s="12"/>
      <c r="K17" s="11"/>
      <c r="L17" s="11"/>
      <c r="M17" s="9"/>
      <c r="N17" s="11"/>
      <c r="O17" s="11"/>
      <c r="P17" s="11" t="s">
        <v>85</v>
      </c>
      <c r="Q17" s="11">
        <v>67</v>
      </c>
      <c r="R17" s="11"/>
      <c r="S17" s="12"/>
    </row>
    <row r="18" spans="1:19" x14ac:dyDescent="0.5">
      <c r="A18" s="10"/>
      <c r="B18" s="9"/>
      <c r="C18" s="11"/>
      <c r="D18" s="11"/>
      <c r="E18" s="9" t="s">
        <v>49</v>
      </c>
      <c r="F18" s="11">
        <v>20</v>
      </c>
      <c r="G18" s="11"/>
      <c r="H18" s="11"/>
      <c r="I18" s="11"/>
      <c r="J18" s="12"/>
      <c r="K18" s="11"/>
      <c r="L18" s="11"/>
      <c r="M18" s="9"/>
      <c r="N18" s="11"/>
      <c r="O18" s="11"/>
      <c r="P18" s="11" t="s">
        <v>129</v>
      </c>
      <c r="Q18" s="11">
        <v>25</v>
      </c>
      <c r="R18" s="11"/>
      <c r="S18" s="12"/>
    </row>
    <row r="19" spans="1:19" x14ac:dyDescent="0.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 t="s">
        <v>130</v>
      </c>
      <c r="Q19" s="11">
        <v>35</v>
      </c>
      <c r="R19" s="11"/>
      <c r="S19" s="12"/>
    </row>
    <row r="20" spans="1:19" x14ac:dyDescent="0.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 t="s">
        <v>132</v>
      </c>
      <c r="Q20" s="11">
        <v>33</v>
      </c>
      <c r="R20" s="11"/>
      <c r="S20" s="12"/>
    </row>
    <row r="21" spans="1:19" x14ac:dyDescent="0.5">
      <c r="A21" s="10"/>
      <c r="B21" s="9"/>
      <c r="C21" s="11"/>
      <c r="D21" s="11"/>
      <c r="E21" s="9" t="s">
        <v>14</v>
      </c>
      <c r="F21" s="11"/>
      <c r="G21" s="11"/>
      <c r="H21" s="11"/>
      <c r="I21" s="11"/>
      <c r="J21" s="12"/>
      <c r="K21" s="11"/>
      <c r="L21" s="11"/>
      <c r="M21" s="9"/>
      <c r="N21" s="11"/>
      <c r="O21" s="11"/>
      <c r="P21" s="11" t="s">
        <v>134</v>
      </c>
      <c r="Q21" s="11">
        <v>16</v>
      </c>
      <c r="R21" s="11"/>
      <c r="S21" s="12"/>
    </row>
    <row r="22" spans="1:19" x14ac:dyDescent="0.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5">
      <c r="A23" s="10"/>
      <c r="B23" s="9"/>
      <c r="C23" s="11"/>
      <c r="D23" s="11"/>
      <c r="E23" s="9" t="s">
        <v>114</v>
      </c>
      <c r="F23" s="11">
        <v>151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5">
      <c r="A24" s="10"/>
      <c r="B24" s="9"/>
      <c r="C24" s="11"/>
      <c r="D24" s="11"/>
      <c r="E24" s="9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5">
      <c r="A25" s="10"/>
      <c r="B25" s="9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5">
      <c r="A27" s="10"/>
      <c r="B27" s="11"/>
      <c r="C27" s="11"/>
      <c r="D27" s="11"/>
      <c r="E27" s="9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5">
      <c r="A28" s="10"/>
      <c r="B28" s="11"/>
      <c r="C28" s="11"/>
      <c r="D28" s="11"/>
      <c r="E28" s="9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5">
      <c r="A32" s="10"/>
      <c r="B32" s="11"/>
      <c r="C32" s="11"/>
      <c r="D32" s="11"/>
      <c r="E32" s="11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5">
      <c r="A33" s="10"/>
      <c r="B33" s="14" t="s">
        <v>6</v>
      </c>
      <c r="C33" s="11">
        <f>SUM(C7:C31)</f>
        <v>0</v>
      </c>
      <c r="D33" s="11"/>
      <c r="E33" s="11"/>
      <c r="F33" s="11">
        <f>SUM(F7:F31)+100</f>
        <v>2564.9899999999998</v>
      </c>
      <c r="G33" s="11"/>
      <c r="H33" s="11"/>
      <c r="I33" s="11">
        <f>SUM(I7:I31)</f>
        <v>131</v>
      </c>
      <c r="J33" s="12"/>
      <c r="K33" s="11"/>
      <c r="L33" s="11"/>
      <c r="M33" s="11"/>
      <c r="N33" s="11">
        <f>SUM(N7:N31)</f>
        <v>222</v>
      </c>
      <c r="O33" s="11"/>
      <c r="P33" s="11"/>
      <c r="Q33" s="11">
        <f>SUM(Q7:Q30)</f>
        <v>536.80999999999995</v>
      </c>
      <c r="R33" s="11"/>
      <c r="S33" s="12"/>
    </row>
    <row r="34" spans="1:19" x14ac:dyDescent="0.5">
      <c r="A34" s="10"/>
      <c r="B34" s="11"/>
      <c r="C34" s="11"/>
      <c r="D34" s="11"/>
      <c r="E34" s="11"/>
      <c r="F34" s="11"/>
      <c r="G34" s="11"/>
      <c r="H34" s="11"/>
      <c r="I34" s="11"/>
      <c r="J34" s="12"/>
      <c r="K34" s="11"/>
      <c r="L34" s="11"/>
      <c r="M34" s="11"/>
      <c r="N34" s="11"/>
      <c r="O34" s="11"/>
      <c r="P34" s="11"/>
      <c r="Q34" s="11"/>
      <c r="R34" s="11"/>
      <c r="S34" s="12"/>
    </row>
    <row r="35" spans="1:19" x14ac:dyDescent="0.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5">
      <c r="A37" s="10"/>
      <c r="B37" s="11"/>
      <c r="C37" s="14" t="s">
        <v>15</v>
      </c>
      <c r="D37" s="11">
        <f>C33+F33+I33</f>
        <v>2695.99</v>
      </c>
      <c r="E37" s="11"/>
      <c r="F37" s="11"/>
      <c r="G37" s="11"/>
      <c r="H37" s="11"/>
      <c r="I37" s="11"/>
      <c r="J37" s="12"/>
      <c r="K37" s="14" t="s">
        <v>6</v>
      </c>
      <c r="L37" s="11"/>
      <c r="M37" s="11"/>
      <c r="N37" s="11"/>
      <c r="O37" s="11"/>
      <c r="P37" s="11">
        <f>N33+Q33</f>
        <v>758.81</v>
      </c>
      <c r="Q37" s="11"/>
      <c r="R37" s="11"/>
      <c r="S37" s="12"/>
    </row>
    <row r="38" spans="1:19" x14ac:dyDescent="0.5">
      <c r="A38" s="10"/>
      <c r="B38" s="11"/>
      <c r="C38" s="11"/>
      <c r="D38" s="11"/>
      <c r="E38" s="11"/>
      <c r="F38" s="11"/>
      <c r="G38" s="11"/>
      <c r="H38" s="11"/>
      <c r="I38" s="11"/>
      <c r="J38" s="12"/>
      <c r="K38" s="11"/>
      <c r="L38" s="11"/>
      <c r="M38" s="11"/>
      <c r="N38" s="11"/>
      <c r="O38" s="11"/>
      <c r="P38" s="11"/>
      <c r="Q38" s="11"/>
      <c r="R38" s="11"/>
      <c r="S38" s="12"/>
    </row>
    <row r="39" spans="1:19" x14ac:dyDescent="0.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5">
      <c r="A40" s="10"/>
      <c r="B40" s="14" t="s">
        <v>8</v>
      </c>
      <c r="C40" s="11">
        <f>G4-D37</f>
        <v>604.01000000000022</v>
      </c>
      <c r="D40" s="11"/>
      <c r="E40" s="11"/>
      <c r="F40" s="11"/>
      <c r="G40" s="11"/>
      <c r="H40" s="11"/>
      <c r="I40" s="11"/>
      <c r="J40" s="12"/>
      <c r="K40" s="14" t="s">
        <v>99</v>
      </c>
      <c r="L40" s="11">
        <f>O4-P37</f>
        <v>128.19000000000005</v>
      </c>
      <c r="M40" s="11"/>
      <c r="N40" s="11"/>
      <c r="O40" s="11"/>
      <c r="P40" s="11"/>
      <c r="Q40" s="11"/>
      <c r="R40" s="11"/>
      <c r="S40" s="12"/>
    </row>
    <row r="41" spans="1:19" x14ac:dyDescent="0.5">
      <c r="A41" s="10"/>
      <c r="B41" s="11"/>
      <c r="C41" s="11"/>
      <c r="D41" s="11"/>
      <c r="E41" s="11"/>
      <c r="F41" s="11"/>
      <c r="G41" s="11"/>
      <c r="H41" s="11"/>
      <c r="I41" s="11"/>
      <c r="J41" s="12"/>
      <c r="K41" s="11"/>
      <c r="L41" s="11"/>
      <c r="M41" s="11"/>
      <c r="N41" s="11"/>
      <c r="O41" s="11"/>
      <c r="P41" s="11"/>
      <c r="Q41" s="11"/>
      <c r="R41" s="11"/>
      <c r="S41" s="12"/>
    </row>
    <row r="42" spans="1:19" x14ac:dyDescent="0.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</row>
    <row r="43" spans="1:19" x14ac:dyDescent="0.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</row>
    <row r="45" spans="1:19" x14ac:dyDescent="0.5">
      <c r="A45" s="9"/>
      <c r="B45" s="14" t="s">
        <v>113</v>
      </c>
      <c r="C45" s="11"/>
      <c r="D45" s="11"/>
      <c r="E45" s="11"/>
      <c r="F45" s="11"/>
      <c r="G45" s="11"/>
      <c r="H45" s="11"/>
      <c r="I45" s="11"/>
      <c r="J45" s="11">
        <f>C40+L40</f>
        <v>732.20000000000027</v>
      </c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5">
      <c r="A46" s="9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5">
      <c r="N47" t="s">
        <v>122</v>
      </c>
      <c r="O47">
        <v>50</v>
      </c>
    </row>
    <row r="48" spans="1:19" x14ac:dyDescent="0.5">
      <c r="N48" t="s">
        <v>125</v>
      </c>
      <c r="O48">
        <v>50</v>
      </c>
    </row>
    <row r="49" spans="14:16" x14ac:dyDescent="0.5">
      <c r="N49" t="s">
        <v>122</v>
      </c>
      <c r="O49">
        <v>35</v>
      </c>
    </row>
    <row r="50" spans="14:16" x14ac:dyDescent="0.5">
      <c r="N50" t="s">
        <v>123</v>
      </c>
      <c r="O50">
        <v>40</v>
      </c>
    </row>
    <row r="51" spans="14:16" x14ac:dyDescent="0.5">
      <c r="N51" t="s">
        <v>126</v>
      </c>
      <c r="O51">
        <v>50</v>
      </c>
      <c r="P51">
        <v>25</v>
      </c>
    </row>
    <row r="52" spans="14:16" x14ac:dyDescent="0.5">
      <c r="N52" t="s">
        <v>127</v>
      </c>
      <c r="O52">
        <v>10</v>
      </c>
    </row>
    <row r="55" spans="14:16" x14ac:dyDescent="0.5">
      <c r="N55" t="s">
        <v>124</v>
      </c>
    </row>
    <row r="58" spans="14:16" x14ac:dyDescent="0.5">
      <c r="N58" t="s">
        <v>6</v>
      </c>
      <c r="O58">
        <f>SUM(O47:O55)</f>
        <v>235</v>
      </c>
    </row>
    <row r="73" spans="2:3" x14ac:dyDescent="0.5">
      <c r="B73" s="14" t="s">
        <v>3</v>
      </c>
      <c r="C73" s="11">
        <v>1900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20</vt:i4>
      </vt:variant>
    </vt:vector>
  </HeadingPairs>
  <TitlesOfParts>
    <vt:vector size="20" baseType="lpstr">
      <vt:lpstr>Fevrier</vt:lpstr>
      <vt:lpstr>Mars</vt:lpstr>
      <vt:lpstr>Avril</vt:lpstr>
      <vt:lpstr>Feuil4</vt:lpstr>
      <vt:lpstr>Mai</vt:lpstr>
      <vt:lpstr>Juin</vt:lpstr>
      <vt:lpstr>Juillet</vt:lpstr>
      <vt:lpstr>Aout</vt:lpstr>
      <vt:lpstr>Septembre</vt:lpstr>
      <vt:lpstr>Octobre</vt:lpstr>
      <vt:lpstr>Novembre</vt:lpstr>
      <vt:lpstr>Aout23</vt:lpstr>
      <vt:lpstr>Sept23</vt:lpstr>
      <vt:lpstr>Octb23</vt:lpstr>
      <vt:lpstr>Nov2023</vt:lpstr>
      <vt:lpstr>Credit</vt:lpstr>
      <vt:lpstr>Feuil1</vt:lpstr>
      <vt:lpstr>Terrain</vt:lpstr>
      <vt:lpstr>Poulailler</vt:lpstr>
      <vt:lpstr>divers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Abdoulaye GUEYE</cp:lastModifiedBy>
  <dcterms:created xsi:type="dcterms:W3CDTF">2021-01-21T15:51:03Z</dcterms:created>
  <dcterms:modified xsi:type="dcterms:W3CDTF">2023-11-02T12:55:09Z</dcterms:modified>
</cp:coreProperties>
</file>