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00813705-2528-4FF5-BD2C-C2E799FD285D}" xr6:coauthVersionLast="47" xr6:coauthVersionMax="47" xr10:uidLastSave="{00000000-0000-0000-0000-000000000000}"/>
  <bookViews>
    <workbookView xWindow="-110" yWindow="-110" windowWidth="19420" windowHeight="10420" firstSheet="18" activeTab="21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Credit" sheetId="28" r:id="rId20"/>
    <sheet name="Entreprise" sheetId="35" r:id="rId21"/>
    <sheet name="Construction " sheetId="27" r:id="rId22"/>
    <sheet name="Terrain" sheetId="18" r:id="rId23"/>
    <sheet name="Poulailler" sheetId="20" r:id="rId24"/>
    <sheet name="divers " sheetId="2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27" l="1"/>
  <c r="I39" i="27"/>
  <c r="I38" i="27"/>
  <c r="F45" i="27"/>
  <c r="F37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D5" i="35"/>
  <c r="G5" i="35"/>
  <c r="C5" i="35"/>
  <c r="G3" i="35"/>
  <c r="D3" i="35"/>
  <c r="D2" i="35"/>
  <c r="G2" i="35" s="1"/>
  <c r="L2" i="27"/>
  <c r="B27" i="27" s="1"/>
  <c r="F21" i="34"/>
  <c r="B45" i="27"/>
  <c r="J14" i="28"/>
  <c r="B38" i="27"/>
  <c r="B36" i="27"/>
  <c r="B37" i="27"/>
  <c r="B35" i="27"/>
  <c r="B34" i="27"/>
  <c r="B33" i="27"/>
  <c r="E20" i="27"/>
  <c r="B26" i="27" s="1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5" i="36" l="1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<sst xmlns="http://schemas.openxmlformats.org/spreadsheetml/2006/main" count="1002" uniqueCount="312">
  <si>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</si>
  <si>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</si>
  <si>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</si>
  <si>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</si>
  <si>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</si>
  <si>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</si>
  <si>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</si>
  <si>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</si>
  <si>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</si>
  <si>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</si>
  <si>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</si>
  <si>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</si>
  <si>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</si>
  <si>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</si>
  <si>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</si>
  <si>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</si>
  <si>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</si>
  <si>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</si>
  <si>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</si>
  <si>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</si>
  <si>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</si>
  <si>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</si>
  <si>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</si>
  <si>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</si>
  <si>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</si>
  <si>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</si>
  <si>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</si>
  <si>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</si>
  <si>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</si>
  <si>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</si>
  <si>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</si>
  <si>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</si>
  <si>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</si>
  <si>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</si>
  <si>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</si>
  <si>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</si>
  <si>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</si>
  <si>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</si>
  <si>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</si>
  <si>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</si>
  <si>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</si>
  <si>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</si>
  <si>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</si>
  <si>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</si>
  <si>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</si>
  <si>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</si>
  <si>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</si>
  <si>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</si>
  <si>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</si>
  <si>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</si>
  <si>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</si>
  <si>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</si>
  <si>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</si>
  <si>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</si>
  <si>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</si>
  <si>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</si>
  <si>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</si>
  <si>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</si>
  <si>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</si>
  <si>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</si>
  <si>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</si>
  <si>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</si>
  <si>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</si>
  <si>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</si>
  <si>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</si>
  <si>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</si>
  <si>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</si>
  <si>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</si>
  <si>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</si>
  <si>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</si>
  <si>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</si>
  <si>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</si>
  <si>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</si>
  <si>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</si>
  <si>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</si>
  <si>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</si>
  <si>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</si>
  <si>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</si>
  <si>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</si>
  <si>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</si>
  <si>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</si>
  <si>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</si>
  <si>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</si>
  <si>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</si>
  <si>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</si>
  <si>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</si>
  <si>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</si>
  <si>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</si>
  <si>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</si>
  <si>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</si>
  <si>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</si>
  <si>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</si>
  <si>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</si>
  <si>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</si>
  <si>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</si>
  <si>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</si>
  <si>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</si>
  <si>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</si>
  <si>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</si>
  <si>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</si>
  <si>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</si>
  <si>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</si>
  <si>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</si>
  <si>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</si>
  <si>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</si>
  <si>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</si>
  <si>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</si>
  <si>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</si>
  <si>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</si>
  <si>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</si>
  <si>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</si>
  <si>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</si>
  <si>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</si>
  <si>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</si>
  <si>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</si>
  <si>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</si>
  <si>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</si>
  <si>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</si>
  <si>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</si>
  <si>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</si>
  <si>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</si>
  <si>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</si>
  <si>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</si>
  <si>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</si>
  <si>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</si>
  <si>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</si>
  <si>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</si>
  <si>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</si>
  <si>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</si>
  <si>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</si>
  <si>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</si>
  <si>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</si>
  <si>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</si>
  <si>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</si>
  <si>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</si>
  <si>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</si>
  <si>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</si>
  <si>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</si>
  <si>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</si>
  <si>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</si>
  <si>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</si>
  <si>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</si>
  <si>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</si>
  <si>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</si>
  <si>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</si>
  <si>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</si>
  <si>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</si>
  <si>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</si>
  <si>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</si>
  <si>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</si>
  <si>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</si>
  <si>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</si>
  <si>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</si>
  <si>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</si>
  <si>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</si>
  <si>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</si>
  <si>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</si>
  <si>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</si>
  <si>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</si>
  <si>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</si>
  <si>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</si>
  <si>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</si>
  <si>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</si>
  <si>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</si>
  <si>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</si>
  <si>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</si>
  <si>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</si>
  <si>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</si>
  <si>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</si>
  <si>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</si>
  <si>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</si>
  <si>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</si>
  <si>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</si>
  <si>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</si>
  <si>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</si>
  <si>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</si>
  <si>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</si>
  <si>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</si>
  <si>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</si>
  <si>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</si>
  <si>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</si>
  <si>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</si>
  <si>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</si>
  <si>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</si>
  <si>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</si>
  <si>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</si>
  <si>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</si>
  <si>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</si>
  <si>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</si>
  <si>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</si>
  <si>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</si>
  <si>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</si>
  <si>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</si>
  <si>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</si>
  <si>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</si>
  <si>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</si>
  <si>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</si>
  <si>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</si>
  <si>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</si>
  <si>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</si>
  <si>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</si>
  <si>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</si>
  <si>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</si>
  <si>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</si>
  <si>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</si>
  <si>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</si>
  <si>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</si>
  <si>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</si>
  <si>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</si>
  <si>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</si>
  <si>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</si>
  <si>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</si>
  <si>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</si>
  <si>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</si>
  <si>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</si>
  <si>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</si>
  <si>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</si>
  <si>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</si>
  <si>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</si>
  <si>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</si>
  <si>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</si>
  <si>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</si>
  <si>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</si>
  <si>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</si>
  <si>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</si>
  <si>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</si>
  <si>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</si>
  <si>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</si>
  <si>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</si>
  <si>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</si>
  <si>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</si>
  <si>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</si>
  <si>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</si>
  <si>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</si>
  <si>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</si>
  <si>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</si>
  <si>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</si>
  <si>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</si>
  <si>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</si>
  <si>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</si>
  <si>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</si>
  <si>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</si>
  <si>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</si>
  <si>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</si>
  <si>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</si>
  <si>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</si>
  <si>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</si>
  <si>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</si>
  <si>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</si>
  <si>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</si>
  <si>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</si>
  <si>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</si>
  <si>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</si>
  <si>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</si>
  <si>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</si>
  <si>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</si>
  <si>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</si>
  <si>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</si>
  <si>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</si>
  <si>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</si>
  <si>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</si>
  <si>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</si>
  <si>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</si>
  <si>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</si>
  <si>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</si>
  <si>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</si>
  <si>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</si>
  <si>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</si>
  <si>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</si>
  <si>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</si>
  <si>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</si>
  <si>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</si>
  <si>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</si>
  <si>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cadeau</t>
  </si>
  <si>
    <t>sœur</t>
  </si>
  <si>
    <t>note de frais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</si>
  <si>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</si>
  <si>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</si>
  <si>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</si>
  <si>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</si>
  <si>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</si>
  <si>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</si>
  <si>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</si>
  <si>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 xml:space="preserve">Janvier 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</si>
  <si>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</si>
  <si>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</si>
  <si>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</si>
  <si>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</si>
  <si>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</si>
  <si>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</si>
  <si>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</si>
  <si>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Total Janvier</t>
  </si>
  <si>
    <t>niang</t>
  </si>
  <si>
    <t>cim+briq+charet</t>
  </si>
  <si>
    <t>fa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</si>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</sst>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282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276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6" workbookViewId="0">
      <selection activeCell="C14" sqref="C1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308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309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310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311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292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1339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3846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-3846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-3342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7" workbookViewId="0">
      <selection activeCell="D2" sqref="D2"/>
    </sheetView>
  </sheetViews>
  <sheetFormatPr baseColWidth="10" defaultRowHeight="15.5" x14ac:dyDescent="0.35"/>
  <cols>
    <col min="7" max="7" width="12" bestFit="1" customWidth="1"/>
  </cols>
  <sheetData>
    <row r="1" spans="1:11" x14ac:dyDescent="0.35">
      <c r="A1" t="s">
        <v>204</v>
      </c>
      <c r="B1" t="s">
        <v>14</v>
      </c>
      <c r="C1" t="s">
        <v>205</v>
      </c>
      <c r="D1" t="s">
        <v>206</v>
      </c>
    </row>
    <row r="2" spans="1:11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1" x14ac:dyDescent="0.35">
      <c r="G3" t="s">
        <v>219</v>
      </c>
      <c r="H3">
        <v>3000</v>
      </c>
    </row>
    <row r="4" spans="1:11" x14ac:dyDescent="0.35">
      <c r="G4" t="s">
        <v>220</v>
      </c>
      <c r="H4">
        <v>4000</v>
      </c>
    </row>
    <row r="5" spans="1:11" x14ac:dyDescent="0.35">
      <c r="G5" t="s">
        <v>221</v>
      </c>
      <c r="H5">
        <v>3000</v>
      </c>
      <c r="J5">
        <v>2000</v>
      </c>
    </row>
    <row r="6" spans="1:11" x14ac:dyDescent="0.35">
      <c r="A6" t="s">
        <v>6</v>
      </c>
      <c r="B6">
        <f>SUM(A2:G2)</f>
        <v>29550</v>
      </c>
      <c r="G6" t="s">
        <v>222</v>
      </c>
      <c r="H6">
        <v>5000</v>
      </c>
    </row>
    <row r="7" spans="1:11" x14ac:dyDescent="0.35">
      <c r="G7" t="s">
        <v>223</v>
      </c>
      <c r="H7">
        <v>4000</v>
      </c>
      <c r="J7">
        <v>300</v>
      </c>
      <c r="K7" t="s">
        <v>273</v>
      </c>
    </row>
    <row r="8" spans="1:11" x14ac:dyDescent="0.35">
      <c r="G8" t="s">
        <v>225</v>
      </c>
      <c r="H8">
        <v>4000</v>
      </c>
      <c r="J8">
        <v>400</v>
      </c>
      <c r="K8" t="s">
        <v>274</v>
      </c>
    </row>
    <row r="9" spans="1:11" x14ac:dyDescent="0.35">
      <c r="G9" t="s">
        <v>234</v>
      </c>
      <c r="H9">
        <v>3000</v>
      </c>
      <c r="J9">
        <v>300</v>
      </c>
      <c r="K9" t="s">
        <v>275</v>
      </c>
    </row>
    <row r="10" spans="1:11" x14ac:dyDescent="0.35">
      <c r="G10" t="s">
        <v>235</v>
      </c>
      <c r="H10">
        <v>3000</v>
      </c>
      <c r="I10" t="s">
        <v>224</v>
      </c>
      <c r="J10">
        <v>1300</v>
      </c>
      <c r="K10" t="s">
        <v>294</v>
      </c>
    </row>
    <row r="11" spans="1:11" x14ac:dyDescent="0.35">
      <c r="G11" t="s">
        <v>241</v>
      </c>
      <c r="H11">
        <v>3000</v>
      </c>
    </row>
    <row r="14" spans="1:11" x14ac:dyDescent="0.35">
      <c r="J14">
        <f>SUM(J5:J12)</f>
        <v>4300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24700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/>
      <c r="D31" s="17">
        <v>0</v>
      </c>
      <c r="E31" s="17"/>
      <c r="F31" s="17"/>
    </row>
    <row r="32" spans="1:15" x14ac:dyDescent="0.35">
      <c r="A32" s="17" t="s">
        <v>223</v>
      </c>
      <c r="B32" s="17"/>
      <c r="C32" s="17"/>
      <c r="D32" s="17">
        <v>500</v>
      </c>
      <c r="E32" s="17"/>
      <c r="F32" s="17"/>
    </row>
    <row r="33" spans="1:6" x14ac:dyDescent="0.35">
      <c r="A33" s="17" t="s">
        <v>243</v>
      </c>
      <c r="B33" s="17"/>
      <c r="C33" s="17"/>
      <c r="D33" s="17"/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2000</v>
      </c>
      <c r="D41" s="18">
        <f>SUM(D27:D39)</f>
        <v>2500</v>
      </c>
      <c r="E41" s="18">
        <f>SUM(E27:E39)</f>
        <v>350</v>
      </c>
      <c r="F41" s="18">
        <f>SUM(B41:E41)</f>
        <v>4850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G5"/>
  <sheetViews>
    <sheetView workbookViewId="0">
      <selection activeCell="F2" sqref="F2"/>
    </sheetView>
  </sheetViews>
  <sheetFormatPr baseColWidth="10" defaultRowHeight="15.5" x14ac:dyDescent="0.35"/>
  <cols>
    <col min="4" max="4" width="18.75" customWidth="1"/>
    <col min="5" max="5" width="14" bestFit="1" customWidth="1"/>
    <col min="6" max="6" width="22.25" customWidth="1"/>
    <col min="7" max="7" width="13" bestFit="1" customWidth="1"/>
  </cols>
  <sheetData>
    <row r="1" spans="1:7" x14ac:dyDescent="0.35">
      <c r="C1" t="s">
        <v>286</v>
      </c>
      <c r="D1" t="s">
        <v>287</v>
      </c>
      <c r="E1" t="s">
        <v>284</v>
      </c>
      <c r="F1" t="s">
        <v>285</v>
      </c>
      <c r="G1" t="s">
        <v>288</v>
      </c>
    </row>
    <row r="2" spans="1:7" x14ac:dyDescent="0.35">
      <c r="A2" t="s">
        <v>289</v>
      </c>
      <c r="B2" t="s">
        <v>283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7" x14ac:dyDescent="0.35">
      <c r="A3" t="s">
        <v>290</v>
      </c>
      <c r="B3" t="s">
        <v>283</v>
      </c>
      <c r="C3" s="5">
        <v>3800</v>
      </c>
      <c r="D3" s="5">
        <f>C3+(C3*20%)</f>
        <v>4560</v>
      </c>
      <c r="E3" s="5">
        <f>C3*21%</f>
        <v>798</v>
      </c>
      <c r="F3" s="5">
        <f>C3-E3</f>
        <v>3002</v>
      </c>
      <c r="G3" s="5">
        <f>D3-C3</f>
        <v>760</v>
      </c>
    </row>
    <row r="5" spans="1:7" x14ac:dyDescent="0.35">
      <c r="A5" t="s">
        <v>291</v>
      </c>
      <c r="C5">
        <f>C2+C3</f>
        <v>13256</v>
      </c>
      <c r="D5">
        <f t="shared" ref="D5:G5" si="0">D2+D3</f>
        <v>15907.2</v>
      </c>
      <c r="E5" s="5">
        <f t="shared" si="0"/>
        <v>2783.76</v>
      </c>
      <c r="F5" s="19">
        <f t="shared" si="0"/>
        <v>10472.24</v>
      </c>
      <c r="G5" s="5">
        <f t="shared" si="0"/>
        <v>2651.2000000000007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45"/>
  <sheetViews>
    <sheetView tabSelected="1" zoomScale="106" workbookViewId="0">
      <selection activeCell="F35" sqref="F35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SUM(J2:J50)</f>
        <v>4048000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292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292</v>
      </c>
      <c r="E12">
        <v>466000</v>
      </c>
      <c r="H12" t="s">
        <v>260</v>
      </c>
      <c r="J12">
        <v>125000</v>
      </c>
    </row>
    <row r="13" spans="1:12" x14ac:dyDescent="0.35">
      <c r="D13" t="s">
        <v>310</v>
      </c>
      <c r="E13">
        <v>450000</v>
      </c>
      <c r="H13" t="s">
        <v>263</v>
      </c>
      <c r="J13">
        <v>16000</v>
      </c>
    </row>
    <row r="14" spans="1:12" x14ac:dyDescent="0.35">
      <c r="H14" t="s">
        <v>277</v>
      </c>
      <c r="J14">
        <v>500000</v>
      </c>
    </row>
    <row r="15" spans="1:12" x14ac:dyDescent="0.35">
      <c r="H15" t="s">
        <v>278</v>
      </c>
      <c r="J15">
        <v>400000</v>
      </c>
    </row>
    <row r="16" spans="1:12" x14ac:dyDescent="0.35">
      <c r="H16" t="s">
        <v>279</v>
      </c>
      <c r="J16">
        <v>460000</v>
      </c>
    </row>
    <row r="17" spans="1:10" x14ac:dyDescent="0.35">
      <c r="H17" t="s">
        <v>280</v>
      </c>
      <c r="J17">
        <v>45000</v>
      </c>
    </row>
    <row r="18" spans="1:10" x14ac:dyDescent="0.35">
      <c r="H18" t="s">
        <v>281</v>
      </c>
      <c r="J18">
        <v>14000</v>
      </c>
    </row>
    <row r="19" spans="1:10" x14ac:dyDescent="0.35">
      <c r="H19" t="s">
        <v>106</v>
      </c>
      <c r="J19">
        <v>600000</v>
      </c>
    </row>
    <row r="20" spans="1:10" x14ac:dyDescent="0.35">
      <c r="D20" t="s">
        <v>175</v>
      </c>
      <c r="E20">
        <f>SUM(E2:E15)</f>
        <v>5845000</v>
      </c>
      <c r="H20" t="s">
        <v>106</v>
      </c>
      <c r="J20">
        <v>600000</v>
      </c>
    </row>
    <row r="21" spans="1:10" x14ac:dyDescent="0.35">
      <c r="H21" t="s">
        <v>293</v>
      </c>
      <c r="J21">
        <v>113000</v>
      </c>
    </row>
    <row r="26" spans="1:10" x14ac:dyDescent="0.35">
      <c r="A26" t="s">
        <v>261</v>
      </c>
      <c r="B26">
        <f>A2-E20</f>
        <v>-1145000</v>
      </c>
    </row>
    <row r="27" spans="1:10" x14ac:dyDescent="0.35">
      <c r="A27" t="s">
        <v>262</v>
      </c>
      <c r="B27">
        <f>A2-L2</f>
        <v>652000</v>
      </c>
    </row>
    <row r="32" spans="1:10" x14ac:dyDescent="0.35">
      <c r="A32" t="s">
        <v>265</v>
      </c>
      <c r="E32" t="s">
        <v>295</v>
      </c>
    </row>
    <row r="33" spans="1:9" x14ac:dyDescent="0.35">
      <c r="A33" t="s">
        <v>266</v>
      </c>
      <c r="B33">
        <f>9*19</f>
        <v>171</v>
      </c>
      <c r="E33" t="s">
        <v>296</v>
      </c>
      <c r="F33">
        <v>404000</v>
      </c>
    </row>
    <row r="34" spans="1:9" x14ac:dyDescent="0.35">
      <c r="A34" t="s">
        <v>267</v>
      </c>
      <c r="B34">
        <f>19*6</f>
        <v>114</v>
      </c>
      <c r="E34" t="s">
        <v>297</v>
      </c>
      <c r="F34">
        <v>376000</v>
      </c>
    </row>
    <row r="35" spans="1:9" x14ac:dyDescent="0.35">
      <c r="A35" t="s">
        <v>268</v>
      </c>
      <c r="B35">
        <f>6*4</f>
        <v>24</v>
      </c>
      <c r="E35" t="s">
        <v>298</v>
      </c>
      <c r="F35">
        <v>468000</v>
      </c>
      <c r="H35" t="s">
        <v>296</v>
      </c>
      <c r="I35">
        <v>304000</v>
      </c>
    </row>
    <row r="36" spans="1:9" x14ac:dyDescent="0.35">
      <c r="A36" t="s">
        <v>269</v>
      </c>
      <c r="B36">
        <f>18*5</f>
        <v>90</v>
      </c>
      <c r="E36" t="s">
        <v>299</v>
      </c>
      <c r="F36">
        <v>880000</v>
      </c>
      <c r="H36" t="s">
        <v>297</v>
      </c>
      <c r="I36">
        <v>276000</v>
      </c>
    </row>
    <row r="37" spans="1:9" x14ac:dyDescent="0.35">
      <c r="A37" t="s">
        <v>270</v>
      </c>
      <c r="B37">
        <f>15*8</f>
        <v>120</v>
      </c>
      <c r="E37" t="s">
        <v>300</v>
      </c>
      <c r="F37">
        <f>76000*5</f>
        <v>380000</v>
      </c>
      <c r="H37" t="s">
        <v>303</v>
      </c>
      <c r="I37">
        <v>120000</v>
      </c>
    </row>
    <row r="38" spans="1:9" x14ac:dyDescent="0.35">
      <c r="A38" t="s">
        <v>271</v>
      </c>
      <c r="B38">
        <f>19*4</f>
        <v>76</v>
      </c>
      <c r="E38" t="s">
        <v>301</v>
      </c>
      <c r="F38">
        <v>7000</v>
      </c>
      <c r="H38" t="s">
        <v>305</v>
      </c>
      <c r="I38">
        <f>30*3800</f>
        <v>114000</v>
      </c>
    </row>
    <row r="39" spans="1:9" x14ac:dyDescent="0.35">
      <c r="A39" t="s">
        <v>272</v>
      </c>
      <c r="B39">
        <v>20</v>
      </c>
      <c r="E39" t="s">
        <v>302</v>
      </c>
      <c r="F39">
        <v>30000</v>
      </c>
      <c r="H39" t="s">
        <v>306</v>
      </c>
      <c r="I39">
        <f>40*3800</f>
        <v>152000</v>
      </c>
    </row>
    <row r="40" spans="1:9" x14ac:dyDescent="0.35">
      <c r="E40" t="s">
        <v>303</v>
      </c>
      <c r="F40">
        <v>120000</v>
      </c>
    </row>
    <row r="41" spans="1:9" x14ac:dyDescent="0.35">
      <c r="E41" t="s">
        <v>304</v>
      </c>
      <c r="F41">
        <v>1300000</v>
      </c>
    </row>
    <row r="42" spans="1:9" x14ac:dyDescent="0.35">
      <c r="H42" t="s">
        <v>307</v>
      </c>
      <c r="I42">
        <f>SUM(I35:I39)</f>
        <v>966000</v>
      </c>
    </row>
    <row r="45" spans="1:9" x14ac:dyDescent="0.35">
      <c r="A45" t="s">
        <v>6</v>
      </c>
      <c r="B45">
        <f>SUM(B33:B43)</f>
        <v>615</v>
      </c>
      <c r="E45" t="s">
        <v>6</v>
      </c>
      <c r="F45">
        <f>SUM(F33:F43)</f>
        <v>3965000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Credit</vt:lpstr>
      <vt:lpstr>Entreprise</vt:lpstr>
      <vt:lpstr>Construction 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2021-01-21T15:51:03Z</dcterms:created>
  <dcterms:modified xsi:type="dcterms:W3CDTF">2024-03-02T14:30:03Z</dcterms:modified>
</cp:coreProperties>
</file>