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D3B28AD4-FF95-4C57-AEC2-3826D0592C35}" xr6:coauthVersionLast="47" xr6:coauthVersionMax="47" xr10:uidLastSave="{00000000-0000-0000-0000-000000000000}"/>
  <bookViews>
    <workbookView xWindow="-120" yWindow="-120" windowWidth="29040" windowHeight="15720" firstSheet="20" activeTab="21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Credit" sheetId="28" r:id="rId23"/>
    <sheet name="Entreprise" sheetId="35" r:id="rId24"/>
    <sheet name="Construction " sheetId="27" r:id="rId25"/>
    <sheet name="Construction2" sheetId="39" r:id="rId26"/>
    <sheet name="Terrain" sheetId="18" r:id="rId27"/>
    <sheet name="Poulailler" sheetId="20" r:id="rId28"/>
    <sheet name="divers " sheetId="22" r:id="rId29"/>
    <sheet name="MB MEACSYTEM" sheetId="4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5" l="1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P25" i="38"/>
  <c r="L28" i="38" s="1"/>
  <c r="Q21" i="38"/>
  <c r="N21" i="38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I5" i="35"/>
  <c r="E9" i="35"/>
  <c r="F42" i="27"/>
  <c r="L40" i="27"/>
  <c r="I44" i="27"/>
  <c r="I43" i="27"/>
  <c r="I47" i="27" s="1"/>
  <c r="F50" i="27"/>
  <c r="E2" i="35"/>
  <c r="F2" i="35" s="1"/>
  <c r="F21" i="36"/>
  <c r="P124" i="36"/>
  <c r="E120" i="36"/>
  <c r="B105" i="36"/>
  <c r="D105" i="36" s="1"/>
  <c r="Q21" i="36"/>
  <c r="P25" i="36" s="1"/>
  <c r="L28" i="36" s="1"/>
  <c r="N21" i="36"/>
  <c r="I21" i="36"/>
  <c r="C21" i="36"/>
  <c r="T14" i="36"/>
  <c r="E3" i="35"/>
  <c r="F3" i="35" s="1"/>
  <c r="C5" i="35"/>
  <c r="D3" i="35"/>
  <c r="D5" i="35" s="1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4" i="35" l="1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J33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F16" i="35" l="1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<sst xmlns="http://schemas.openxmlformats.org/spreadsheetml/2006/main" count="1226" uniqueCount="388">
  <si>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</si>
  <si>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</si>
  <si>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</si>
  <si>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</si>
  <si>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</si>
  <si>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</si>
  <si>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</si>
  <si>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</si>
  <si>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</si>
  <si>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</si>
  <si>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</si>
  <si>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</si>
  <si>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</si>
  <si>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</si>
  <si>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</si>
  <si>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</si>
  <si>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</si>
  <si>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</si>
  <si>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</si>
  <si>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</si>
  <si>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</si>
  <si>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</si>
  <si>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</si>
  <si>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</si>
  <si>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</si>
  <si>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</si>
  <si>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</si>
  <si>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</si>
  <si>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</si>
  <si>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</si>
  <si>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</si>
  <si>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</si>
  <si>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</si>
  <si>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</si>
  <si>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</si>
  <si>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</si>
  <si>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</si>
  <si>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</si>
  <si>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</si>
  <si>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</si>
  <si>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</si>
  <si>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</si>
  <si>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</si>
  <si>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</si>
  <si>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</si>
  <si>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</si>
  <si>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</si>
  <si>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</si>
  <si>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</si>
  <si>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</si>
  <si>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</si>
  <si>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</si>
  <si>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</si>
  <si>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</si>
  <si>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</si>
  <si>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</si>
  <si>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</si>
  <si>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</si>
  <si>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</si>
  <si>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</si>
  <si>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</si>
  <si>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</si>
  <si>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</si>
  <si>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</si>
  <si>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</si>
  <si>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</si>
  <si>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</si>
  <si>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</si>
  <si>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</si>
  <si>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</si>
  <si>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</si>
  <si>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</si>
  <si>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</si>
  <si>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</si>
  <si>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</si>
  <si>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</si>
  <si>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</si>
  <si>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</si>
  <si>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</si>
  <si>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</si>
  <si>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</si>
  <si>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</si>
  <si>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</si>
  <si>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</si>
  <si>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</si>
  <si>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</si>
  <si>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</si>
  <si>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</si>
  <si>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</si>
  <si>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</si>
  <si>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</si>
  <si>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</si>
  <si>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</si>
  <si>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</si>
  <si>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</si>
  <si>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</si>
  <si>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</si>
  <si>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</si>
  <si>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</si>
  <si>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</si>
  <si>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</si>
  <si>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</si>
  <si>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</si>
  <si>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</si>
  <si>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</si>
  <si>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</si>
  <si>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</si>
  <si>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</si>
  <si>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</si>
  <si>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</si>
  <si>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</si>
  <si>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</si>
  <si>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</si>
  <si>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</si>
  <si>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</si>
  <si>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</si>
  <si>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</si>
  <si>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</si>
  <si>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</si>
  <si>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</si>
  <si>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</si>
  <si>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</si>
  <si>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</si>
  <si>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</si>
  <si>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</si>
  <si>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</si>
  <si>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</si>
  <si>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</si>
  <si>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</si>
  <si>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</si>
  <si>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</si>
  <si>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</si>
  <si>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</si>
  <si>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</si>
  <si>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</si>
  <si>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</si>
  <si>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</si>
  <si>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</si>
  <si>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</si>
  <si>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</si>
  <si>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</si>
  <si>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</si>
  <si>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</si>
  <si>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</si>
  <si>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</si>
  <si>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</si>
  <si>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</si>
  <si>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</si>
  <si>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</si>
  <si>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</si>
  <si>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</si>
  <si>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</si>
  <si>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</si>
  <si>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</si>
  <si>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</si>
  <si>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</si>
  <si>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</si>
  <si>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</si>
  <si>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</si>
  <si>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</si>
  <si>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</si>
  <si>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</si>
  <si>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</si>
  <si>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</si>
  <si>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</si>
  <si>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</si>
  <si>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</si>
  <si>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</si>
  <si>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</si>
  <si>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</si>
  <si>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</si>
  <si>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</si>
  <si>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</si>
  <si>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</si>
  <si>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</si>
  <si>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</si>
  <si>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</si>
  <si>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</si>
  <si>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</si>
  <si>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</si>
  <si>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</si>
  <si>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</si>
  <si>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</si>
  <si>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</si>
  <si>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</si>
  <si>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</si>
  <si>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</si>
  <si>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</si>
  <si>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</si>
  <si>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</si>
  <si>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</si>
  <si>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</si>
  <si>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</si>
  <si>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</si>
  <si>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</si>
  <si>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</si>
  <si>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</si>
  <si>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</si>
  <si>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</si>
  <si>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</si>
  <si>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</si>
  <si>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</si>
  <si>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</si>
  <si>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</si>
  <si>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</si>
  <si>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</si>
  <si>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</si>
  <si>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</si>
  <si>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</si>
  <si>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</si>
  <si>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</si>
  <si>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</si>
  <si>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</si>
  <si>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</si>
  <si>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</si>
  <si>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</si>
  <si>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</si>
  <si>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</si>
  <si>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</si>
  <si>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</si>
  <si>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</si>
  <si>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</si>
  <si>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</si>
  <si>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</si>
  <si>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</si>
  <si>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</si>
  <si>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</si>
  <si>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</si>
  <si>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</si>
  <si>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</si>
  <si>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</si>
  <si>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</si>
  <si>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</si>
  <si>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</si>
  <si>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</si>
  <si>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</si>
  <si>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</si>
  <si>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</si>
  <si>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</si>
  <si>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</si>
  <si>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</si>
  <si>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</si>
  <si>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</si>
  <si>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</si>
  <si>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</si>
  <si>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</si>
  <si>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</si>
  <si>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</si>
  <si>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</si>
  <si>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</si>
  <si>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</si>
  <si>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</si>
  <si>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</si>
  <si>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</si>
  <si>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</si>
  <si>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</si>
  <si>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</si>
  <si>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</si>
  <si>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</si>
  <si>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</si>
  <si>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</si>
  <si>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</si>
  <si>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</si>
  <si>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</si>
  <si>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</si>
  <si>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</si>
  <si>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</si>
  <si>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</si>
  <si>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</si>
  <si>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</si>
  <si>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</si>
  <si>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</si>
  <si>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</si>
  <si>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</si>
  <si>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</si>
  <si>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</si>
  <si>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</si>
  <si>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</si>
  <si>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</si>
  <si>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</si>
  <si>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</si>
  <si>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</si>
  <si>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</si>
  <si>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</si>
  <si>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</si>
  <si>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</si>
  <si>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</si>
  <si>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</si>
  <si>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</si>
  <si>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</si>
  <si>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</si>
  <si>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</si>
  <si>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</si>
  <si>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</si>
  <si>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</si>
  <si>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</si>
  <si>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</si>
  <si>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</si>
  <si>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</si>
  <si>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</si>
  <si>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</si>
  <si>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</si>
  <si>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</si>
  <si>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</si>
  <si>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</si>
  <si>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</si>
  <si>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</si>
  <si>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</si>
  <si>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</si>
  <si>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</si>
  <si>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</si>
  <si>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</si>
  <si>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</si>
  <si>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</si>
  <si>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</si>
  <si>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</si>
  <si>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</si>
  <si>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</si>
  <si>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</si>
  <si>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</si>
  <si>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</si>
  <si>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</si>
  <si>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</si>
  <si>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</si>
  <si>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</si>
  <si>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</si>
  <si>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</si>
  <si>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</si>
  <si>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</si>
  <si>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</si>
  <si>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</si>
  <si>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</si>
  <si>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</si>
  <si>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</si>
  <si>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</si>
  <si>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</si>
  <si>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</si>
  <si>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</si>
  <si>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</si>
  <si>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</si>
  <si>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</si>
  <si>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</si>
  <si>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</si>
  <si>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</si>
  <si>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</si>
  <si>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</si>
  <si>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</si>
  <si>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</si>
  <si>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</si>
  <si>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</si>
  <si>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</si>
  <si>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</si>
  <si>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</si>
  <si>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</si>
  <si>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</si>
  <si>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</si>
  <si>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</si>
  <si>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</si>
  <si>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</si>
  <si>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</si>
  <si>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</si>
  <si>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</si>
  <si>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</si>
  <si>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</si>
  <si>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</si>
  <si>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</si>
  <si>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</si>
  <si>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</si>
  <si>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</si>
  <si>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</si>
  <si>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</si>
  <si>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</si>
  <si>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</si>
  <si>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</si>
  <si>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</si>
  <si>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</si>
  <si>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Amazone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</si>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</sst>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279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232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273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302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303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304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305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287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309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309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316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317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318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319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323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323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324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213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358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359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360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361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tabSelected="1" workbookViewId="0">
      <selection activeCell="I49" sqref="I49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356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364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377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376</v>
      </c>
      <c r="F17" s="11">
        <f>M38</f>
        <v>431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357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576</v>
      </c>
      <c r="D21" s="11"/>
      <c r="E21" s="11"/>
      <c r="F21" s="11">
        <f>SUM(F7:F19)+150</f>
        <v>3975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4551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ABS(G4-D25)</f>
        <v>4551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378</v>
      </c>
      <c r="J38">
        <v>39</v>
      </c>
      <c r="L38" t="s">
        <v>384</v>
      </c>
      <c r="M38">
        <f>SUM(J38:J57)</f>
        <v>431</v>
      </c>
    </row>
    <row r="39" spans="1:19" ht="16.5" x14ac:dyDescent="0.3">
      <c r="E39" s="22" t="s">
        <v>365</v>
      </c>
      <c r="F39">
        <v>500</v>
      </c>
      <c r="I39" t="s">
        <v>379</v>
      </c>
      <c r="J39">
        <v>100</v>
      </c>
    </row>
    <row r="40" spans="1:19" ht="16.5" x14ac:dyDescent="0.3">
      <c r="E40" s="22" t="s">
        <v>366</v>
      </c>
      <c r="F40">
        <v>800</v>
      </c>
      <c r="I40" t="s">
        <v>380</v>
      </c>
      <c r="J40">
        <v>21</v>
      </c>
    </row>
    <row r="41" spans="1:19" ht="16.5" x14ac:dyDescent="0.3">
      <c r="E41" s="22" t="s">
        <v>367</v>
      </c>
      <c r="F41">
        <v>200</v>
      </c>
      <c r="I41" t="s">
        <v>381</v>
      </c>
      <c r="J41">
        <v>20</v>
      </c>
    </row>
    <row r="42" spans="1:19" ht="16.5" x14ac:dyDescent="0.3">
      <c r="E42" s="22" t="s">
        <v>368</v>
      </c>
      <c r="F42">
        <v>2000</v>
      </c>
      <c r="I42" t="s">
        <v>382</v>
      </c>
      <c r="J42">
        <v>20</v>
      </c>
    </row>
    <row r="43" spans="1:19" ht="16.5" x14ac:dyDescent="0.3">
      <c r="E43" s="22" t="s">
        <v>374</v>
      </c>
      <c r="F43">
        <v>500</v>
      </c>
      <c r="I43" t="s">
        <v>382</v>
      </c>
      <c r="J43">
        <v>27</v>
      </c>
    </row>
    <row r="44" spans="1:19" ht="16.5" x14ac:dyDescent="0.3">
      <c r="E44" s="22" t="s">
        <v>369</v>
      </c>
      <c r="F44">
        <v>100</v>
      </c>
      <c r="I44" t="s">
        <v>383</v>
      </c>
      <c r="J44">
        <v>67</v>
      </c>
    </row>
    <row r="45" spans="1:19" ht="16.5" x14ac:dyDescent="0.3">
      <c r="E45" s="22" t="s">
        <v>370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371</v>
      </c>
      <c r="F46">
        <v>50</v>
      </c>
      <c r="I46" t="s">
        <v>385</v>
      </c>
      <c r="J46">
        <v>31</v>
      </c>
    </row>
    <row r="47" spans="1:19" ht="16.5" x14ac:dyDescent="0.3">
      <c r="E47" s="22" t="s">
        <v>372</v>
      </c>
      <c r="F47">
        <v>70</v>
      </c>
      <c r="I47" t="s">
        <v>386</v>
      </c>
      <c r="J47">
        <v>32</v>
      </c>
    </row>
    <row r="48" spans="1:19" ht="16.5" x14ac:dyDescent="0.3">
      <c r="E48" s="22" t="s">
        <v>373</v>
      </c>
      <c r="F48">
        <v>300</v>
      </c>
      <c r="I48" t="s">
        <v>387</v>
      </c>
      <c r="J48">
        <v>46</v>
      </c>
    </row>
    <row r="49" spans="2:6" ht="16.5" x14ac:dyDescent="0.3">
      <c r="E49" s="22" t="s">
        <v>375</v>
      </c>
      <c r="F49">
        <v>100</v>
      </c>
    </row>
    <row r="53" spans="2:6" x14ac:dyDescent="0.25">
      <c r="F53">
        <f>SUM(F39:F49)</f>
        <v>4687</v>
      </c>
    </row>
    <row r="61" spans="2:6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A3" workbookViewId="0">
      <selection activeCell="J10" sqref="J10"/>
    </sheetView>
  </sheetViews>
  <sheetFormatPr baseColWidth="10" defaultRowHeight="15.75" x14ac:dyDescent="0.25"/>
  <cols>
    <col min="7" max="7" width="12" bestFit="1" customWidth="1"/>
  </cols>
  <sheetData>
    <row r="1" spans="1:10" x14ac:dyDescent="0.25">
      <c r="A1" t="s">
        <v>204</v>
      </c>
      <c r="B1" t="s">
        <v>14</v>
      </c>
      <c r="C1" t="s">
        <v>205</v>
      </c>
      <c r="D1" t="s">
        <v>206</v>
      </c>
    </row>
    <row r="2" spans="1:10" x14ac:dyDescent="0.25">
      <c r="A2">
        <v>11500</v>
      </c>
      <c r="B2">
        <v>14700</v>
      </c>
      <c r="C2">
        <v>3000</v>
      </c>
      <c r="D2">
        <v>350</v>
      </c>
      <c r="G2" t="s">
        <v>218</v>
      </c>
    </row>
    <row r="3" spans="1:10" x14ac:dyDescent="0.25">
      <c r="G3" t="s">
        <v>219</v>
      </c>
      <c r="H3">
        <v>3000</v>
      </c>
    </row>
    <row r="4" spans="1:10" x14ac:dyDescent="0.25">
      <c r="G4" t="s">
        <v>220</v>
      </c>
      <c r="H4">
        <v>4000</v>
      </c>
    </row>
    <row r="5" spans="1:10" x14ac:dyDescent="0.25">
      <c r="G5" t="s">
        <v>221</v>
      </c>
      <c r="H5">
        <v>3000</v>
      </c>
      <c r="J5">
        <v>1500</v>
      </c>
    </row>
    <row r="6" spans="1:10" x14ac:dyDescent="0.25">
      <c r="A6" t="s">
        <v>6</v>
      </c>
      <c r="B6">
        <f>SUM(A2:G2)</f>
        <v>29550</v>
      </c>
      <c r="G6" t="s">
        <v>222</v>
      </c>
      <c r="H6">
        <v>5000</v>
      </c>
      <c r="J6">
        <v>153</v>
      </c>
    </row>
    <row r="7" spans="1:10" x14ac:dyDescent="0.25">
      <c r="G7" t="s">
        <v>223</v>
      </c>
      <c r="H7">
        <v>4000</v>
      </c>
      <c r="J7">
        <v>163</v>
      </c>
    </row>
    <row r="8" spans="1:10" x14ac:dyDescent="0.25">
      <c r="G8" t="s">
        <v>225</v>
      </c>
      <c r="H8">
        <v>4000</v>
      </c>
      <c r="J8">
        <v>400</v>
      </c>
    </row>
    <row r="9" spans="1:10" x14ac:dyDescent="0.25">
      <c r="G9" t="s">
        <v>234</v>
      </c>
      <c r="H9">
        <v>3000</v>
      </c>
      <c r="J9">
        <v>300</v>
      </c>
    </row>
    <row r="10" spans="1:10" x14ac:dyDescent="0.25">
      <c r="G10" t="s">
        <v>235</v>
      </c>
      <c r="H10">
        <v>3000</v>
      </c>
      <c r="I10" t="s">
        <v>224</v>
      </c>
      <c r="J10">
        <v>1300</v>
      </c>
    </row>
    <row r="11" spans="1:10" x14ac:dyDescent="0.25">
      <c r="G11" t="s">
        <v>241</v>
      </c>
      <c r="H11">
        <v>3000</v>
      </c>
    </row>
    <row r="14" spans="1:10" x14ac:dyDescent="0.25">
      <c r="J14">
        <f>SUM(J5:J12)</f>
        <v>3816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22500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>
        <v>350</v>
      </c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242</v>
      </c>
      <c r="B31" s="17"/>
      <c r="C31" s="17">
        <v>0</v>
      </c>
      <c r="D31" s="17">
        <v>0</v>
      </c>
      <c r="E31" s="17"/>
      <c r="F31" s="17"/>
    </row>
    <row r="32" spans="1:15" x14ac:dyDescent="0.25">
      <c r="A32" s="17" t="s">
        <v>223</v>
      </c>
      <c r="B32" s="17"/>
      <c r="C32" s="17">
        <v>1000</v>
      </c>
      <c r="D32" s="17">
        <v>500</v>
      </c>
      <c r="E32" s="17"/>
      <c r="F32" s="17"/>
    </row>
    <row r="33" spans="1:6" x14ac:dyDescent="0.25">
      <c r="A33" s="17" t="s">
        <v>243</v>
      </c>
      <c r="B33" s="17"/>
      <c r="C33" s="17">
        <v>700</v>
      </c>
      <c r="D33" s="17">
        <v>500</v>
      </c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244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3700</v>
      </c>
      <c r="D41" s="18">
        <f>SUM(D27:D39)</f>
        <v>3000</v>
      </c>
      <c r="E41" s="18">
        <f>SUM(E27:E39)</f>
        <v>350</v>
      </c>
      <c r="F41" s="18">
        <f>SUM(B41:E41)</f>
        <v>7050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24"/>
  <sheetViews>
    <sheetView workbookViewId="0">
      <selection activeCell="F24" sqref="F2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282</v>
      </c>
      <c r="D1" t="s">
        <v>283</v>
      </c>
      <c r="E1" t="s">
        <v>280</v>
      </c>
      <c r="F1" t="s">
        <v>281</v>
      </c>
      <c r="G1" t="s">
        <v>284</v>
      </c>
      <c r="I1" t="s">
        <v>315</v>
      </c>
      <c r="J1" t="s">
        <v>314</v>
      </c>
    </row>
    <row r="2" spans="1:10" x14ac:dyDescent="0.25">
      <c r="A2" t="s">
        <v>285</v>
      </c>
      <c r="B2" t="s">
        <v>310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286</v>
      </c>
      <c r="B3" t="s">
        <v>310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312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285</v>
      </c>
      <c r="B9" t="s">
        <v>311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286</v>
      </c>
      <c r="B10" t="s">
        <v>311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313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285</v>
      </c>
      <c r="B15" t="s">
        <v>362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286</v>
      </c>
      <c r="B16" t="s">
        <v>362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363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285</v>
      </c>
      <c r="B21" t="s">
        <v>219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286</v>
      </c>
      <c r="B22" t="s">
        <v>362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363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50"/>
  <sheetViews>
    <sheetView topLeftCell="A14" zoomScale="106" workbookViewId="0">
      <selection activeCell="E19" sqref="E19"/>
    </sheetView>
  </sheetViews>
  <sheetFormatPr baseColWidth="10" defaultRowHeight="15.75" x14ac:dyDescent="0.25"/>
  <cols>
    <col min="1" max="1" width="14.125" bestFit="1" customWidth="1"/>
    <col min="5" max="5" width="15.125" bestFit="1" customWidth="1"/>
    <col min="8" max="8" width="16" bestFit="1" customWidth="1"/>
    <col min="11" max="11" width="14.75" bestFit="1" customWidth="1"/>
    <col min="12" max="12" width="12.875" bestFit="1" customWidth="1"/>
  </cols>
  <sheetData>
    <row r="1" spans="1:12" x14ac:dyDescent="0.25">
      <c r="A1" t="s">
        <v>245</v>
      </c>
      <c r="D1" t="s">
        <v>246</v>
      </c>
      <c r="H1" t="s">
        <v>248</v>
      </c>
      <c r="L1" t="s">
        <v>259</v>
      </c>
    </row>
    <row r="2" spans="1:12" x14ac:dyDescent="0.25">
      <c r="A2">
        <v>4700000</v>
      </c>
      <c r="D2" t="s">
        <v>247</v>
      </c>
      <c r="E2">
        <v>500000</v>
      </c>
      <c r="H2" t="s">
        <v>249</v>
      </c>
      <c r="J2">
        <v>418000</v>
      </c>
      <c r="L2">
        <f>SUM(J2:J55)</f>
        <v>4898500</v>
      </c>
    </row>
    <row r="3" spans="1:12" x14ac:dyDescent="0.25">
      <c r="D3" t="s">
        <v>247</v>
      </c>
      <c r="E3">
        <v>500000</v>
      </c>
      <c r="H3" t="s">
        <v>250</v>
      </c>
      <c r="J3">
        <v>432000</v>
      </c>
    </row>
    <row r="4" spans="1:12" x14ac:dyDescent="0.25">
      <c r="D4" t="s">
        <v>247</v>
      </c>
      <c r="E4">
        <v>300000</v>
      </c>
      <c r="H4" t="s">
        <v>251</v>
      </c>
      <c r="J4">
        <v>100000</v>
      </c>
    </row>
    <row r="5" spans="1:12" x14ac:dyDescent="0.25">
      <c r="D5" t="s">
        <v>247</v>
      </c>
      <c r="E5">
        <v>16000</v>
      </c>
      <c r="H5" t="s">
        <v>252</v>
      </c>
      <c r="J5">
        <v>25000</v>
      </c>
    </row>
    <row r="6" spans="1:12" x14ac:dyDescent="0.25">
      <c r="D6" t="s">
        <v>264</v>
      </c>
      <c r="E6">
        <v>800000</v>
      </c>
      <c r="H6" t="s">
        <v>253</v>
      </c>
      <c r="J6">
        <v>25000</v>
      </c>
    </row>
    <row r="7" spans="1:12" x14ac:dyDescent="0.25">
      <c r="D7" t="s">
        <v>264</v>
      </c>
      <c r="E7">
        <v>1000000</v>
      </c>
      <c r="H7" t="s">
        <v>254</v>
      </c>
      <c r="J7">
        <v>60000</v>
      </c>
    </row>
    <row r="8" spans="1:12" x14ac:dyDescent="0.25">
      <c r="D8" t="s">
        <v>287</v>
      </c>
      <c r="E8">
        <v>600000</v>
      </c>
      <c r="H8" t="s">
        <v>255</v>
      </c>
      <c r="J8">
        <v>35000</v>
      </c>
    </row>
    <row r="9" spans="1:12" x14ac:dyDescent="0.25">
      <c r="D9" t="s">
        <v>247</v>
      </c>
      <c r="E9">
        <v>600000</v>
      </c>
      <c r="H9" t="s">
        <v>256</v>
      </c>
      <c r="J9">
        <v>28000</v>
      </c>
    </row>
    <row r="10" spans="1:12" x14ac:dyDescent="0.25">
      <c r="D10" t="s">
        <v>247</v>
      </c>
      <c r="E10">
        <v>113000</v>
      </c>
      <c r="H10" t="s">
        <v>257</v>
      </c>
      <c r="J10">
        <v>20000</v>
      </c>
    </row>
    <row r="11" spans="1:12" x14ac:dyDescent="0.25">
      <c r="D11" t="s">
        <v>247</v>
      </c>
      <c r="E11">
        <v>500000</v>
      </c>
      <c r="H11" t="s">
        <v>258</v>
      </c>
      <c r="J11">
        <v>32000</v>
      </c>
    </row>
    <row r="12" spans="1:12" x14ac:dyDescent="0.25">
      <c r="D12" t="s">
        <v>287</v>
      </c>
      <c r="E12">
        <v>466000</v>
      </c>
      <c r="H12" t="s">
        <v>260</v>
      </c>
      <c r="J12">
        <v>125000</v>
      </c>
    </row>
    <row r="13" spans="1:12" x14ac:dyDescent="0.25">
      <c r="D13" t="s">
        <v>304</v>
      </c>
      <c r="E13">
        <v>450000</v>
      </c>
      <c r="H13" t="s">
        <v>263</v>
      </c>
      <c r="J13">
        <v>16000</v>
      </c>
    </row>
    <row r="14" spans="1:12" x14ac:dyDescent="0.25">
      <c r="D14" t="s">
        <v>304</v>
      </c>
      <c r="E14">
        <v>1000000</v>
      </c>
      <c r="H14" t="s">
        <v>274</v>
      </c>
      <c r="J14">
        <v>500000</v>
      </c>
    </row>
    <row r="15" spans="1:12" x14ac:dyDescent="0.25">
      <c r="D15" t="s">
        <v>304</v>
      </c>
      <c r="E15">
        <v>1000000</v>
      </c>
      <c r="H15" t="s">
        <v>275</v>
      </c>
      <c r="J15">
        <v>400000</v>
      </c>
    </row>
    <row r="16" spans="1:12" x14ac:dyDescent="0.25">
      <c r="D16" t="s">
        <v>320</v>
      </c>
      <c r="E16">
        <v>500000</v>
      </c>
      <c r="H16" t="s">
        <v>276</v>
      </c>
      <c r="J16">
        <v>460000</v>
      </c>
    </row>
    <row r="17" spans="1:10" x14ac:dyDescent="0.25">
      <c r="D17" t="s">
        <v>264</v>
      </c>
      <c r="E17">
        <v>850000</v>
      </c>
      <c r="H17" t="s">
        <v>277</v>
      </c>
      <c r="J17">
        <v>45000</v>
      </c>
    </row>
    <row r="18" spans="1:10" x14ac:dyDescent="0.25">
      <c r="D18" t="s">
        <v>264</v>
      </c>
      <c r="E18">
        <v>250000</v>
      </c>
    </row>
    <row r="19" spans="1:10" x14ac:dyDescent="0.25">
      <c r="D19" t="s">
        <v>264</v>
      </c>
      <c r="E19">
        <v>125000</v>
      </c>
    </row>
    <row r="23" spans="1:10" x14ac:dyDescent="0.25">
      <c r="H23" t="s">
        <v>278</v>
      </c>
      <c r="J23">
        <v>14000</v>
      </c>
    </row>
    <row r="24" spans="1:10" x14ac:dyDescent="0.25">
      <c r="H24" t="s">
        <v>106</v>
      </c>
      <c r="J24">
        <v>600000</v>
      </c>
    </row>
    <row r="25" spans="1:10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0" x14ac:dyDescent="0.25">
      <c r="H26" t="s">
        <v>288</v>
      </c>
      <c r="J26">
        <v>113000</v>
      </c>
    </row>
    <row r="27" spans="1:10" x14ac:dyDescent="0.25">
      <c r="H27" t="s">
        <v>322</v>
      </c>
      <c r="J27">
        <v>300000</v>
      </c>
    </row>
    <row r="28" spans="1:10" x14ac:dyDescent="0.25">
      <c r="H28" t="s">
        <v>321</v>
      </c>
      <c r="J28">
        <v>550500</v>
      </c>
    </row>
    <row r="31" spans="1:10" x14ac:dyDescent="0.25">
      <c r="A31" t="s">
        <v>261</v>
      </c>
      <c r="B31">
        <f>A2-E25</f>
        <v>-4870000</v>
      </c>
    </row>
    <row r="32" spans="1:10" x14ac:dyDescent="0.25">
      <c r="A32" t="s">
        <v>262</v>
      </c>
      <c r="B32">
        <f>A2-L2</f>
        <v>-198500</v>
      </c>
    </row>
    <row r="37" spans="1:12" x14ac:dyDescent="0.25">
      <c r="A37" t="s">
        <v>265</v>
      </c>
      <c r="E37" t="s">
        <v>289</v>
      </c>
    </row>
    <row r="38" spans="1:12" x14ac:dyDescent="0.25">
      <c r="A38" t="s">
        <v>266</v>
      </c>
      <c r="B38">
        <f>9*19</f>
        <v>171</v>
      </c>
      <c r="E38" t="s">
        <v>290</v>
      </c>
      <c r="F38">
        <v>304000</v>
      </c>
    </row>
    <row r="39" spans="1:12" x14ac:dyDescent="0.25">
      <c r="A39" t="s">
        <v>267</v>
      </c>
      <c r="B39">
        <f>19*6</f>
        <v>114</v>
      </c>
      <c r="E39" t="s">
        <v>291</v>
      </c>
      <c r="F39">
        <v>276000</v>
      </c>
    </row>
    <row r="40" spans="1:12" x14ac:dyDescent="0.25">
      <c r="A40" t="s">
        <v>268</v>
      </c>
      <c r="B40">
        <f>6*4</f>
        <v>24</v>
      </c>
      <c r="E40" t="s">
        <v>292</v>
      </c>
      <c r="F40">
        <v>268000</v>
      </c>
      <c r="H40" t="s">
        <v>290</v>
      </c>
      <c r="I40">
        <v>304000</v>
      </c>
      <c r="K40" t="s">
        <v>306</v>
      </c>
      <c r="L40">
        <f>3800*40</f>
        <v>152000</v>
      </c>
    </row>
    <row r="41" spans="1:12" x14ac:dyDescent="0.25">
      <c r="A41" t="s">
        <v>269</v>
      </c>
      <c r="B41">
        <f>18*5</f>
        <v>90</v>
      </c>
      <c r="E41" t="s">
        <v>293</v>
      </c>
      <c r="F41">
        <v>780000</v>
      </c>
      <c r="H41" t="s">
        <v>291</v>
      </c>
      <c r="I41">
        <v>276000</v>
      </c>
      <c r="K41" t="s">
        <v>307</v>
      </c>
      <c r="L41">
        <v>30000</v>
      </c>
    </row>
    <row r="42" spans="1:12" x14ac:dyDescent="0.25">
      <c r="A42" t="s">
        <v>270</v>
      </c>
      <c r="B42">
        <f>15*8</f>
        <v>120</v>
      </c>
      <c r="E42" t="s">
        <v>294</v>
      </c>
      <c r="F42">
        <f>76000*5</f>
        <v>380000</v>
      </c>
      <c r="H42" t="s">
        <v>297</v>
      </c>
      <c r="I42">
        <v>120000</v>
      </c>
      <c r="K42" t="s">
        <v>106</v>
      </c>
      <c r="L42">
        <v>500000</v>
      </c>
    </row>
    <row r="43" spans="1:12" x14ac:dyDescent="0.25">
      <c r="A43" t="s">
        <v>271</v>
      </c>
      <c r="B43">
        <f>19*4</f>
        <v>76</v>
      </c>
      <c r="E43" t="s">
        <v>295</v>
      </c>
      <c r="F43">
        <v>7000</v>
      </c>
      <c r="H43" t="s">
        <v>299</v>
      </c>
      <c r="I43">
        <f>30*3800</f>
        <v>114000</v>
      </c>
      <c r="K43" t="s">
        <v>308</v>
      </c>
      <c r="L43">
        <v>500000</v>
      </c>
    </row>
    <row r="44" spans="1:12" x14ac:dyDescent="0.25">
      <c r="A44" t="s">
        <v>272</v>
      </c>
      <c r="B44">
        <v>20</v>
      </c>
      <c r="E44" t="s">
        <v>296</v>
      </c>
      <c r="F44">
        <v>30000</v>
      </c>
      <c r="H44" t="s">
        <v>300</v>
      </c>
      <c r="I44">
        <f>40*3800</f>
        <v>152000</v>
      </c>
    </row>
    <row r="45" spans="1:12" x14ac:dyDescent="0.25">
      <c r="E45" t="s">
        <v>297</v>
      </c>
      <c r="F45">
        <v>120000</v>
      </c>
    </row>
    <row r="46" spans="1:12" x14ac:dyDescent="0.25">
      <c r="E46" t="s">
        <v>298</v>
      </c>
      <c r="F46">
        <v>1300000</v>
      </c>
    </row>
    <row r="47" spans="1:12" x14ac:dyDescent="0.25">
      <c r="H47" t="s">
        <v>301</v>
      </c>
      <c r="I47">
        <f>SUM(I40:I44)</f>
        <v>966000</v>
      </c>
    </row>
    <row r="50" spans="1:6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10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329</v>
      </c>
      <c r="B3" s="5"/>
      <c r="C3" s="5"/>
      <c r="D3" s="5"/>
      <c r="E3" s="5"/>
    </row>
    <row r="4" spans="1:7" x14ac:dyDescent="0.25">
      <c r="A4" s="5"/>
      <c r="B4" s="5"/>
      <c r="C4" s="5" t="s">
        <v>330</v>
      </c>
      <c r="D4" s="5"/>
      <c r="E4" s="5" t="s">
        <v>331</v>
      </c>
    </row>
    <row r="5" spans="1:7" x14ac:dyDescent="0.25">
      <c r="A5" s="5"/>
      <c r="B5" s="5" t="s">
        <v>325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326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338</v>
      </c>
      <c r="C7" s="5"/>
      <c r="D7" s="5"/>
      <c r="E7" s="5">
        <v>60000</v>
      </c>
    </row>
    <row r="8" spans="1:7" x14ac:dyDescent="0.25">
      <c r="A8" s="5"/>
      <c r="B8" s="5" t="s">
        <v>327</v>
      </c>
      <c r="C8" s="5">
        <v>60000</v>
      </c>
      <c r="D8" s="5"/>
      <c r="E8" s="5">
        <v>60000</v>
      </c>
    </row>
    <row r="9" spans="1:7" x14ac:dyDescent="0.25">
      <c r="A9" s="5"/>
      <c r="B9" s="5" t="s">
        <v>328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301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332</v>
      </c>
      <c r="B14" t="s">
        <v>333</v>
      </c>
      <c r="C14">
        <v>2000000</v>
      </c>
      <c r="E14" s="5">
        <v>500000</v>
      </c>
    </row>
    <row r="15" spans="1:7" x14ac:dyDescent="0.25">
      <c r="B15" t="s">
        <v>337</v>
      </c>
      <c r="C15">
        <v>600000</v>
      </c>
      <c r="E15" s="5">
        <v>600000</v>
      </c>
    </row>
    <row r="16" spans="1:7" x14ac:dyDescent="0.25">
      <c r="B16" t="s">
        <v>334</v>
      </c>
      <c r="C16">
        <v>45000</v>
      </c>
      <c r="E16" s="5">
        <v>45000</v>
      </c>
    </row>
    <row r="17" spans="2:7" x14ac:dyDescent="0.25">
      <c r="B17" t="s">
        <v>335</v>
      </c>
      <c r="C17">
        <v>150000</v>
      </c>
      <c r="E17" s="5">
        <v>150000</v>
      </c>
    </row>
    <row r="18" spans="2:7" x14ac:dyDescent="0.25">
      <c r="B18" t="s">
        <v>339</v>
      </c>
      <c r="E18" s="5">
        <v>32000</v>
      </c>
    </row>
    <row r="19" spans="2:7" x14ac:dyDescent="0.25">
      <c r="B19" t="s">
        <v>355</v>
      </c>
      <c r="D19" t="s">
        <v>264</v>
      </c>
      <c r="E19" s="5">
        <v>1390000</v>
      </c>
    </row>
    <row r="20" spans="2:7" x14ac:dyDescent="0.25">
      <c r="B20" t="s">
        <v>336</v>
      </c>
      <c r="C20">
        <v>14000</v>
      </c>
      <c r="E20" s="5">
        <v>14000</v>
      </c>
    </row>
    <row r="21" spans="2:7" x14ac:dyDescent="0.25">
      <c r="B21" t="s">
        <v>333</v>
      </c>
      <c r="D21" t="s">
        <v>264</v>
      </c>
      <c r="E21" s="5">
        <v>500000</v>
      </c>
    </row>
    <row r="22" spans="2:7" x14ac:dyDescent="0.25">
      <c r="C22">
        <f t="shared" ref="C22:D22" si="0">SUM(C14:C20)</f>
        <v>2809000</v>
      </c>
      <c r="D22">
        <f t="shared" si="0"/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343</v>
      </c>
      <c r="B1" s="3" t="s">
        <v>344</v>
      </c>
      <c r="C1" s="3" t="s">
        <v>345</v>
      </c>
      <c r="D1" s="3" t="s">
        <v>350</v>
      </c>
    </row>
    <row r="2" spans="1:9" x14ac:dyDescent="0.25">
      <c r="A2" t="s">
        <v>340</v>
      </c>
      <c r="B2" s="21">
        <v>45408</v>
      </c>
      <c r="C2">
        <v>30</v>
      </c>
      <c r="D2" t="s">
        <v>348</v>
      </c>
      <c r="H2" t="s">
        <v>351</v>
      </c>
      <c r="I2" t="s">
        <v>353</v>
      </c>
    </row>
    <row r="3" spans="1:9" x14ac:dyDescent="0.25">
      <c r="A3" t="s">
        <v>346</v>
      </c>
      <c r="B3" s="21">
        <v>45411</v>
      </c>
      <c r="C3">
        <v>60</v>
      </c>
      <c r="D3" t="s">
        <v>347</v>
      </c>
      <c r="H3" t="s">
        <v>352</v>
      </c>
      <c r="I3" t="s">
        <v>354</v>
      </c>
    </row>
    <row r="4" spans="1:9" x14ac:dyDescent="0.25">
      <c r="A4" t="s">
        <v>341</v>
      </c>
      <c r="B4" s="21">
        <v>45412</v>
      </c>
      <c r="C4">
        <v>30</v>
      </c>
      <c r="D4" t="s">
        <v>348</v>
      </c>
    </row>
    <row r="5" spans="1:9" x14ac:dyDescent="0.25">
      <c r="A5" t="s">
        <v>342</v>
      </c>
      <c r="B5" s="21">
        <v>45414</v>
      </c>
      <c r="C5">
        <v>30</v>
      </c>
      <c r="D5" t="s">
        <v>348</v>
      </c>
    </row>
    <row r="6" spans="1:9" x14ac:dyDescent="0.25">
      <c r="A6" t="s">
        <v>340</v>
      </c>
      <c r="B6" s="21">
        <v>46145</v>
      </c>
      <c r="C6">
        <v>60</v>
      </c>
      <c r="D6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2024-09-13T20:07:14Z</dcterms:modified>
</cp:coreProperties>
</file>