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954C68DE-EF72-4946-A503-F2645F380911}" xr6:coauthVersionLast="47" xr6:coauthVersionMax="47" xr10:uidLastSave="{00000000-0000-0000-0000-000000000000}"/>
  <bookViews>
    <workbookView xWindow="-110" yWindow="-110" windowWidth="19420" windowHeight="10420" firstSheet="18" activeTab="18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Credit" sheetId="28" r:id="rId20"/>
    <sheet name="Entreprise" sheetId="35" r:id="rId21"/>
    <sheet name="Construction " sheetId="27" r:id="rId22"/>
    <sheet name="Terrain" sheetId="18" r:id="rId23"/>
    <sheet name="Poulailler" sheetId="20" r:id="rId24"/>
    <sheet name="divers 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27" l="1"/>
  <c r="I39" i="27"/>
  <c r="I38" i="27"/>
  <c r="F45" i="27"/>
  <c r="F37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D5" i="35"/>
  <c r="G5" i="35"/>
  <c r="C5" i="35"/>
  <c r="G3" i="35"/>
  <c r="D3" i="35"/>
  <c r="D2" i="35"/>
  <c r="G2" i="35" s="1"/>
  <c r="L2" i="27"/>
  <c r="B27" i="27" s="1"/>
  <c r="F21" i="34"/>
  <c r="B45" i="27"/>
  <c r="J14" i="28"/>
  <c r="B38" i="27"/>
  <c r="B36" i="27"/>
  <c r="B37" i="27"/>
  <c r="B35" i="27"/>
  <c r="B34" i="27"/>
  <c r="B33" i="27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6" l="1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<sst xmlns="http://schemas.openxmlformats.org/spreadsheetml/2006/main" count="1002" uniqueCount="312">
  <si>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</si>
  <si>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</si>
  <si>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</si>
  <si>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</si>
  <si>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</si>
  <si>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</si>
  <si>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</si>
  <si>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</si>
  <si>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</si>
  <si>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</si>
  <si>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</si>
  <si>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</si>
  <si>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</si>
  <si>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</si>
  <si>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</si>
  <si>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</si>
  <si>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</si>
  <si>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</si>
  <si>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</si>
  <si>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</si>
  <si>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</si>
  <si>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</si>
  <si>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</si>
  <si>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</si>
  <si>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</si>
  <si>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</si>
  <si>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</si>
  <si>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</si>
  <si>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</si>
  <si>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</si>
  <si>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</si>
  <si>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</si>
  <si>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</si>
  <si>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</si>
  <si>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</si>
  <si>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</si>
  <si>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</si>
  <si>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</si>
  <si>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</si>
  <si>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</si>
  <si>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</si>
  <si>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</si>
  <si>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</si>
  <si>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</si>
  <si>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</si>
  <si>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</si>
  <si>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</si>
  <si>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</si>
  <si>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</si>
  <si>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</si>
  <si>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</si>
  <si>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</si>
  <si>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</si>
  <si>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</si>
  <si>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</si>
  <si>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</si>
  <si>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</si>
  <si>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</si>
  <si>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</si>
  <si>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</si>
  <si>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</si>
  <si>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</si>
  <si>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</si>
  <si>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</si>
  <si>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</si>
  <si>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</si>
  <si>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</si>
  <si>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</si>
  <si>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</si>
  <si>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</si>
  <si>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</si>
  <si>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</si>
  <si>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</si>
  <si>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</si>
  <si>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</si>
  <si>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</si>
  <si>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</si>
  <si>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</si>
  <si>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</si>
  <si>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</si>
  <si>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</si>
  <si>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</si>
  <si>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</si>
  <si>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</si>
  <si>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</si>
  <si>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</si>
  <si>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</si>
  <si>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</si>
  <si>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</si>
  <si>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</si>
  <si>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</si>
  <si>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</si>
  <si>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</si>
  <si>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</si>
  <si>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</si>
  <si>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</si>
  <si>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</si>
  <si>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</si>
  <si>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</si>
  <si>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</si>
  <si>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</si>
  <si>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</si>
  <si>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</si>
  <si>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</si>
  <si>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</si>
  <si>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</si>
  <si>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</si>
  <si>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</si>
  <si>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</si>
  <si>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</si>
  <si>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</si>
  <si>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</si>
  <si>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</si>
  <si>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</si>
  <si>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</si>
  <si>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</si>
  <si>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</si>
  <si>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</si>
  <si>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</si>
  <si>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</si>
  <si>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</si>
  <si>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</si>
  <si>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</si>
  <si>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</si>
  <si>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</si>
  <si>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</si>
  <si>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</si>
  <si>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</si>
  <si>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</si>
  <si>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</si>
  <si>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</si>
  <si>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</si>
  <si>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</si>
  <si>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</si>
  <si>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</si>
  <si>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</si>
  <si>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</si>
  <si>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</si>
  <si>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</si>
  <si>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</si>
  <si>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</si>
  <si>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</si>
  <si>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</si>
  <si>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</si>
  <si>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</si>
  <si>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</si>
  <si>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</si>
  <si>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</si>
  <si>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</si>
  <si>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</si>
  <si>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</si>
  <si>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</si>
  <si>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</si>
  <si>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</si>
  <si>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</si>
  <si>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</si>
  <si>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</si>
  <si>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</si>
  <si>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</si>
  <si>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</si>
  <si>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</si>
  <si>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</si>
  <si>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</si>
  <si>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</si>
  <si>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</si>
  <si>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</si>
  <si>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</si>
  <si>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</si>
  <si>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</si>
  <si>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</si>
  <si>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</si>
  <si>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</si>
  <si>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</si>
  <si>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</si>
  <si>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</si>
  <si>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</si>
  <si>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</si>
  <si>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</si>
  <si>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</si>
  <si>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</si>
  <si>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</si>
  <si>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</si>
  <si>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</si>
  <si>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</si>
  <si>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</si>
  <si>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</si>
  <si>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</si>
  <si>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</si>
  <si>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</si>
  <si>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</si>
  <si>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</si>
  <si>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</si>
  <si>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</si>
  <si>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</si>
  <si>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</si>
  <si>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</si>
  <si>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</si>
  <si>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</si>
  <si>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</si>
  <si>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</si>
  <si>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</si>
  <si>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</si>
  <si>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</si>
  <si>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</si>
  <si>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</si>
  <si>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</si>
  <si>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</si>
  <si>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</si>
  <si>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</si>
  <si>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</si>
  <si>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</si>
  <si>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</si>
  <si>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</si>
  <si>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</si>
  <si>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</si>
  <si>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</si>
  <si>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</si>
  <si>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</si>
  <si>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</si>
  <si>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</si>
  <si>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</si>
  <si>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</si>
  <si>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</si>
  <si>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</si>
  <si>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</si>
  <si>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</si>
  <si>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</si>
  <si>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</si>
  <si>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</si>
  <si>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</si>
  <si>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</si>
  <si>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</si>
  <si>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</si>
  <si>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</si>
  <si>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</si>
  <si>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</si>
  <si>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</si>
  <si>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</si>
  <si>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</si>
  <si>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</si>
  <si>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</si>
  <si>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</si>
  <si>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</si>
  <si>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</si>
  <si>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</si>
  <si>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</si>
  <si>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</si>
  <si>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</si>
  <si>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</si>
  <si>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</si>
  <si>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</si>
  <si>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</si>
  <si>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</si>
  <si>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</si>
  <si>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</si>
  <si>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</si>
  <si>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</si>
  <si>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</si>
  <si>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</si>
  <si>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</si>
  <si>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</si>
  <si>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</si>
  <si>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</si>
  <si>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</si>
  <si>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</si>
  <si>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</si>
  <si>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</si>
  <si>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</si>
  <si>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</si>
  <si>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</si>
  <si>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</si>
  <si>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</si>
  <si>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</si>
  <si>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</si>
  <si>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</si>
  <si>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</si>
  <si>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</si>
  <si>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</si>
  <si>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</si>
  <si>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</si>
  <si>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</si>
  <si>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</si>
  <si>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</si>
  <si>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 xml:space="preserve">Janvier 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</si>
  <si>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</si>
  <si>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</si>
  <si>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</si>
  <si>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</si>
  <si>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</si>
  <si>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</si>
  <si>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</si>
  <si>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Total Janvier</t>
  </si>
  <si>
    <t>niang</t>
  </si>
  <si>
    <t>cim+briq+charet</t>
  </si>
  <si>
    <t>fa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</si>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</sst>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5" x14ac:dyDescent="0.35"/>
  <cols>
    <col min="1" max="1" width="13.58203125" bestFit="1" customWidth="1"/>
    <col min="5" max="5" width="12.58203125" bestFit="1" customWidth="1"/>
    <col min="11" max="11" width="13.58203125" bestFit="1" customWidth="1"/>
  </cols>
  <sheetData>
    <row r="1" spans="1:5" x14ac:dyDescent="0.35">
      <c r="A1" s="2" t="s">
        <v>1</v>
      </c>
      <c r="B1">
        <v>375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3375</v>
      </c>
    </row>
    <row r="4" spans="1:5" x14ac:dyDescent="0.35">
      <c r="A4" s="1"/>
    </row>
    <row r="5" spans="1:5" x14ac:dyDescent="0.35">
      <c r="A5" s="1"/>
    </row>
    <row r="7" spans="1:5" x14ac:dyDescent="0.35">
      <c r="A7" s="2" t="s">
        <v>9</v>
      </c>
      <c r="B7" s="3"/>
      <c r="C7" s="3"/>
      <c r="D7" s="3"/>
      <c r="E7" s="2" t="s">
        <v>10</v>
      </c>
    </row>
    <row r="8" spans="1:5" x14ac:dyDescent="0.35">
      <c r="A8" s="1" t="s">
        <v>11</v>
      </c>
      <c r="B8">
        <v>40</v>
      </c>
      <c r="D8" s="1" t="s">
        <v>0</v>
      </c>
      <c r="E8">
        <v>730</v>
      </c>
    </row>
    <row r="9" spans="1:5" x14ac:dyDescent="0.35">
      <c r="A9" s="1" t="s">
        <v>11</v>
      </c>
      <c r="B9">
        <v>313</v>
      </c>
      <c r="D9" s="1" t="s">
        <v>3</v>
      </c>
      <c r="E9">
        <v>100</v>
      </c>
    </row>
    <row r="10" spans="1:5" x14ac:dyDescent="0.3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35">
      <c r="A11" s="1" t="s">
        <v>13</v>
      </c>
      <c r="B11">
        <v>2.7</v>
      </c>
      <c r="D11" s="1" t="s">
        <v>14</v>
      </c>
      <c r="E11">
        <v>500</v>
      </c>
    </row>
    <row r="12" spans="1:5" x14ac:dyDescent="0.35">
      <c r="A12" s="1" t="s">
        <v>2</v>
      </c>
      <c r="B12">
        <v>120</v>
      </c>
      <c r="D12" s="1" t="s">
        <v>2</v>
      </c>
      <c r="E12">
        <v>120</v>
      </c>
    </row>
    <row r="13" spans="1:5" x14ac:dyDescent="0.35">
      <c r="A13" s="1" t="s">
        <v>17</v>
      </c>
      <c r="B13">
        <v>105.57</v>
      </c>
      <c r="D13" s="1" t="s">
        <v>16</v>
      </c>
      <c r="E13">
        <v>260</v>
      </c>
    </row>
    <row r="14" spans="1:5" x14ac:dyDescent="0.35">
      <c r="A14" s="1" t="s">
        <v>19</v>
      </c>
      <c r="B14">
        <v>21.63</v>
      </c>
      <c r="D14" s="1" t="s">
        <v>5</v>
      </c>
      <c r="E14">
        <v>515</v>
      </c>
    </row>
    <row r="15" spans="1:5" x14ac:dyDescent="0.35">
      <c r="A15" s="1" t="s">
        <v>20</v>
      </c>
      <c r="B15">
        <v>15.54</v>
      </c>
      <c r="D15" s="1" t="s">
        <v>21</v>
      </c>
      <c r="E15">
        <v>126</v>
      </c>
    </row>
    <row r="16" spans="1:5" x14ac:dyDescent="0.35">
      <c r="A16" s="1" t="s">
        <v>22</v>
      </c>
      <c r="B16">
        <v>282</v>
      </c>
      <c r="D16" s="1"/>
    </row>
    <row r="17" spans="1:5" x14ac:dyDescent="0.35">
      <c r="A17" s="1" t="s">
        <v>25</v>
      </c>
      <c r="B17">
        <v>33</v>
      </c>
      <c r="D17" s="1"/>
    </row>
    <row r="18" spans="1:5" x14ac:dyDescent="0.35">
      <c r="A18" s="1" t="s">
        <v>26</v>
      </c>
      <c r="B18">
        <v>47.75</v>
      </c>
      <c r="D18" s="1"/>
    </row>
    <row r="21" spans="1:5" x14ac:dyDescent="0.3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35">
      <c r="B25" t="s">
        <v>15</v>
      </c>
      <c r="D25" s="6">
        <f>B21+E21</f>
        <v>3446.18</v>
      </c>
    </row>
    <row r="28" spans="1:5" x14ac:dyDescent="0.3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8" max="8" width="15.58203125" bestFit="1" customWidth="1"/>
    <col min="11" max="11" width="8.08203125" customWidth="1"/>
    <col min="13" max="13" width="18.08203125" customWidth="1"/>
    <col min="16" max="16" width="15.58203125" bestFit="1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3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3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3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3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3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3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35">
      <c r="B60" s="14" t="s">
        <v>3</v>
      </c>
      <c r="C60" s="11">
        <v>1900</v>
      </c>
    </row>
    <row r="96" spans="2:2" x14ac:dyDescent="0.35">
      <c r="B96">
        <v>3000</v>
      </c>
    </row>
    <row r="97" spans="2:16" x14ac:dyDescent="0.35">
      <c r="B97">
        <v>2500</v>
      </c>
      <c r="J97">
        <v>3000</v>
      </c>
    </row>
    <row r="98" spans="2:16" x14ac:dyDescent="0.35">
      <c r="B98">
        <v>2500</v>
      </c>
      <c r="J98">
        <v>600</v>
      </c>
    </row>
    <row r="99" spans="2:16" x14ac:dyDescent="0.35">
      <c r="B99">
        <v>800</v>
      </c>
    </row>
    <row r="100" spans="2:16" x14ac:dyDescent="0.35">
      <c r="B100">
        <v>700</v>
      </c>
    </row>
    <row r="104" spans="2:16" x14ac:dyDescent="0.35">
      <c r="B104">
        <f>SUM(B96:B100)</f>
        <v>9500</v>
      </c>
      <c r="D104">
        <f>B104-7000</f>
        <v>2500</v>
      </c>
    </row>
    <row r="105" spans="2:16" x14ac:dyDescent="0.35">
      <c r="P105">
        <v>126</v>
      </c>
    </row>
    <row r="106" spans="2:16" x14ac:dyDescent="0.35">
      <c r="P106" s="11">
        <v>12</v>
      </c>
    </row>
    <row r="107" spans="2:16" x14ac:dyDescent="0.35">
      <c r="P107" s="11">
        <v>10</v>
      </c>
    </row>
    <row r="108" spans="2:16" x14ac:dyDescent="0.35">
      <c r="P108" s="11">
        <v>20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3.99</v>
      </c>
    </row>
    <row r="112" spans="2:16" x14ac:dyDescent="0.35">
      <c r="P112" s="11">
        <v>100</v>
      </c>
    </row>
    <row r="113" spans="5:16" x14ac:dyDescent="0.35">
      <c r="E113">
        <v>1400</v>
      </c>
      <c r="P113" s="11">
        <v>75</v>
      </c>
    </row>
    <row r="114" spans="5:16" x14ac:dyDescent="0.35">
      <c r="E114">
        <v>1300</v>
      </c>
      <c r="P114" s="11">
        <v>60</v>
      </c>
    </row>
    <row r="115" spans="5:16" x14ac:dyDescent="0.35">
      <c r="E115">
        <v>950</v>
      </c>
      <c r="P115" s="11"/>
    </row>
    <row r="116" spans="5:16" x14ac:dyDescent="0.35">
      <c r="P116" s="11">
        <v>70</v>
      </c>
    </row>
    <row r="119" spans="5:16" x14ac:dyDescent="0.35">
      <c r="E119">
        <f>SUM(E113:E117)</f>
        <v>3650</v>
      </c>
    </row>
    <row r="123" spans="5:16" x14ac:dyDescent="0.3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282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 t="s">
        <v>276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abSelected="1" topLeftCell="A6" workbookViewId="0">
      <selection activeCell="C14" sqref="C14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9" max="9" width="19.58203125" customWidth="1"/>
    <col min="11" max="11" width="8.08203125" customWidth="1"/>
    <col min="13" max="13" width="18.08203125" customWidth="1"/>
    <col min="18" max="18" width="3.58203125" customWidth="1"/>
  </cols>
  <sheetData>
    <row r="1" spans="1:20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3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3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3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3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35">
      <c r="A9" s="10"/>
      <c r="B9" s="9" t="s">
        <v>308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35">
      <c r="A10" s="10"/>
      <c r="B10" s="9" t="s">
        <v>309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35">
      <c r="A11" s="10"/>
      <c r="B11" s="9" t="s">
        <v>310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35">
      <c r="A12" s="10"/>
      <c r="B12" s="9" t="s">
        <v>311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35">
      <c r="A13" s="10"/>
      <c r="B13" s="9" t="s">
        <v>292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3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3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3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3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3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3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3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35">
      <c r="A21" s="10"/>
      <c r="B21" s="14" t="s">
        <v>6</v>
      </c>
      <c r="C21" s="11">
        <f>SUM(C7:C18)</f>
        <v>1339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3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11"/>
      <c r="C25" s="14" t="s">
        <v>15</v>
      </c>
      <c r="D25" s="11">
        <f>C21+F21+I21</f>
        <v>3846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4" t="s">
        <v>228</v>
      </c>
      <c r="C28" s="11">
        <f>G4-D25</f>
        <v>-3846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3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-3342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35">
      <c r="B61" s="14" t="s">
        <v>3</v>
      </c>
      <c r="C61" s="11">
        <v>1900</v>
      </c>
    </row>
    <row r="97" spans="2:16" x14ac:dyDescent="0.35">
      <c r="B97">
        <v>3000</v>
      </c>
    </row>
    <row r="98" spans="2:16" x14ac:dyDescent="0.35">
      <c r="B98">
        <v>2500</v>
      </c>
      <c r="J98">
        <v>3000</v>
      </c>
    </row>
    <row r="99" spans="2:16" x14ac:dyDescent="0.35">
      <c r="B99">
        <v>2500</v>
      </c>
      <c r="J99">
        <v>600</v>
      </c>
    </row>
    <row r="100" spans="2:16" x14ac:dyDescent="0.35">
      <c r="B100">
        <v>800</v>
      </c>
    </row>
    <row r="101" spans="2:16" x14ac:dyDescent="0.35">
      <c r="B101">
        <v>700</v>
      </c>
    </row>
    <row r="105" spans="2:16" x14ac:dyDescent="0.35">
      <c r="B105">
        <f>SUM(B97:B101)</f>
        <v>9500</v>
      </c>
      <c r="D105">
        <f>B105-7000</f>
        <v>2500</v>
      </c>
    </row>
    <row r="106" spans="2:16" x14ac:dyDescent="0.35">
      <c r="P106">
        <v>126</v>
      </c>
    </row>
    <row r="107" spans="2:16" x14ac:dyDescent="0.35">
      <c r="P107" s="11">
        <v>12</v>
      </c>
    </row>
    <row r="108" spans="2:16" x14ac:dyDescent="0.35">
      <c r="P108" s="11">
        <v>10</v>
      </c>
    </row>
    <row r="109" spans="2:16" x14ac:dyDescent="0.35">
      <c r="P109" s="11">
        <v>20</v>
      </c>
    </row>
    <row r="110" spans="2:16" x14ac:dyDescent="0.35">
      <c r="P110" s="11">
        <v>20</v>
      </c>
    </row>
    <row r="111" spans="2:16" x14ac:dyDescent="0.35">
      <c r="P111" s="11">
        <v>20</v>
      </c>
    </row>
    <row r="112" spans="2:16" x14ac:dyDescent="0.35">
      <c r="P112" s="11">
        <v>3.99</v>
      </c>
    </row>
    <row r="113" spans="5:16" x14ac:dyDescent="0.35">
      <c r="P113" s="11">
        <v>100</v>
      </c>
    </row>
    <row r="114" spans="5:16" x14ac:dyDescent="0.35">
      <c r="E114">
        <v>1400</v>
      </c>
      <c r="P114" s="11">
        <v>75</v>
      </c>
    </row>
    <row r="115" spans="5:16" x14ac:dyDescent="0.35">
      <c r="E115">
        <v>1300</v>
      </c>
      <c r="P115" s="11">
        <v>60</v>
      </c>
    </row>
    <row r="116" spans="5:16" x14ac:dyDescent="0.35">
      <c r="E116">
        <v>950</v>
      </c>
      <c r="P116" s="11"/>
    </row>
    <row r="117" spans="5:16" x14ac:dyDescent="0.35">
      <c r="P117" s="11">
        <v>70</v>
      </c>
    </row>
    <row r="120" spans="5:16" x14ac:dyDescent="0.35">
      <c r="E120">
        <f>SUM(E114:E118)</f>
        <v>3650</v>
      </c>
    </row>
    <row r="124" spans="5:16" x14ac:dyDescent="0.3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5" x14ac:dyDescent="0.3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35">
      <c r="A1" s="2" t="s">
        <v>1</v>
      </c>
    </row>
    <row r="2" spans="1:7" x14ac:dyDescent="0.35">
      <c r="A2" s="2" t="s">
        <v>1</v>
      </c>
      <c r="B2">
        <v>0</v>
      </c>
    </row>
    <row r="3" spans="1:7" x14ac:dyDescent="0.35">
      <c r="A3" s="2" t="s">
        <v>7</v>
      </c>
      <c r="B3">
        <v>3000</v>
      </c>
    </row>
    <row r="4" spans="1:7" x14ac:dyDescent="0.35">
      <c r="A4" s="2" t="s">
        <v>18</v>
      </c>
      <c r="B4">
        <f>B2+B3</f>
        <v>3000</v>
      </c>
    </row>
    <row r="5" spans="1:7" x14ac:dyDescent="0.35">
      <c r="A5" s="1"/>
    </row>
    <row r="7" spans="1:7" x14ac:dyDescent="0.3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35">
      <c r="A8" s="1" t="s">
        <v>26</v>
      </c>
      <c r="B8">
        <v>47.75</v>
      </c>
      <c r="D8" s="1" t="s">
        <v>0</v>
      </c>
      <c r="E8">
        <v>882</v>
      </c>
    </row>
    <row r="9" spans="1:7" x14ac:dyDescent="0.35">
      <c r="A9" s="1" t="s">
        <v>27</v>
      </c>
      <c r="B9">
        <v>0</v>
      </c>
      <c r="D9" s="1" t="s">
        <v>3</v>
      </c>
      <c r="E9">
        <v>100</v>
      </c>
    </row>
    <row r="10" spans="1:7" x14ac:dyDescent="0.35">
      <c r="A10" s="1" t="s">
        <v>19</v>
      </c>
      <c r="B10">
        <v>30.2</v>
      </c>
      <c r="D10" s="1" t="s">
        <v>4</v>
      </c>
      <c r="E10">
        <v>96</v>
      </c>
    </row>
    <row r="11" spans="1:7" x14ac:dyDescent="0.35">
      <c r="A11" s="1" t="s">
        <v>19</v>
      </c>
      <c r="B11">
        <v>37.75</v>
      </c>
      <c r="D11" s="1" t="s">
        <v>14</v>
      </c>
      <c r="E11">
        <v>500</v>
      </c>
    </row>
    <row r="12" spans="1:7" x14ac:dyDescent="0.35">
      <c r="A12" s="1" t="s">
        <v>28</v>
      </c>
      <c r="B12">
        <v>109.96</v>
      </c>
      <c r="D12" s="1" t="s">
        <v>2</v>
      </c>
      <c r="E12">
        <v>126</v>
      </c>
    </row>
    <row r="13" spans="1:7" x14ac:dyDescent="0.35">
      <c r="A13" s="1" t="s">
        <v>30</v>
      </c>
      <c r="B13">
        <v>70</v>
      </c>
      <c r="D13" s="1" t="s">
        <v>16</v>
      </c>
      <c r="E13">
        <v>260</v>
      </c>
    </row>
    <row r="14" spans="1:7" x14ac:dyDescent="0.3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35">
      <c r="A15" s="1" t="s">
        <v>19</v>
      </c>
      <c r="B15">
        <v>51.9</v>
      </c>
      <c r="D15" s="1" t="s">
        <v>21</v>
      </c>
      <c r="E15">
        <v>72</v>
      </c>
    </row>
    <row r="16" spans="1:7" x14ac:dyDescent="0.35">
      <c r="A16" s="1" t="s">
        <v>32</v>
      </c>
      <c r="B16">
        <v>1116.78</v>
      </c>
      <c r="D16" s="1"/>
    </row>
    <row r="17" spans="1:24" x14ac:dyDescent="0.35">
      <c r="A17" s="1" t="s">
        <v>33</v>
      </c>
      <c r="B17">
        <v>5.99</v>
      </c>
      <c r="D17" s="1"/>
    </row>
    <row r="18" spans="1:24" x14ac:dyDescent="0.35">
      <c r="A18" s="1" t="s">
        <v>34</v>
      </c>
      <c r="B18">
        <v>36.200000000000003</v>
      </c>
      <c r="D18" s="1"/>
    </row>
    <row r="19" spans="1:24" x14ac:dyDescent="0.35">
      <c r="A19" s="1" t="s">
        <v>35</v>
      </c>
      <c r="B19">
        <v>16</v>
      </c>
    </row>
    <row r="20" spans="1:24" x14ac:dyDescent="0.35">
      <c r="A20" s="1"/>
    </row>
    <row r="21" spans="1:24" x14ac:dyDescent="0.35">
      <c r="A21" s="1"/>
    </row>
    <row r="23" spans="1:24" x14ac:dyDescent="0.3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35">
      <c r="B27" t="s">
        <v>15</v>
      </c>
      <c r="D27">
        <f>B23+E23</f>
        <v>4156.41</v>
      </c>
    </row>
    <row r="30" spans="1:24" x14ac:dyDescent="0.3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7" workbookViewId="0">
      <selection activeCell="D2" sqref="D2"/>
    </sheetView>
  </sheetViews>
  <sheetFormatPr baseColWidth="10" defaultRowHeight="15.5" x14ac:dyDescent="0.35"/>
  <cols>
    <col min="7" max="7" width="12" bestFit="1" customWidth="1"/>
  </cols>
  <sheetData>
    <row r="1" spans="1:11" x14ac:dyDescent="0.35">
      <c r="A1" t="s">
        <v>204</v>
      </c>
      <c r="B1" t="s">
        <v>14</v>
      </c>
      <c r="C1" t="s">
        <v>205</v>
      </c>
      <c r="D1" t="s">
        <v>206</v>
      </c>
    </row>
    <row r="2" spans="1:11" x14ac:dyDescent="0.3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1" x14ac:dyDescent="0.35">
      <c r="G3" t="s">
        <v>219</v>
      </c>
      <c r="H3">
        <v>3000</v>
      </c>
    </row>
    <row r="4" spans="1:11" x14ac:dyDescent="0.35">
      <c r="G4" t="s">
        <v>220</v>
      </c>
      <c r="H4">
        <v>4000</v>
      </c>
    </row>
    <row r="5" spans="1:11" x14ac:dyDescent="0.35">
      <c r="G5" t="s">
        <v>221</v>
      </c>
      <c r="H5">
        <v>3000</v>
      </c>
      <c r="J5">
        <v>2000</v>
      </c>
    </row>
    <row r="6" spans="1:11" x14ac:dyDescent="0.35">
      <c r="A6" t="s">
        <v>6</v>
      </c>
      <c r="B6">
        <f>SUM(A2:G2)</f>
        <v>29550</v>
      </c>
      <c r="G6" t="s">
        <v>222</v>
      </c>
      <c r="H6">
        <v>5000</v>
      </c>
    </row>
    <row r="7" spans="1:11" x14ac:dyDescent="0.35">
      <c r="G7" t="s">
        <v>223</v>
      </c>
      <c r="H7">
        <v>4000</v>
      </c>
      <c r="J7">
        <v>300</v>
      </c>
      <c r="K7" t="s">
        <v>273</v>
      </c>
    </row>
    <row r="8" spans="1:11" x14ac:dyDescent="0.35">
      <c r="G8" t="s">
        <v>225</v>
      </c>
      <c r="H8">
        <v>4000</v>
      </c>
      <c r="J8">
        <v>400</v>
      </c>
      <c r="K8" t="s">
        <v>274</v>
      </c>
    </row>
    <row r="9" spans="1:11" x14ac:dyDescent="0.35">
      <c r="G9" t="s">
        <v>234</v>
      </c>
      <c r="H9">
        <v>3000</v>
      </c>
      <c r="J9">
        <v>300</v>
      </c>
      <c r="K9" t="s">
        <v>275</v>
      </c>
    </row>
    <row r="10" spans="1:11" x14ac:dyDescent="0.35">
      <c r="G10" t="s">
        <v>235</v>
      </c>
      <c r="H10">
        <v>3000</v>
      </c>
      <c r="I10" t="s">
        <v>224</v>
      </c>
      <c r="J10">
        <v>1300</v>
      </c>
      <c r="K10" t="s">
        <v>294</v>
      </c>
    </row>
    <row r="11" spans="1:11" x14ac:dyDescent="0.35">
      <c r="G11" t="s">
        <v>241</v>
      </c>
      <c r="H11">
        <v>3000</v>
      </c>
    </row>
    <row r="14" spans="1:11" x14ac:dyDescent="0.35">
      <c r="J14">
        <f>SUM(J5:J12)</f>
        <v>4300</v>
      </c>
    </row>
    <row r="17" spans="1:15" x14ac:dyDescent="0.35">
      <c r="O17" t="s">
        <v>224</v>
      </c>
    </row>
    <row r="19" spans="1:15" x14ac:dyDescent="0.35">
      <c r="F19" t="s">
        <v>6</v>
      </c>
      <c r="H19">
        <f>SUM(H3:H17)</f>
        <v>32000</v>
      </c>
    </row>
    <row r="20" spans="1:15" x14ac:dyDescent="0.35">
      <c r="A20" t="s">
        <v>99</v>
      </c>
      <c r="B20">
        <f>B6-F41</f>
        <v>24700</v>
      </c>
    </row>
    <row r="24" spans="1:15" x14ac:dyDescent="0.35">
      <c r="A24" s="17" t="s">
        <v>227</v>
      </c>
      <c r="B24" s="17"/>
      <c r="C24" s="17"/>
      <c r="D24" s="17"/>
      <c r="E24" s="17"/>
      <c r="F24" s="17"/>
    </row>
    <row r="25" spans="1:15" x14ac:dyDescent="0.35">
      <c r="A25" s="17"/>
      <c r="B25" s="17"/>
      <c r="C25" s="17"/>
      <c r="D25" s="17"/>
      <c r="E25" s="17"/>
      <c r="F25" s="17"/>
    </row>
    <row r="26" spans="1:15" x14ac:dyDescent="0.3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3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3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3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3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35">
      <c r="A31" s="17" t="s">
        <v>242</v>
      </c>
      <c r="B31" s="17"/>
      <c r="C31" s="17"/>
      <c r="D31" s="17">
        <v>0</v>
      </c>
      <c r="E31" s="17"/>
      <c r="F31" s="17"/>
    </row>
    <row r="32" spans="1:15" x14ac:dyDescent="0.35">
      <c r="A32" s="17" t="s">
        <v>223</v>
      </c>
      <c r="B32" s="17"/>
      <c r="C32" s="17"/>
      <c r="D32" s="17">
        <v>500</v>
      </c>
      <c r="E32" s="17"/>
      <c r="F32" s="17"/>
    </row>
    <row r="33" spans="1:6" x14ac:dyDescent="0.35">
      <c r="A33" s="17" t="s">
        <v>243</v>
      </c>
      <c r="B33" s="17"/>
      <c r="C33" s="17"/>
      <c r="D33" s="17"/>
      <c r="E33" s="17"/>
      <c r="F33" s="17"/>
    </row>
    <row r="34" spans="1:6" x14ac:dyDescent="0.35">
      <c r="A34" s="17" t="s">
        <v>222</v>
      </c>
      <c r="B34" s="17"/>
      <c r="C34" s="17"/>
      <c r="D34" s="17"/>
      <c r="E34" s="17"/>
      <c r="F34" s="17"/>
    </row>
    <row r="35" spans="1:6" x14ac:dyDescent="0.35">
      <c r="A35" s="17" t="s">
        <v>244</v>
      </c>
      <c r="B35" s="17"/>
      <c r="C35" s="17"/>
      <c r="D35" s="17"/>
      <c r="E35" s="17"/>
      <c r="F35" s="17"/>
    </row>
    <row r="36" spans="1:6" x14ac:dyDescent="0.35">
      <c r="A36" s="17"/>
      <c r="B36" s="17"/>
      <c r="C36" s="17"/>
      <c r="D36" s="17"/>
      <c r="E36" s="17"/>
      <c r="F36" s="17"/>
    </row>
    <row r="37" spans="1:6" x14ac:dyDescent="0.35">
      <c r="A37" s="17"/>
      <c r="B37" s="17"/>
      <c r="C37" s="17"/>
      <c r="D37" s="17"/>
      <c r="E37" s="17"/>
      <c r="F37" s="17"/>
    </row>
    <row r="38" spans="1:6" x14ac:dyDescent="0.35">
      <c r="A38" s="17"/>
      <c r="B38" s="17"/>
      <c r="C38" s="17"/>
      <c r="D38" s="17"/>
      <c r="E38" s="17"/>
      <c r="F38" s="17"/>
    </row>
    <row r="39" spans="1:6" x14ac:dyDescent="0.35">
      <c r="A39" s="17"/>
      <c r="B39" s="17"/>
      <c r="C39" s="17"/>
      <c r="D39" s="17"/>
      <c r="E39" s="17"/>
      <c r="F39" s="17"/>
    </row>
    <row r="40" spans="1:6" x14ac:dyDescent="0.35">
      <c r="A40" s="17"/>
      <c r="B40" s="17"/>
      <c r="C40" s="17"/>
      <c r="D40" s="17"/>
      <c r="E40" s="17"/>
      <c r="F40" s="17"/>
    </row>
    <row r="41" spans="1:6" x14ac:dyDescent="0.3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2500</v>
      </c>
      <c r="E41" s="18">
        <f>SUM(E27:E39)</f>
        <v>350</v>
      </c>
      <c r="F41" s="18">
        <f>SUM(B41:E41)</f>
        <v>4850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G5"/>
  <sheetViews>
    <sheetView workbookViewId="0">
      <selection activeCell="F2" sqref="F2"/>
    </sheetView>
  </sheetViews>
  <sheetFormatPr baseColWidth="10" defaultRowHeight="15.5" x14ac:dyDescent="0.35"/>
  <cols>
    <col min="4" max="4" width="18.75" customWidth="1"/>
    <col min="5" max="5" width="14" bestFit="1" customWidth="1"/>
    <col min="6" max="6" width="22.25" customWidth="1"/>
    <col min="7" max="7" width="13" bestFit="1" customWidth="1"/>
  </cols>
  <sheetData>
    <row r="1" spans="1:7" x14ac:dyDescent="0.35">
      <c r="C1" t="s">
        <v>286</v>
      </c>
      <c r="D1" t="s">
        <v>287</v>
      </c>
      <c r="E1" t="s">
        <v>284</v>
      </c>
      <c r="F1" t="s">
        <v>285</v>
      </c>
      <c r="G1" t="s">
        <v>288</v>
      </c>
    </row>
    <row r="2" spans="1:7" x14ac:dyDescent="0.35">
      <c r="A2" t="s">
        <v>289</v>
      </c>
      <c r="B2" t="s">
        <v>283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7" x14ac:dyDescent="0.35">
      <c r="A3" t="s">
        <v>290</v>
      </c>
      <c r="B3" t="s">
        <v>283</v>
      </c>
      <c r="C3" s="5">
        <v>3800</v>
      </c>
      <c r="D3" s="5">
        <f>C3+(C3*20%)</f>
        <v>4560</v>
      </c>
      <c r="E3" s="5">
        <f>C3*21%</f>
        <v>798</v>
      </c>
      <c r="F3" s="5">
        <f>C3-E3</f>
        <v>3002</v>
      </c>
      <c r="G3" s="5">
        <f>D3-C3</f>
        <v>760</v>
      </c>
    </row>
    <row r="5" spans="1:7" x14ac:dyDescent="0.35">
      <c r="A5" t="s">
        <v>291</v>
      </c>
      <c r="C5">
        <f>C2+C3</f>
        <v>13256</v>
      </c>
      <c r="D5">
        <f t="shared" ref="D5:G5" si="0">D2+D3</f>
        <v>15907.2</v>
      </c>
      <c r="E5" s="5">
        <f t="shared" si="0"/>
        <v>2783.76</v>
      </c>
      <c r="F5" s="19">
        <f t="shared" si="0"/>
        <v>10472.24</v>
      </c>
      <c r="G5" s="5">
        <f t="shared" si="0"/>
        <v>2651.2000000000007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zoomScale="106" workbookViewId="0">
      <selection activeCell="E14" sqref="E14"/>
    </sheetView>
  </sheetViews>
  <sheetFormatPr baseColWidth="10" defaultRowHeight="15.5" x14ac:dyDescent="0.35"/>
  <cols>
    <col min="1" max="1" width="14.08203125" bestFit="1" customWidth="1"/>
    <col min="5" max="5" width="15.1640625" bestFit="1" customWidth="1"/>
    <col min="8" max="8" width="16" bestFit="1" customWidth="1"/>
    <col min="12" max="12" width="12.83203125" bestFit="1" customWidth="1"/>
  </cols>
  <sheetData>
    <row r="1" spans="1:12" x14ac:dyDescent="0.35">
      <c r="A1" t="s">
        <v>245</v>
      </c>
      <c r="D1" t="s">
        <v>246</v>
      </c>
      <c r="H1" t="s">
        <v>248</v>
      </c>
      <c r="L1" t="s">
        <v>259</v>
      </c>
    </row>
    <row r="2" spans="1:12" x14ac:dyDescent="0.3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SUM(J2:J50)</f>
        <v>4048000</v>
      </c>
    </row>
    <row r="3" spans="1:12" x14ac:dyDescent="0.35">
      <c r="D3" t="s">
        <v>247</v>
      </c>
      <c r="E3">
        <v>500000</v>
      </c>
      <c r="H3" t="s">
        <v>250</v>
      </c>
      <c r="J3">
        <v>432000</v>
      </c>
    </row>
    <row r="4" spans="1:12" x14ac:dyDescent="0.35">
      <c r="D4" t="s">
        <v>247</v>
      </c>
      <c r="E4">
        <v>300000</v>
      </c>
      <c r="H4" t="s">
        <v>251</v>
      </c>
      <c r="J4">
        <v>100000</v>
      </c>
    </row>
    <row r="5" spans="1:12" x14ac:dyDescent="0.35">
      <c r="D5" t="s">
        <v>247</v>
      </c>
      <c r="E5">
        <v>16000</v>
      </c>
      <c r="H5" t="s">
        <v>252</v>
      </c>
      <c r="J5">
        <v>25000</v>
      </c>
    </row>
    <row r="6" spans="1:12" x14ac:dyDescent="0.35">
      <c r="D6" t="s">
        <v>264</v>
      </c>
      <c r="E6">
        <v>800000</v>
      </c>
      <c r="H6" t="s">
        <v>253</v>
      </c>
      <c r="J6">
        <v>25000</v>
      </c>
    </row>
    <row r="7" spans="1:12" x14ac:dyDescent="0.35">
      <c r="D7" t="s">
        <v>264</v>
      </c>
      <c r="E7">
        <v>1000000</v>
      </c>
      <c r="H7" t="s">
        <v>254</v>
      </c>
      <c r="J7">
        <v>60000</v>
      </c>
    </row>
    <row r="8" spans="1:12" x14ac:dyDescent="0.35">
      <c r="D8" t="s">
        <v>292</v>
      </c>
      <c r="E8">
        <v>600000</v>
      </c>
      <c r="H8" t="s">
        <v>255</v>
      </c>
      <c r="J8">
        <v>35000</v>
      </c>
    </row>
    <row r="9" spans="1:12" x14ac:dyDescent="0.35">
      <c r="D9" t="s">
        <v>247</v>
      </c>
      <c r="E9">
        <v>600000</v>
      </c>
      <c r="H9" t="s">
        <v>256</v>
      </c>
      <c r="J9">
        <v>28000</v>
      </c>
    </row>
    <row r="10" spans="1:12" x14ac:dyDescent="0.35">
      <c r="D10" t="s">
        <v>247</v>
      </c>
      <c r="E10">
        <v>113000</v>
      </c>
      <c r="H10" t="s">
        <v>257</v>
      </c>
      <c r="J10">
        <v>20000</v>
      </c>
    </row>
    <row r="11" spans="1:12" x14ac:dyDescent="0.35">
      <c r="D11" t="s">
        <v>247</v>
      </c>
      <c r="E11">
        <v>500000</v>
      </c>
      <c r="H11" t="s">
        <v>258</v>
      </c>
      <c r="J11">
        <v>32000</v>
      </c>
    </row>
    <row r="12" spans="1:12" x14ac:dyDescent="0.35">
      <c r="D12" t="s">
        <v>292</v>
      </c>
      <c r="E12">
        <v>466000</v>
      </c>
      <c r="H12" t="s">
        <v>260</v>
      </c>
      <c r="J12">
        <v>125000</v>
      </c>
    </row>
    <row r="13" spans="1:12" x14ac:dyDescent="0.35">
      <c r="D13" t="s">
        <v>310</v>
      </c>
      <c r="E13">
        <v>450000</v>
      </c>
      <c r="H13" t="s">
        <v>263</v>
      </c>
      <c r="J13">
        <v>16000</v>
      </c>
    </row>
    <row r="14" spans="1:12" x14ac:dyDescent="0.35">
      <c r="H14" t="s">
        <v>277</v>
      </c>
      <c r="J14">
        <v>500000</v>
      </c>
    </row>
    <row r="15" spans="1:12" x14ac:dyDescent="0.35">
      <c r="H15" t="s">
        <v>278</v>
      </c>
      <c r="J15">
        <v>400000</v>
      </c>
    </row>
    <row r="16" spans="1:12" x14ac:dyDescent="0.35">
      <c r="H16" t="s">
        <v>279</v>
      </c>
      <c r="J16">
        <v>460000</v>
      </c>
    </row>
    <row r="17" spans="1:10" x14ac:dyDescent="0.35">
      <c r="H17" t="s">
        <v>280</v>
      </c>
      <c r="J17">
        <v>45000</v>
      </c>
    </row>
    <row r="18" spans="1:10" x14ac:dyDescent="0.35">
      <c r="H18" t="s">
        <v>281</v>
      </c>
      <c r="J18">
        <v>14000</v>
      </c>
    </row>
    <row r="19" spans="1:10" x14ac:dyDescent="0.35">
      <c r="H19" t="s">
        <v>106</v>
      </c>
      <c r="J19">
        <v>600000</v>
      </c>
    </row>
    <row r="20" spans="1:10" x14ac:dyDescent="0.35">
      <c r="D20" t="s">
        <v>175</v>
      </c>
      <c r="E20">
        <f>SUM(E2:E15)</f>
        <v>5845000</v>
      </c>
      <c r="H20" t="s">
        <v>106</v>
      </c>
      <c r="J20">
        <v>600000</v>
      </c>
    </row>
    <row r="21" spans="1:10" x14ac:dyDescent="0.35">
      <c r="H21" t="s">
        <v>293</v>
      </c>
      <c r="J21">
        <v>113000</v>
      </c>
    </row>
    <row r="26" spans="1:10" x14ac:dyDescent="0.35">
      <c r="A26" t="s">
        <v>261</v>
      </c>
      <c r="B26">
        <f>A2-E20</f>
        <v>-1145000</v>
      </c>
    </row>
    <row r="27" spans="1:10" x14ac:dyDescent="0.35">
      <c r="A27" t="s">
        <v>262</v>
      </c>
      <c r="B27">
        <f>A2-L2</f>
        <v>652000</v>
      </c>
    </row>
    <row r="32" spans="1:10" x14ac:dyDescent="0.35">
      <c r="A32" t="s">
        <v>265</v>
      </c>
      <c r="E32" t="s">
        <v>295</v>
      </c>
    </row>
    <row r="33" spans="1:9" x14ac:dyDescent="0.35">
      <c r="A33" t="s">
        <v>266</v>
      </c>
      <c r="B33">
        <f>9*19</f>
        <v>171</v>
      </c>
      <c r="E33" t="s">
        <v>296</v>
      </c>
      <c r="F33">
        <v>304000</v>
      </c>
    </row>
    <row r="34" spans="1:9" x14ac:dyDescent="0.35">
      <c r="A34" t="s">
        <v>267</v>
      </c>
      <c r="B34">
        <f>19*6</f>
        <v>114</v>
      </c>
      <c r="E34" t="s">
        <v>297</v>
      </c>
      <c r="F34">
        <v>276000</v>
      </c>
    </row>
    <row r="35" spans="1:9" x14ac:dyDescent="0.35">
      <c r="A35" t="s">
        <v>268</v>
      </c>
      <c r="B35">
        <f>6*4</f>
        <v>24</v>
      </c>
      <c r="E35" t="s">
        <v>298</v>
      </c>
      <c r="F35">
        <v>368000</v>
      </c>
      <c r="H35" t="s">
        <v>296</v>
      </c>
      <c r="I35">
        <v>304000</v>
      </c>
    </row>
    <row r="36" spans="1:9" x14ac:dyDescent="0.35">
      <c r="A36" t="s">
        <v>269</v>
      </c>
      <c r="B36">
        <f>18*5</f>
        <v>90</v>
      </c>
      <c r="E36" t="s">
        <v>299</v>
      </c>
      <c r="F36">
        <v>780000</v>
      </c>
      <c r="H36" t="s">
        <v>297</v>
      </c>
      <c r="I36">
        <v>276000</v>
      </c>
    </row>
    <row r="37" spans="1:9" x14ac:dyDescent="0.35">
      <c r="A37" t="s">
        <v>270</v>
      </c>
      <c r="B37">
        <f>15*8</f>
        <v>120</v>
      </c>
      <c r="E37" t="s">
        <v>300</v>
      </c>
      <c r="F37">
        <f>76000*5</f>
        <v>380000</v>
      </c>
      <c r="H37" t="s">
        <v>303</v>
      </c>
      <c r="I37">
        <v>120000</v>
      </c>
    </row>
    <row r="38" spans="1:9" x14ac:dyDescent="0.35">
      <c r="A38" t="s">
        <v>271</v>
      </c>
      <c r="B38">
        <f>19*4</f>
        <v>76</v>
      </c>
      <c r="E38" t="s">
        <v>301</v>
      </c>
      <c r="F38">
        <v>7000</v>
      </c>
      <c r="H38" t="s">
        <v>305</v>
      </c>
      <c r="I38">
        <f>30*3800</f>
        <v>114000</v>
      </c>
    </row>
    <row r="39" spans="1:9" x14ac:dyDescent="0.35">
      <c r="A39" t="s">
        <v>272</v>
      </c>
      <c r="B39">
        <v>20</v>
      </c>
      <c r="E39" t="s">
        <v>302</v>
      </c>
      <c r="F39">
        <v>30000</v>
      </c>
      <c r="H39" t="s">
        <v>306</v>
      </c>
      <c r="I39">
        <f>40*3800</f>
        <v>152000</v>
      </c>
    </row>
    <row r="40" spans="1:9" x14ac:dyDescent="0.35">
      <c r="E40" t="s">
        <v>303</v>
      </c>
      <c r="F40">
        <v>120000</v>
      </c>
    </row>
    <row r="41" spans="1:9" x14ac:dyDescent="0.35">
      <c r="E41" t="s">
        <v>304</v>
      </c>
      <c r="F41">
        <v>1300000</v>
      </c>
    </row>
    <row r="42" spans="1:9" x14ac:dyDescent="0.35">
      <c r="H42" t="s">
        <v>307</v>
      </c>
      <c r="I42">
        <f>SUM(I35:I39)</f>
        <v>966000</v>
      </c>
    </row>
    <row r="45" spans="1:9" x14ac:dyDescent="0.35">
      <c r="A45" t="s">
        <v>6</v>
      </c>
      <c r="B45">
        <f>SUM(B33:B43)</f>
        <v>615</v>
      </c>
      <c r="E45" t="s">
        <v>6</v>
      </c>
      <c r="F45">
        <f>SUM(F33:F43)</f>
        <v>3565000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5" x14ac:dyDescent="0.35"/>
  <cols>
    <col min="4" max="4" width="11.33203125" bestFit="1" customWidth="1"/>
    <col min="12" max="12" width="13.08203125" bestFit="1" customWidth="1"/>
    <col min="15" max="15" width="15.08203125" bestFit="1" customWidth="1"/>
  </cols>
  <sheetData>
    <row r="2" spans="1:16" x14ac:dyDescent="0.35">
      <c r="L2" t="s">
        <v>181</v>
      </c>
      <c r="O2" t="s">
        <v>189</v>
      </c>
    </row>
    <row r="4" spans="1:16" x14ac:dyDescent="0.3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35">
      <c r="L5" t="s">
        <v>182</v>
      </c>
      <c r="M5">
        <v>3057</v>
      </c>
      <c r="O5" t="s">
        <v>191</v>
      </c>
      <c r="P5">
        <v>200</v>
      </c>
    </row>
    <row r="6" spans="1:16" x14ac:dyDescent="0.35">
      <c r="A6" t="s">
        <v>184</v>
      </c>
      <c r="B6">
        <v>2300</v>
      </c>
      <c r="L6" t="s">
        <v>187</v>
      </c>
      <c r="M6">
        <v>1525</v>
      </c>
    </row>
    <row r="7" spans="1:16" x14ac:dyDescent="0.3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35">
      <c r="A8" t="s">
        <v>183</v>
      </c>
      <c r="B8">
        <v>2260</v>
      </c>
      <c r="L8" t="s">
        <v>188</v>
      </c>
      <c r="M8">
        <v>2310</v>
      </c>
    </row>
    <row r="9" spans="1:16" x14ac:dyDescent="0.3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35">
      <c r="L10" t="s">
        <v>192</v>
      </c>
      <c r="M10">
        <v>100</v>
      </c>
    </row>
    <row r="13" spans="1:16" x14ac:dyDescent="0.35">
      <c r="G13" t="s">
        <v>167</v>
      </c>
    </row>
    <row r="14" spans="1:16" x14ac:dyDescent="0.35">
      <c r="A14" t="s">
        <v>166</v>
      </c>
      <c r="C14">
        <f>B9+E9</f>
        <v>500</v>
      </c>
    </row>
    <row r="19" spans="1:13" x14ac:dyDescent="0.3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35">
      <c r="A22" t="s">
        <v>163</v>
      </c>
      <c r="B22">
        <v>7640</v>
      </c>
      <c r="D22" t="s">
        <v>165</v>
      </c>
      <c r="E22">
        <v>3820</v>
      </c>
    </row>
    <row r="24" spans="1:13" x14ac:dyDescent="0.3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35">
      <c r="G28" t="s">
        <v>167</v>
      </c>
    </row>
    <row r="29" spans="1:13" x14ac:dyDescent="0.3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5" x14ac:dyDescent="0.35"/>
  <cols>
    <col min="1" max="1" width="12.58203125" bestFit="1" customWidth="1"/>
    <col min="2" max="2" width="18.5" customWidth="1"/>
    <col min="3" max="3" width="17.83203125" customWidth="1"/>
    <col min="7" max="7" width="13.58203125" bestFit="1" customWidth="1"/>
  </cols>
  <sheetData>
    <row r="2" spans="1:8" x14ac:dyDescent="0.35">
      <c r="A2" t="s">
        <v>154</v>
      </c>
    </row>
    <row r="3" spans="1:8" s="16" customFormat="1" x14ac:dyDescent="0.35">
      <c r="A3" s="16" t="s">
        <v>155</v>
      </c>
      <c r="B3" s="16" t="s">
        <v>156</v>
      </c>
      <c r="C3" s="16" t="s">
        <v>157</v>
      </c>
    </row>
    <row r="4" spans="1:8" x14ac:dyDescent="0.35">
      <c r="A4">
        <v>1.5</v>
      </c>
      <c r="B4">
        <v>2250</v>
      </c>
      <c r="C4">
        <v>300</v>
      </c>
    </row>
    <row r="5" spans="1:8" x14ac:dyDescent="0.35">
      <c r="A5">
        <v>1.8</v>
      </c>
      <c r="B5">
        <v>2500</v>
      </c>
      <c r="C5">
        <v>200</v>
      </c>
    </row>
    <row r="6" spans="1:8" x14ac:dyDescent="0.35">
      <c r="A6">
        <v>1.5</v>
      </c>
      <c r="B6">
        <v>2800</v>
      </c>
      <c r="C6">
        <v>200</v>
      </c>
    </row>
    <row r="10" spans="1:8" x14ac:dyDescent="0.35">
      <c r="A10" t="s">
        <v>159</v>
      </c>
      <c r="G10" t="s">
        <v>185</v>
      </c>
    </row>
    <row r="11" spans="1:8" x14ac:dyDescent="0.35">
      <c r="G11" t="s">
        <v>186</v>
      </c>
      <c r="H11">
        <v>160000</v>
      </c>
    </row>
    <row r="12" spans="1:8" x14ac:dyDescent="0.3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35">
      <c r="B13" t="s">
        <v>161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5" x14ac:dyDescent="0.35"/>
  <cols>
    <col min="4" max="4" width="18.08203125" customWidth="1"/>
    <col min="6" max="6" width="20.58203125" bestFit="1" customWidth="1"/>
  </cols>
  <sheetData>
    <row r="3" spans="2:8" x14ac:dyDescent="0.35">
      <c r="F3" t="s">
        <v>176</v>
      </c>
    </row>
    <row r="4" spans="2:8" x14ac:dyDescent="0.3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3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3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35">
      <c r="B7" t="s">
        <v>171</v>
      </c>
      <c r="C7">
        <v>44</v>
      </c>
      <c r="G7" t="s">
        <v>180</v>
      </c>
      <c r="H7">
        <v>100</v>
      </c>
    </row>
    <row r="8" spans="2:8" x14ac:dyDescent="0.35">
      <c r="B8" t="s">
        <v>145</v>
      </c>
      <c r="C8">
        <v>48</v>
      </c>
    </row>
    <row r="9" spans="2:8" x14ac:dyDescent="0.35">
      <c r="B9" t="s">
        <v>172</v>
      </c>
      <c r="C9">
        <v>36</v>
      </c>
    </row>
    <row r="10" spans="2:8" x14ac:dyDescent="0.35">
      <c r="B10" t="s">
        <v>174</v>
      </c>
      <c r="C10">
        <v>78</v>
      </c>
    </row>
    <row r="11" spans="2:8" x14ac:dyDescent="0.35">
      <c r="B11" t="s">
        <v>158</v>
      </c>
    </row>
    <row r="19" spans="2:8" x14ac:dyDescent="0.3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3.5" bestFit="1" customWidth="1"/>
  </cols>
  <sheetData>
    <row r="1" spans="1:9" x14ac:dyDescent="0.35">
      <c r="A1" s="2" t="s">
        <v>1</v>
      </c>
      <c r="B1">
        <v>1000</v>
      </c>
    </row>
    <row r="2" spans="1:9" x14ac:dyDescent="0.35">
      <c r="A2" s="2" t="s">
        <v>7</v>
      </c>
      <c r="B2">
        <v>3000</v>
      </c>
    </row>
    <row r="3" spans="1:9" x14ac:dyDescent="0.35">
      <c r="A3" s="2" t="s">
        <v>18</v>
      </c>
      <c r="B3">
        <f>B1+B2</f>
        <v>4000</v>
      </c>
    </row>
    <row r="4" spans="1:9" x14ac:dyDescent="0.35">
      <c r="A4" s="1"/>
    </row>
    <row r="6" spans="1:9" x14ac:dyDescent="0.3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35">
      <c r="A7" s="1"/>
      <c r="D7" s="1" t="s">
        <v>0</v>
      </c>
      <c r="E7">
        <v>882</v>
      </c>
    </row>
    <row r="8" spans="1:9" x14ac:dyDescent="0.35">
      <c r="A8" s="1"/>
      <c r="D8" s="1" t="s">
        <v>3</v>
      </c>
      <c r="E8">
        <v>100</v>
      </c>
    </row>
    <row r="9" spans="1:9" x14ac:dyDescent="0.35">
      <c r="A9" s="1"/>
      <c r="D9" s="1" t="s">
        <v>4</v>
      </c>
      <c r="E9">
        <v>96</v>
      </c>
    </row>
    <row r="10" spans="1:9" x14ac:dyDescent="0.35">
      <c r="A10" s="1"/>
      <c r="D10" s="1" t="s">
        <v>14</v>
      </c>
      <c r="E10">
        <v>500</v>
      </c>
    </row>
    <row r="11" spans="1:9" x14ac:dyDescent="0.35">
      <c r="A11" s="1"/>
      <c r="D11" s="1" t="s">
        <v>2</v>
      </c>
      <c r="E11">
        <v>126</v>
      </c>
    </row>
    <row r="12" spans="1:9" x14ac:dyDescent="0.35">
      <c r="A12" s="1"/>
      <c r="D12" s="1" t="s">
        <v>16</v>
      </c>
      <c r="E12">
        <v>260</v>
      </c>
    </row>
    <row r="13" spans="1:9" x14ac:dyDescent="0.35">
      <c r="A13" s="1"/>
      <c r="D13" s="1" t="s">
        <v>5</v>
      </c>
      <c r="E13">
        <v>515</v>
      </c>
    </row>
    <row r="14" spans="1:9" x14ac:dyDescent="0.35">
      <c r="A14" s="1"/>
      <c r="D14" s="1" t="s">
        <v>21</v>
      </c>
      <c r="E14">
        <v>72</v>
      </c>
    </row>
    <row r="15" spans="1:9" x14ac:dyDescent="0.35">
      <c r="A15" s="1"/>
      <c r="D15" s="1" t="s">
        <v>37</v>
      </c>
      <c r="E15">
        <v>49</v>
      </c>
    </row>
    <row r="16" spans="1:9" x14ac:dyDescent="0.35">
      <c r="A16" s="1"/>
      <c r="D16" s="1" t="s">
        <v>36</v>
      </c>
      <c r="E16">
        <v>100</v>
      </c>
    </row>
    <row r="17" spans="1:5" x14ac:dyDescent="0.35">
      <c r="A17" s="1"/>
      <c r="D17" s="1" t="s">
        <v>38</v>
      </c>
      <c r="E17">
        <v>24</v>
      </c>
    </row>
    <row r="18" spans="1:5" x14ac:dyDescent="0.35">
      <c r="A18" s="1"/>
      <c r="D18" s="1" t="s">
        <v>39</v>
      </c>
      <c r="E18">
        <v>12</v>
      </c>
    </row>
    <row r="19" spans="1:5" x14ac:dyDescent="0.35">
      <c r="A19" s="1"/>
      <c r="D19" s="1" t="s">
        <v>40</v>
      </c>
      <c r="E19">
        <v>10</v>
      </c>
    </row>
    <row r="20" spans="1:5" x14ac:dyDescent="0.35">
      <c r="A20" s="1"/>
      <c r="D20" s="1" t="s">
        <v>42</v>
      </c>
      <c r="E20">
        <v>60</v>
      </c>
    </row>
    <row r="21" spans="1:5" x14ac:dyDescent="0.35">
      <c r="A21" s="1"/>
      <c r="D21" s="1" t="s">
        <v>43</v>
      </c>
      <c r="E21">
        <v>7</v>
      </c>
    </row>
    <row r="22" spans="1:5" x14ac:dyDescent="0.35">
      <c r="A22" s="1"/>
      <c r="D22" s="1" t="s">
        <v>43</v>
      </c>
      <c r="E22">
        <v>6</v>
      </c>
    </row>
    <row r="23" spans="1:5" x14ac:dyDescent="0.35">
      <c r="A23" s="1"/>
      <c r="D23" s="1" t="s">
        <v>44</v>
      </c>
      <c r="E23">
        <v>50</v>
      </c>
    </row>
    <row r="24" spans="1:5" x14ac:dyDescent="0.35">
      <c r="D24" s="1" t="s">
        <v>45</v>
      </c>
      <c r="E24">
        <v>8</v>
      </c>
    </row>
    <row r="25" spans="1:5" ht="15" customHeight="1" x14ac:dyDescent="0.35">
      <c r="D25" s="1" t="s">
        <v>37</v>
      </c>
      <c r="E25">
        <v>16</v>
      </c>
    </row>
    <row r="26" spans="1:5" ht="15" customHeight="1" x14ac:dyDescent="0.35">
      <c r="D26" s="1" t="s">
        <v>16</v>
      </c>
      <c r="E26">
        <v>75</v>
      </c>
    </row>
    <row r="27" spans="1:5" x14ac:dyDescent="0.35">
      <c r="D27" s="1" t="s">
        <v>36</v>
      </c>
      <c r="E27">
        <v>100</v>
      </c>
    </row>
    <row r="28" spans="1:5" x14ac:dyDescent="0.35">
      <c r="D28" s="1" t="s">
        <v>46</v>
      </c>
      <c r="E28">
        <v>19</v>
      </c>
    </row>
    <row r="29" spans="1:5" x14ac:dyDescent="0.35">
      <c r="D29" s="1" t="s">
        <v>47</v>
      </c>
      <c r="E29">
        <v>67</v>
      </c>
    </row>
    <row r="30" spans="1:5" x14ac:dyDescent="0.35">
      <c r="D30" s="1" t="s">
        <v>27</v>
      </c>
      <c r="E30">
        <v>149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54</v>
      </c>
      <c r="E32">
        <v>40</v>
      </c>
    </row>
    <row r="33" spans="1:5" x14ac:dyDescent="0.35">
      <c r="D33" s="1" t="s">
        <v>50</v>
      </c>
      <c r="E33">
        <v>387</v>
      </c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8" spans="1:5" x14ac:dyDescent="0.35">
      <c r="A38" s="2" t="s">
        <v>6</v>
      </c>
      <c r="B38">
        <f>SUM(B7:B37)</f>
        <v>0</v>
      </c>
      <c r="E38">
        <f>SUM(E7:E37) +100</f>
        <v>3854</v>
      </c>
    </row>
    <row r="42" spans="1:5" x14ac:dyDescent="0.35">
      <c r="B42" s="2" t="s">
        <v>15</v>
      </c>
      <c r="D42">
        <f>B38+E38</f>
        <v>3854</v>
      </c>
    </row>
    <row r="45" spans="1:5" x14ac:dyDescent="0.35">
      <c r="A45" s="2" t="s">
        <v>8</v>
      </c>
      <c r="B45">
        <f>B3-D42</f>
        <v>146</v>
      </c>
    </row>
    <row r="49" spans="1:2" x14ac:dyDescent="0.3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  <c r="B1">
        <v>946</v>
      </c>
    </row>
    <row r="2" spans="1:5" x14ac:dyDescent="0.35">
      <c r="A2" s="2" t="s">
        <v>7</v>
      </c>
      <c r="B2">
        <v>3000</v>
      </c>
    </row>
    <row r="3" spans="1:5" x14ac:dyDescent="0.35">
      <c r="A3" s="2" t="s">
        <v>18</v>
      </c>
      <c r="B3">
        <f>B1+B2</f>
        <v>3946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260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16</v>
      </c>
    </row>
    <row r="17" spans="1:5" x14ac:dyDescent="0.35">
      <c r="A17" s="1"/>
      <c r="D17" s="1" t="s">
        <v>49</v>
      </c>
      <c r="E17">
        <v>15.99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57</v>
      </c>
      <c r="E21">
        <v>326</v>
      </c>
    </row>
    <row r="22" spans="1:5" x14ac:dyDescent="0.35">
      <c r="A22" s="1"/>
      <c r="D22" s="1" t="s">
        <v>52</v>
      </c>
      <c r="E22">
        <v>20</v>
      </c>
    </row>
    <row r="23" spans="1:5" x14ac:dyDescent="0.35">
      <c r="A23" s="1"/>
      <c r="D23" s="1" t="s">
        <v>53</v>
      </c>
      <c r="E23">
        <v>650</v>
      </c>
    </row>
    <row r="24" spans="1:5" x14ac:dyDescent="0.35">
      <c r="A24" s="1"/>
      <c r="D24" s="1" t="s">
        <v>55</v>
      </c>
      <c r="E24">
        <v>47</v>
      </c>
    </row>
    <row r="25" spans="1:5" x14ac:dyDescent="0.35">
      <c r="D25" s="1" t="s">
        <v>56</v>
      </c>
      <c r="E25">
        <v>75</v>
      </c>
    </row>
    <row r="26" spans="1:5" x14ac:dyDescent="0.35">
      <c r="D26" s="1" t="s">
        <v>58</v>
      </c>
      <c r="E26">
        <v>19</v>
      </c>
    </row>
    <row r="27" spans="1:5" x14ac:dyDescent="0.35">
      <c r="D27" s="1" t="s">
        <v>59</v>
      </c>
      <c r="E27">
        <v>6</v>
      </c>
    </row>
    <row r="28" spans="1:5" x14ac:dyDescent="0.35">
      <c r="D28" s="1" t="s">
        <v>60</v>
      </c>
      <c r="E28">
        <v>8</v>
      </c>
    </row>
    <row r="29" spans="1:5" x14ac:dyDescent="0.35">
      <c r="D29" s="1" t="s">
        <v>61</v>
      </c>
      <c r="E29">
        <v>320</v>
      </c>
    </row>
    <row r="30" spans="1:5" x14ac:dyDescent="0.35">
      <c r="D30" s="1" t="s">
        <v>62</v>
      </c>
      <c r="E30">
        <v>92</v>
      </c>
    </row>
    <row r="31" spans="1:5" x14ac:dyDescent="0.35">
      <c r="D31" s="1" t="s">
        <v>27</v>
      </c>
      <c r="E31">
        <v>24</v>
      </c>
    </row>
    <row r="32" spans="1:5" x14ac:dyDescent="0.35">
      <c r="D32" s="1" t="s">
        <v>14</v>
      </c>
      <c r="E32">
        <v>35</v>
      </c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35">
      <c r="B43" s="2" t="s">
        <v>15</v>
      </c>
      <c r="D43">
        <f>B39+E39</f>
        <v>3898.9699999999993</v>
      </c>
    </row>
    <row r="46" spans="1:5" x14ac:dyDescent="0.35">
      <c r="A46" s="2" t="s">
        <v>8</v>
      </c>
      <c r="B46">
        <f>B3-D43</f>
        <v>47.030000000000655</v>
      </c>
    </row>
    <row r="50" spans="1:2" x14ac:dyDescent="0.3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</cols>
  <sheetData>
    <row r="1" spans="1:5" x14ac:dyDescent="0.35">
      <c r="A1" s="2" t="s">
        <v>1</v>
      </c>
    </row>
    <row r="2" spans="1:5" x14ac:dyDescent="0.35">
      <c r="A2" s="2" t="s">
        <v>7</v>
      </c>
      <c r="B2">
        <v>3050</v>
      </c>
    </row>
    <row r="3" spans="1:5" x14ac:dyDescent="0.35">
      <c r="A3" s="2" t="s">
        <v>18</v>
      </c>
      <c r="B3">
        <f>B1+B2</f>
        <v>3050</v>
      </c>
    </row>
    <row r="4" spans="1:5" x14ac:dyDescent="0.35">
      <c r="A4" s="1"/>
    </row>
    <row r="6" spans="1:5" x14ac:dyDescent="0.35">
      <c r="A6" s="2" t="s">
        <v>23</v>
      </c>
      <c r="B6" s="3"/>
      <c r="C6" s="3"/>
      <c r="D6" s="3"/>
      <c r="E6" s="2" t="s">
        <v>24</v>
      </c>
    </row>
    <row r="7" spans="1:5" x14ac:dyDescent="0.35">
      <c r="A7" s="1"/>
      <c r="D7" s="1" t="s">
        <v>0</v>
      </c>
      <c r="E7">
        <v>882</v>
      </c>
    </row>
    <row r="8" spans="1:5" x14ac:dyDescent="0.35">
      <c r="A8" s="1"/>
      <c r="B8">
        <v>50</v>
      </c>
      <c r="D8" s="1" t="s">
        <v>21</v>
      </c>
      <c r="E8">
        <v>72</v>
      </c>
    </row>
    <row r="9" spans="1:5" x14ac:dyDescent="0.35">
      <c r="A9" s="1"/>
      <c r="D9" s="1" t="s">
        <v>3</v>
      </c>
      <c r="E9">
        <v>100</v>
      </c>
    </row>
    <row r="10" spans="1:5" x14ac:dyDescent="0.35">
      <c r="A10" s="1"/>
      <c r="D10" s="1" t="s">
        <v>4</v>
      </c>
      <c r="E10">
        <v>96</v>
      </c>
    </row>
    <row r="11" spans="1:5" x14ac:dyDescent="0.35">
      <c r="A11" s="1"/>
      <c r="D11" s="1" t="s">
        <v>5</v>
      </c>
      <c r="E11">
        <v>515</v>
      </c>
    </row>
    <row r="12" spans="1:5" x14ac:dyDescent="0.35">
      <c r="A12" s="1"/>
      <c r="D12" s="1" t="s">
        <v>2</v>
      </c>
      <c r="E12">
        <v>126</v>
      </c>
    </row>
    <row r="13" spans="1:5" x14ac:dyDescent="0.35">
      <c r="A13" s="1"/>
      <c r="D13" s="1" t="s">
        <v>16</v>
      </c>
      <c r="E13">
        <v>280</v>
      </c>
    </row>
    <row r="14" spans="1:5" x14ac:dyDescent="0.35">
      <c r="A14" s="1"/>
      <c r="D14" s="1" t="s">
        <v>39</v>
      </c>
      <c r="E14">
        <v>12</v>
      </c>
    </row>
    <row r="15" spans="1:5" x14ac:dyDescent="0.35">
      <c r="A15" s="1"/>
      <c r="D15" s="1" t="s">
        <v>40</v>
      </c>
      <c r="E15">
        <v>10</v>
      </c>
    </row>
    <row r="16" spans="1:5" x14ac:dyDescent="0.35">
      <c r="A16" s="1"/>
      <c r="D16" s="1" t="s">
        <v>48</v>
      </c>
      <c r="E16">
        <v>18</v>
      </c>
    </row>
    <row r="17" spans="1:5" x14ac:dyDescent="0.35">
      <c r="A17" s="1"/>
      <c r="D17" s="1" t="s">
        <v>49</v>
      </c>
      <c r="E17">
        <v>23</v>
      </c>
    </row>
    <row r="18" spans="1:5" x14ac:dyDescent="0.35">
      <c r="A18" s="1"/>
      <c r="D18" s="1" t="s">
        <v>49</v>
      </c>
      <c r="E18">
        <v>15.99</v>
      </c>
    </row>
    <row r="19" spans="1:5" x14ac:dyDescent="0.35">
      <c r="A19" s="1"/>
      <c r="D19" s="1" t="s">
        <v>49</v>
      </c>
      <c r="E19">
        <v>3.99</v>
      </c>
    </row>
    <row r="20" spans="1:5" x14ac:dyDescent="0.35">
      <c r="A20" s="1"/>
      <c r="D20" s="1" t="s">
        <v>51</v>
      </c>
      <c r="E20">
        <v>52</v>
      </c>
    </row>
    <row r="21" spans="1:5" x14ac:dyDescent="0.35">
      <c r="A21" s="1"/>
      <c r="D21" s="1" t="s">
        <v>14</v>
      </c>
      <c r="E21">
        <v>500</v>
      </c>
    </row>
    <row r="22" spans="1:5" x14ac:dyDescent="0.35">
      <c r="A22" s="1"/>
      <c r="D22" s="1" t="s">
        <v>52</v>
      </c>
      <c r="E22">
        <v>60</v>
      </c>
    </row>
    <row r="23" spans="1:5" x14ac:dyDescent="0.35">
      <c r="A23" s="1"/>
      <c r="D23" s="1" t="s">
        <v>63</v>
      </c>
      <c r="E23">
        <v>30</v>
      </c>
    </row>
    <row r="24" spans="1:5" x14ac:dyDescent="0.35">
      <c r="A24" s="1"/>
      <c r="D24" s="1" t="s">
        <v>14</v>
      </c>
      <c r="E24">
        <v>50</v>
      </c>
    </row>
    <row r="25" spans="1:5" x14ac:dyDescent="0.35">
      <c r="D25" s="1" t="s">
        <v>64</v>
      </c>
      <c r="E25">
        <v>35</v>
      </c>
    </row>
    <row r="26" spans="1:5" x14ac:dyDescent="0.35">
      <c r="D26" s="1" t="s">
        <v>65</v>
      </c>
      <c r="E26">
        <v>20</v>
      </c>
    </row>
    <row r="27" spans="1:5" x14ac:dyDescent="0.35">
      <c r="D27" s="1"/>
    </row>
    <row r="28" spans="1:5" x14ac:dyDescent="0.35">
      <c r="D28" s="1"/>
    </row>
    <row r="29" spans="1:5" x14ac:dyDescent="0.35">
      <c r="D29" s="1"/>
    </row>
    <row r="30" spans="1:5" x14ac:dyDescent="0.35">
      <c r="D30" s="1"/>
    </row>
    <row r="31" spans="1:5" x14ac:dyDescent="0.35">
      <c r="D31" s="1"/>
    </row>
    <row r="32" spans="1:5" x14ac:dyDescent="0.35">
      <c r="D32" s="1"/>
    </row>
    <row r="33" spans="1:5" x14ac:dyDescent="0.35">
      <c r="D33" s="1"/>
    </row>
    <row r="34" spans="1:5" x14ac:dyDescent="0.35">
      <c r="D34" s="1"/>
    </row>
    <row r="35" spans="1:5" x14ac:dyDescent="0.35">
      <c r="D35" s="1"/>
    </row>
    <row r="36" spans="1:5" x14ac:dyDescent="0.35">
      <c r="D36" s="1"/>
    </row>
    <row r="37" spans="1:5" x14ac:dyDescent="0.35">
      <c r="D37" s="1"/>
    </row>
    <row r="39" spans="1:5" x14ac:dyDescent="0.3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35">
      <c r="B43" s="2" t="s">
        <v>15</v>
      </c>
      <c r="D43">
        <f>B39+E39</f>
        <v>3050.9799999999996</v>
      </c>
    </row>
    <row r="46" spans="1:5" x14ac:dyDescent="0.35">
      <c r="A46" s="2" t="s">
        <v>8</v>
      </c>
      <c r="B46">
        <f>B3-D43</f>
        <v>-0.97999999999956344</v>
      </c>
    </row>
    <row r="50" spans="1:2" x14ac:dyDescent="0.3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5" x14ac:dyDescent="0.35"/>
  <cols>
    <col min="1" max="1" width="13.58203125" bestFit="1" customWidth="1"/>
    <col min="4" max="4" width="19.08203125" bestFit="1" customWidth="1"/>
    <col min="5" max="5" width="12.58203125" bestFit="1" customWidth="1"/>
    <col min="7" max="7" width="15.5" bestFit="1" customWidth="1"/>
    <col min="13" max="13" width="18.5" bestFit="1" customWidth="1"/>
    <col min="16" max="16" width="15.58203125" bestFit="1" customWidth="1"/>
  </cols>
  <sheetData>
    <row r="1" spans="1:17" x14ac:dyDescent="0.35">
      <c r="A1" s="2" t="s">
        <v>1</v>
      </c>
      <c r="B1">
        <v>300</v>
      </c>
    </row>
    <row r="2" spans="1:17" x14ac:dyDescent="0.35">
      <c r="A2" s="2" t="s">
        <v>7</v>
      </c>
      <c r="B2">
        <v>3000</v>
      </c>
    </row>
    <row r="3" spans="1:17" x14ac:dyDescent="0.35">
      <c r="A3" s="2" t="s">
        <v>18</v>
      </c>
      <c r="B3">
        <f>B1+B2</f>
        <v>3300</v>
      </c>
    </row>
    <row r="4" spans="1:17" x14ac:dyDescent="0.35">
      <c r="A4" s="1"/>
      <c r="D4" s="5" t="s">
        <v>78</v>
      </c>
      <c r="M4" s="5" t="s">
        <v>80</v>
      </c>
    </row>
    <row r="6" spans="1:17" x14ac:dyDescent="0.3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3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3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3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3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3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3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35">
      <c r="A13" s="1"/>
      <c r="D13" s="1" t="s">
        <v>16</v>
      </c>
      <c r="M13" s="1" t="s">
        <v>72</v>
      </c>
      <c r="N13">
        <v>15</v>
      </c>
    </row>
    <row r="14" spans="1:17" x14ac:dyDescent="0.35">
      <c r="A14" s="1"/>
      <c r="D14" s="1" t="s">
        <v>39</v>
      </c>
      <c r="E14">
        <v>12</v>
      </c>
      <c r="M14" s="1"/>
    </row>
    <row r="15" spans="1:17" x14ac:dyDescent="0.35">
      <c r="A15" s="1"/>
      <c r="D15" s="1" t="s">
        <v>40</v>
      </c>
      <c r="E15">
        <v>10</v>
      </c>
      <c r="M15" s="1"/>
    </row>
    <row r="16" spans="1:17" x14ac:dyDescent="0.35">
      <c r="A16" s="1"/>
      <c r="D16" s="1" t="s">
        <v>48</v>
      </c>
      <c r="E16">
        <v>20</v>
      </c>
      <c r="M16" s="1"/>
    </row>
    <row r="17" spans="1:18" x14ac:dyDescent="0.35">
      <c r="A17" s="1"/>
      <c r="D17" s="1" t="s">
        <v>49</v>
      </c>
      <c r="E17">
        <v>20</v>
      </c>
      <c r="M17" s="1"/>
    </row>
    <row r="18" spans="1:18" x14ac:dyDescent="0.35">
      <c r="A18" s="1"/>
      <c r="D18" s="1" t="s">
        <v>49</v>
      </c>
      <c r="E18">
        <v>20</v>
      </c>
      <c r="M18" s="1"/>
      <c r="R18">
        <v>467</v>
      </c>
    </row>
    <row r="19" spans="1:18" x14ac:dyDescent="0.35">
      <c r="A19" s="1"/>
      <c r="D19" s="1" t="s">
        <v>49</v>
      </c>
      <c r="E19">
        <v>3.99</v>
      </c>
      <c r="M19" s="1"/>
      <c r="R19">
        <v>152</v>
      </c>
    </row>
    <row r="20" spans="1:18" x14ac:dyDescent="0.35">
      <c r="A20" s="1"/>
      <c r="D20" s="1" t="s">
        <v>51</v>
      </c>
      <c r="E20">
        <v>52</v>
      </c>
      <c r="M20" s="1"/>
      <c r="R20">
        <v>280</v>
      </c>
    </row>
    <row r="21" spans="1:18" x14ac:dyDescent="0.35">
      <c r="A21" s="1"/>
      <c r="D21" s="1" t="s">
        <v>14</v>
      </c>
      <c r="E21">
        <v>500</v>
      </c>
      <c r="M21" s="1"/>
      <c r="R21">
        <v>85</v>
      </c>
    </row>
    <row r="22" spans="1:18" x14ac:dyDescent="0.35">
      <c r="A22" s="1"/>
      <c r="D22" s="1" t="s">
        <v>81</v>
      </c>
      <c r="E22">
        <v>10</v>
      </c>
      <c r="R22">
        <v>30</v>
      </c>
    </row>
    <row r="23" spans="1:18" x14ac:dyDescent="0.35">
      <c r="A23" s="1"/>
      <c r="D23" s="1" t="s">
        <v>82</v>
      </c>
      <c r="E23">
        <v>85</v>
      </c>
    </row>
    <row r="24" spans="1:18" x14ac:dyDescent="0.35">
      <c r="A24" s="1"/>
      <c r="D24" s="1" t="s">
        <v>84</v>
      </c>
      <c r="E24">
        <v>30</v>
      </c>
      <c r="R24">
        <f>SUM(R18:R22)</f>
        <v>1014</v>
      </c>
    </row>
    <row r="25" spans="1:18" x14ac:dyDescent="0.35">
      <c r="A25" s="1"/>
    </row>
    <row r="27" spans="1:18" x14ac:dyDescent="0.35">
      <c r="D27" s="1"/>
      <c r="Q27" t="s">
        <v>83</v>
      </c>
      <c r="R27">
        <f>R24-B40</f>
        <v>780.98999999999978</v>
      </c>
    </row>
    <row r="28" spans="1:18" x14ac:dyDescent="0.35">
      <c r="D28" s="1"/>
    </row>
    <row r="29" spans="1:18" x14ac:dyDescent="0.35">
      <c r="D29" s="1"/>
    </row>
    <row r="30" spans="1:18" x14ac:dyDescent="0.35">
      <c r="D30" s="1"/>
    </row>
    <row r="31" spans="1:18" x14ac:dyDescent="0.35">
      <c r="D31" s="1"/>
    </row>
    <row r="32" spans="1:18" x14ac:dyDescent="0.35">
      <c r="N32">
        <f>SUM(N7:N29)</f>
        <v>272</v>
      </c>
    </row>
    <row r="33" spans="1:8" x14ac:dyDescent="0.3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35">
      <c r="B37" s="2" t="s">
        <v>15</v>
      </c>
      <c r="D37">
        <f>B33+E33+H33</f>
        <v>3066.99</v>
      </c>
    </row>
    <row r="40" spans="1:8" x14ac:dyDescent="0.35">
      <c r="A40" s="2" t="s">
        <v>8</v>
      </c>
      <c r="B40">
        <f>B3-D37</f>
        <v>233.01000000000022</v>
      </c>
    </row>
    <row r="44" spans="1:8" x14ac:dyDescent="0.3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5" x14ac:dyDescent="0.35"/>
  <cols>
    <col min="1" max="1" width="10.58203125" style="1"/>
    <col min="2" max="2" width="13.58203125" bestFit="1" customWidth="1"/>
    <col min="5" max="5" width="19.08203125" bestFit="1" customWidth="1"/>
    <col min="6" max="6" width="12.58203125" bestFit="1" customWidth="1"/>
    <col min="8" max="8" width="15.5" bestFit="1" customWidth="1"/>
    <col min="10" max="10" width="11.08203125" customWidth="1"/>
    <col min="13" max="13" width="18.5" bestFit="1" customWidth="1"/>
    <col min="14" max="14" width="12.08203125" bestFit="1" customWidth="1"/>
    <col min="16" max="16" width="15.58203125" bestFit="1" customWidth="1"/>
  </cols>
  <sheetData>
    <row r="1" spans="1:19" s="1" customForma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5">
      <c r="A3" s="8"/>
      <c r="B3" s="1">
        <v>3030</v>
      </c>
      <c r="J3" s="7"/>
      <c r="K3">
        <v>758</v>
      </c>
      <c r="S3" s="7"/>
    </row>
    <row r="4" spans="1:19" x14ac:dyDescent="0.35">
      <c r="A4" s="8"/>
      <c r="B4" s="1">
        <v>600</v>
      </c>
      <c r="J4" s="7"/>
      <c r="S4" s="7"/>
    </row>
    <row r="5" spans="1:19" x14ac:dyDescent="0.35">
      <c r="A5" s="8"/>
      <c r="B5" s="1">
        <v>300</v>
      </c>
      <c r="J5" s="7"/>
      <c r="S5" s="7"/>
    </row>
    <row r="6" spans="1:19" x14ac:dyDescent="0.35">
      <c r="A6" s="8"/>
      <c r="B6" s="1">
        <v>100</v>
      </c>
      <c r="J6" s="7"/>
      <c r="S6" s="7"/>
    </row>
    <row r="7" spans="1:19" x14ac:dyDescent="0.35">
      <c r="A7" s="8"/>
      <c r="B7" s="1"/>
      <c r="J7" s="7"/>
      <c r="S7" s="7"/>
    </row>
    <row r="8" spans="1:19" x14ac:dyDescent="0.35">
      <c r="A8" s="8"/>
      <c r="B8" s="1"/>
      <c r="J8" s="7"/>
      <c r="S8" s="7"/>
    </row>
    <row r="9" spans="1:19" x14ac:dyDescent="0.3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35">
      <c r="A10" s="8"/>
      <c r="B10" s="1"/>
      <c r="J10" s="7"/>
      <c r="S10" s="7"/>
    </row>
    <row r="11" spans="1:19" x14ac:dyDescent="0.3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3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3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3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3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3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3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3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3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3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3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3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3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3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3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3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3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3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3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35">
      <c r="A30" s="8"/>
      <c r="B30" s="1"/>
      <c r="H30" s="1" t="s">
        <v>109</v>
      </c>
      <c r="I30">
        <v>21.45</v>
      </c>
      <c r="J30" s="7"/>
      <c r="S30" s="7"/>
    </row>
    <row r="31" spans="1:19" x14ac:dyDescent="0.35">
      <c r="A31" s="8"/>
      <c r="H31" s="1" t="s">
        <v>110</v>
      </c>
      <c r="I31">
        <v>9</v>
      </c>
      <c r="J31" s="7"/>
      <c r="S31" s="7"/>
    </row>
    <row r="32" spans="1:19" x14ac:dyDescent="0.35">
      <c r="A32" s="8"/>
      <c r="E32" s="1"/>
      <c r="H32" s="1" t="s">
        <v>111</v>
      </c>
      <c r="I32">
        <v>15</v>
      </c>
      <c r="J32" s="7"/>
      <c r="S32" s="7"/>
    </row>
    <row r="33" spans="1:19" x14ac:dyDescent="0.35">
      <c r="A33" s="8"/>
      <c r="E33" s="1"/>
      <c r="H33" s="1" t="s">
        <v>112</v>
      </c>
      <c r="I33">
        <v>40</v>
      </c>
      <c r="J33" s="7"/>
      <c r="S33" s="7"/>
    </row>
    <row r="34" spans="1:19" x14ac:dyDescent="0.35">
      <c r="A34" s="8"/>
      <c r="E34" s="1"/>
      <c r="J34" s="7"/>
      <c r="S34" s="7"/>
    </row>
    <row r="35" spans="1:19" x14ac:dyDescent="0.35">
      <c r="A35" s="8"/>
      <c r="E35" s="1"/>
      <c r="J35" s="7"/>
      <c r="S35" s="7"/>
    </row>
    <row r="36" spans="1:19" x14ac:dyDescent="0.35">
      <c r="A36" s="8"/>
      <c r="E36" s="1"/>
      <c r="J36" s="7"/>
      <c r="S36" s="7"/>
    </row>
    <row r="37" spans="1:19" x14ac:dyDescent="0.35">
      <c r="A37" s="8"/>
      <c r="J37" s="7"/>
      <c r="S37" s="7"/>
    </row>
    <row r="38" spans="1:19" x14ac:dyDescent="0.3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35">
      <c r="A39" s="8"/>
      <c r="J39" s="7"/>
      <c r="S39" s="7"/>
    </row>
    <row r="40" spans="1:19" x14ac:dyDescent="0.35">
      <c r="A40" s="8"/>
      <c r="J40" s="7"/>
      <c r="S40" s="7"/>
    </row>
    <row r="41" spans="1:19" x14ac:dyDescent="0.35">
      <c r="A41" s="8"/>
      <c r="J41" s="7"/>
      <c r="S41" s="7"/>
    </row>
    <row r="42" spans="1:19" x14ac:dyDescent="0.3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35">
      <c r="A43" s="8"/>
      <c r="J43" s="7"/>
      <c r="S43" s="7"/>
    </row>
    <row r="44" spans="1:19" x14ac:dyDescent="0.35">
      <c r="A44" s="8"/>
      <c r="J44" s="7"/>
      <c r="S44" s="7"/>
    </row>
    <row r="45" spans="1:19" x14ac:dyDescent="0.3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35">
      <c r="A46" s="8"/>
      <c r="J46" s="7"/>
      <c r="S46" s="7"/>
    </row>
    <row r="47" spans="1:19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35">
      <c r="A49"/>
    </row>
    <row r="51" spans="1:14" x14ac:dyDescent="0.35">
      <c r="B51" s="2" t="s">
        <v>3</v>
      </c>
      <c r="C51">
        <v>1800</v>
      </c>
      <c r="M51" t="s">
        <v>105</v>
      </c>
    </row>
    <row r="52" spans="1:14" x14ac:dyDescent="0.35">
      <c r="M52" t="s">
        <v>106</v>
      </c>
      <c r="N52">
        <v>24.99</v>
      </c>
    </row>
    <row r="53" spans="1:14" x14ac:dyDescent="0.35">
      <c r="M53" t="s">
        <v>107</v>
      </c>
    </row>
    <row r="54" spans="1:14" x14ac:dyDescent="0.35">
      <c r="M54" t="s">
        <v>108</v>
      </c>
      <c r="N54">
        <v>50</v>
      </c>
    </row>
    <row r="61" spans="1:14" x14ac:dyDescent="0.3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5" x14ac:dyDescent="0.35"/>
  <cols>
    <col min="2" max="2" width="11.58203125" bestFit="1" customWidth="1"/>
    <col min="5" max="5" width="20.08203125" customWidth="1"/>
    <col min="11" max="11" width="8.08203125" customWidth="1"/>
    <col min="13" max="13" width="18.08203125" customWidth="1"/>
    <col min="18" max="18" width="3.58203125" customWidth="1"/>
  </cols>
  <sheetData>
    <row r="1" spans="1:19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3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3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3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3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3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3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3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3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3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3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3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3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3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3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3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3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3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3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3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3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3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3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3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3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3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3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3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3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3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3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3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3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3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3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3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3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3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3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5">
      <c r="N47" t="s">
        <v>122</v>
      </c>
      <c r="O47">
        <v>50</v>
      </c>
    </row>
    <row r="48" spans="1:19" x14ac:dyDescent="0.35">
      <c r="N48" t="s">
        <v>125</v>
      </c>
      <c r="O48">
        <v>50</v>
      </c>
    </row>
    <row r="49" spans="14:16" x14ac:dyDescent="0.35">
      <c r="N49" t="s">
        <v>122</v>
      </c>
      <c r="O49">
        <v>35</v>
      </c>
    </row>
    <row r="50" spans="14:16" x14ac:dyDescent="0.35">
      <c r="N50" t="s">
        <v>123</v>
      </c>
      <c r="O50">
        <v>40</v>
      </c>
    </row>
    <row r="51" spans="14:16" x14ac:dyDescent="0.35">
      <c r="N51" t="s">
        <v>126</v>
      </c>
      <c r="O51">
        <v>50</v>
      </c>
      <c r="P51">
        <v>25</v>
      </c>
    </row>
    <row r="52" spans="14:16" x14ac:dyDescent="0.35">
      <c r="N52" t="s">
        <v>127</v>
      </c>
      <c r="O52">
        <v>10</v>
      </c>
    </row>
    <row r="55" spans="14:16" x14ac:dyDescent="0.35">
      <c r="N55" t="s">
        <v>124</v>
      </c>
    </row>
    <row r="58" spans="14:16" x14ac:dyDescent="0.35">
      <c r="N58" t="s">
        <v>6</v>
      </c>
      <c r="O58">
        <f>SUM(O47:O55)</f>
        <v>235</v>
      </c>
    </row>
    <row r="73" spans="2:3" x14ac:dyDescent="0.3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Credit</vt:lpstr>
      <vt:lpstr>Entreprise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2021-01-21T15:51:03Z</dcterms:created>
  <dcterms:modified xsi:type="dcterms:W3CDTF">2024-02-29T05:49:26Z</dcterms:modified>
</cp:coreProperties>
</file>