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 defaultThemeVersion="124226"/>
  <xr:revisionPtr revIDLastSave="0" documentId="13_ncr:1_{0FC20A0E-6FF2-4265-88D4-1C1916C1875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Workflow" sheetId="17" r:id="rId1"/>
    <sheet name="Assumptions" sheetId="11" r:id="rId2"/>
    <sheet name="_Test deck Docs_" sheetId="15" r:id="rId3"/>
    <sheet name="_Test deck small parcels_" sheetId="13" r:id="rId4"/>
    <sheet name="Class dim" sheetId="18" r:id="rId5"/>
    <sheet name="Test deck Light parcels" sheetId="9" r:id="rId6"/>
    <sheet name="Test deck Oversized parcels" sheetId="10" r:id="rId7"/>
  </sheets>
  <definedNames>
    <definedName name="_xlnm._FilterDatabase" localSheetId="2" hidden="1">'_Test deck Docs_'!$A$2:$F$44</definedName>
    <definedName name="_xlnm._FilterDatabase" localSheetId="3" hidden="1">'_Test deck small parcels_'!$A$3:$H$54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4" i="13"/>
  <c r="H11" i="18" l="1"/>
  <c r="H12" i="18" s="1"/>
  <c r="H13" i="18" s="1"/>
  <c r="H14" i="18" s="1"/>
  <c r="H15" i="18" s="1"/>
  <c r="C11" i="18"/>
  <c r="C12" i="18" s="1"/>
  <c r="C13" i="18" s="1"/>
  <c r="C14" i="18" s="1"/>
  <c r="C15" i="18" s="1"/>
  <c r="H2" i="18"/>
  <c r="H3" i="18" s="1"/>
  <c r="H4" i="18" s="1"/>
  <c r="H5" i="18" s="1"/>
  <c r="H6" i="18" s="1"/>
  <c r="H7" i="18" s="1"/>
  <c r="G76" i="13"/>
  <c r="E93" i="13"/>
  <c r="E76" i="13"/>
  <c r="G93" i="13"/>
  <c r="F93" i="13"/>
  <c r="C2" i="18"/>
  <c r="C3" i="18" s="1"/>
  <c r="C4" i="18" s="1"/>
  <c r="C5" i="18" s="1"/>
  <c r="C6" i="18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4" i="13"/>
  <c r="F76" i="13" l="1"/>
  <c r="I76" i="13" l="1"/>
  <c r="M4" i="13" l="1"/>
  <c r="F45" i="15" l="1"/>
  <c r="E25" i="11"/>
  <c r="D25" i="11"/>
  <c r="C25" i="11"/>
  <c r="E24" i="11"/>
  <c r="B25" i="11"/>
  <c r="D24" i="11"/>
  <c r="C24" i="11"/>
  <c r="B24" i="11"/>
  <c r="E19" i="11" l="1"/>
  <c r="C19" i="11"/>
  <c r="D19" i="11"/>
  <c r="B19" i="11"/>
  <c r="F23" i="10" l="1"/>
  <c r="F33" i="9"/>
  <c r="E20" i="11" l="1"/>
  <c r="E21" i="11" s="1"/>
  <c r="D20" i="11"/>
  <c r="D21" i="11" s="1"/>
  <c r="B20" i="11"/>
  <c r="B21" i="11" s="1"/>
  <c r="C20" i="11"/>
  <c r="C21" i="11" s="1"/>
</calcChain>
</file>

<file path=xl/sharedStrings.xml><?xml version="1.0" encoding="utf-8"?>
<sst xmlns="http://schemas.openxmlformats.org/spreadsheetml/2006/main" count="287" uniqueCount="144">
  <si>
    <t>Packaging</t>
  </si>
  <si>
    <t>Length (cm)</t>
  </si>
  <si>
    <t>Width (cm)</t>
  </si>
  <si>
    <t>Weight (g)</t>
  </si>
  <si>
    <t>Av Length (cm)</t>
  </si>
  <si>
    <t>Quantity</t>
  </si>
  <si>
    <t>FedEx small box</t>
  </si>
  <si>
    <t>FedEx medium box</t>
  </si>
  <si>
    <t>FedEx Large pak</t>
  </si>
  <si>
    <t>FedEx Padded Pack</t>
  </si>
  <si>
    <t>QTY</t>
  </si>
  <si>
    <t>Av Width (cm)</t>
  </si>
  <si>
    <t>Av Height (mm)</t>
  </si>
  <si>
    <t>FedEx Envelope</t>
  </si>
  <si>
    <t>FedEx Large Pack</t>
  </si>
  <si>
    <t>COMAIL</t>
  </si>
  <si>
    <t>&lt;A5</t>
  </si>
  <si>
    <t>A5</t>
  </si>
  <si>
    <t>A4</t>
  </si>
  <si>
    <t>A3</t>
  </si>
  <si>
    <t>"Bag 1 TNT"</t>
  </si>
  <si>
    <t>Others</t>
  </si>
  <si>
    <t>Height (mm)</t>
  </si>
  <si>
    <t>Bag 2 TNT</t>
  </si>
  <si>
    <t>Packaging type</t>
  </si>
  <si>
    <t>Comail</t>
  </si>
  <si>
    <t>Doc 3 TNT</t>
  </si>
  <si>
    <t>height (mm</t>
  </si>
  <si>
    <t>General</t>
  </si>
  <si>
    <r>
      <t xml:space="preserve">This test deck should contain the quantity of parcels mentioned in the worksheet </t>
    </r>
    <r>
      <rPr>
        <i/>
        <sz val="11"/>
        <color theme="1"/>
        <rFont val="Calibri"/>
        <family val="2"/>
        <scheme val="minor"/>
      </rPr>
      <t>"Test deck Oversized"</t>
    </r>
  </si>
  <si>
    <t>Test deck Docs</t>
  </si>
  <si>
    <t>Test deck small parcels</t>
  </si>
  <si>
    <r>
      <t xml:space="preserve">This test deck should contain the quantity of parcels mentioned in the worksheet </t>
    </r>
    <r>
      <rPr>
        <i/>
        <sz val="11"/>
        <color theme="1"/>
        <rFont val="Calibri"/>
        <family val="2"/>
        <scheme val="minor"/>
      </rPr>
      <t xml:space="preserve">"Test deck light parcels". </t>
    </r>
  </si>
  <si>
    <t xml:space="preserve">The exact number of documents/small parcels required for the overall test period should be defined by FIVES. </t>
  </si>
  <si>
    <t>Packaging definition</t>
  </si>
  <si>
    <t>FedEx/TNT packaging included in the test deck have the following characteristics</t>
  </si>
  <si>
    <t>Cuboidal</t>
  </si>
  <si>
    <t>TOTAL</t>
  </si>
  <si>
    <t>Customer packaging  1</t>
  </si>
  <si>
    <t>Customer packaging  2</t>
  </si>
  <si>
    <t>Customer packaging  3</t>
  </si>
  <si>
    <t>Customer packaging  4</t>
  </si>
  <si>
    <t>Customer packaging  5</t>
  </si>
  <si>
    <t>Customer packaging  6</t>
  </si>
  <si>
    <t>Customer packaging  7</t>
  </si>
  <si>
    <t>Customer packaging  8</t>
  </si>
  <si>
    <t>Customer packaging  9</t>
  </si>
  <si>
    <t>Customer packaging  10</t>
  </si>
  <si>
    <t>Customer packaging  11</t>
  </si>
  <si>
    <t>Customer packaging  12</t>
  </si>
  <si>
    <t>Customer packaging  13</t>
  </si>
  <si>
    <t>Customer packaging  14</t>
  </si>
  <si>
    <t>Customer packaging  15</t>
  </si>
  <si>
    <t>Customer packaging  16</t>
  </si>
  <si>
    <t>Customer packaging  17</t>
  </si>
  <si>
    <t>Customer packaging  18</t>
  </si>
  <si>
    <t>Customer packaging  19</t>
  </si>
  <si>
    <t>Customer packaging  20</t>
  </si>
  <si>
    <t>Customer packaging  21</t>
  </si>
  <si>
    <t>Customer packaging  22</t>
  </si>
  <si>
    <t>Bag 1 TNT</t>
  </si>
  <si>
    <t>FedEx Small box</t>
  </si>
  <si>
    <t>FedEx Medium box</t>
  </si>
  <si>
    <t>FedEx Clinical pak</t>
  </si>
  <si>
    <r>
      <t xml:space="preserve">Document </t>
    </r>
    <r>
      <rPr>
        <i/>
        <sz val="11"/>
        <color theme="1"/>
        <rFont val="Calibri"/>
        <family val="2"/>
        <scheme val="minor"/>
      </rPr>
      <t>FedEx_TNT_packaging.docx</t>
    </r>
    <r>
      <rPr>
        <sz val="11"/>
        <color theme="1"/>
        <rFont val="Calibri"/>
        <family val="2"/>
        <scheme val="minor"/>
      </rPr>
      <t xml:space="preserve"> provides a more detailed description of FedEx/TNT packaging</t>
    </r>
  </si>
  <si>
    <r>
      <t xml:space="preserve">Small parcels included in the test deck and considered as "non cuboidal" should respect the definition of "iregular" items mentioned in </t>
    </r>
    <r>
      <rPr>
        <i/>
        <sz val="11"/>
        <color theme="1"/>
        <rFont val="Calibri"/>
        <family val="2"/>
        <scheme val="minor"/>
      </rPr>
      <t>Annex 4-Performances</t>
    </r>
    <r>
      <rPr>
        <sz val="11"/>
        <color theme="1"/>
        <rFont val="Calibri"/>
        <family val="2"/>
        <scheme val="minor"/>
      </rPr>
      <t xml:space="preserve"> of SPSS offer (Chapter 6.2)</t>
    </r>
  </si>
  <si>
    <r>
      <rPr>
        <b/>
        <u/>
        <sz val="11"/>
        <color theme="1"/>
        <rFont val="Calibri"/>
        <family val="2"/>
        <scheme val="minor"/>
      </rPr>
      <t xml:space="preserve"> Test deck light parcels</t>
    </r>
    <r>
      <rPr>
        <b/>
        <sz val="11"/>
        <color theme="1"/>
        <rFont val="Calibri"/>
        <family val="2"/>
        <scheme val="minor"/>
      </rPr>
      <t>: This test deck will be used by FedEx to check that light and thin parcels are correctly identified by the system and sent to the exception chute (as per FDS).</t>
    </r>
  </si>
  <si>
    <t>Versions</t>
  </si>
  <si>
    <t>Version</t>
  </si>
  <si>
    <t>Done by</t>
  </si>
  <si>
    <t>Date</t>
  </si>
  <si>
    <t>Modification History</t>
  </si>
  <si>
    <t>Modification</t>
  </si>
  <si>
    <t>1.0</t>
  </si>
  <si>
    <t>FedEx- A Chebli</t>
  </si>
  <si>
    <t xml:space="preserve">First version </t>
  </si>
  <si>
    <t>Av Weight (kg)</t>
  </si>
  <si>
    <t>TOTAL nb of parcels</t>
  </si>
  <si>
    <r>
      <rPr>
        <b/>
        <sz val="11"/>
        <color rgb="FF002060"/>
        <rFont val="Calibri"/>
        <family val="2"/>
        <scheme val="minor"/>
      </rPr>
      <t>-One test deck with light documents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 This test deck will be used by FedEx to check that light and thin parcels are correctly identified by the system and sent to the exception chute (as per FDS).</t>
    </r>
  </si>
  <si>
    <t>The Test Deck to be provided by FIVES should contain:</t>
  </si>
  <si>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002060"/>
        <rFont val="Calibri"/>
        <family val="2"/>
        <scheme val="minor"/>
      </rPr>
      <t>One "normal" test deck with 77% of documents and 23% of small parcels</t>
    </r>
    <r>
      <rPr>
        <sz val="11"/>
        <color theme="1"/>
        <rFont val="Calibri"/>
        <family val="2"/>
        <scheme val="minor"/>
      </rPr>
      <t xml:space="preserve"> to be used during Fives/FedEx tests (performance tests capacity tests, user acceptance tests, …)</t>
    </r>
  </si>
  <si>
    <t>In particular the amount of test parcels provided by FIVES should be sufficient to perform capacity tests</t>
  </si>
  <si>
    <r>
      <t xml:space="preserve">The dimensions/weight distribution of documents/parcels to be used for the test deck is described in worksheets </t>
    </r>
    <r>
      <rPr>
        <i/>
        <sz val="11"/>
        <color theme="1"/>
        <rFont val="Calibri"/>
        <family val="2"/>
        <scheme val="minor"/>
      </rPr>
      <t>"_Test deck Docs_"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 xml:space="preserve">"_Test deck small parcels_" </t>
    </r>
    <r>
      <rPr>
        <sz val="11"/>
        <color theme="1"/>
        <rFont val="Calibri"/>
        <family val="2"/>
        <scheme val="minor"/>
      </rPr>
      <t>of this document</t>
    </r>
  </si>
  <si>
    <r>
      <rPr>
        <b/>
        <sz val="11"/>
        <color rgb="FF002060"/>
        <rFont val="Calibri"/>
        <family val="2"/>
        <scheme val="minor"/>
      </rPr>
      <t>-One test deck with oversized parcels.</t>
    </r>
    <r>
      <rPr>
        <sz val="11"/>
        <color theme="1"/>
        <rFont val="Calibri"/>
        <family val="2"/>
        <scheme val="minor"/>
      </rPr>
      <t xml:space="preserve">  This test deck will be used by FedEx to check that oversized parcels are correctly identified by the system and not inducted into the sorter (as per FDS)</t>
    </r>
  </si>
  <si>
    <t>This test deck will be used  by FedEx to "adjust" with FIVES the SPSS limitations (combination of size/weight parameters)</t>
  </si>
  <si>
    <t>Test deck docs/small parcels (77%/23%)</t>
  </si>
  <si>
    <t>Normal Test deck average weight and dimensions</t>
  </si>
  <si>
    <t>Test deck max</t>
  </si>
  <si>
    <t>Documents should represent 77% of overall "normal test deck"</t>
  </si>
  <si>
    <t>Small parcels  should represent 23% of overall "normal test deck"</t>
  </si>
  <si>
    <r>
      <t xml:space="preserve">Test deck Oversized parcels:  </t>
    </r>
    <r>
      <rPr>
        <sz val="11"/>
        <color theme="1"/>
        <rFont val="Calibri"/>
        <family val="2"/>
        <scheme val="minor"/>
      </rPr>
      <t>This test deck will be used by FedEx to check that oversized parcels are correctly identified by the system and not inducted into the sorter (as per FDS)</t>
    </r>
  </si>
  <si>
    <t>Customer pakaging 23</t>
  </si>
  <si>
    <t>Customer pakaging 24</t>
  </si>
  <si>
    <t>Customer pakaging 25</t>
  </si>
  <si>
    <t>Customer pakaging 26</t>
  </si>
  <si>
    <t>Customer pakaging 27</t>
  </si>
  <si>
    <t>Customer pakaging 28</t>
  </si>
  <si>
    <t>Customer pakaging 29</t>
  </si>
  <si>
    <t>Customer pakaging 30</t>
  </si>
  <si>
    <t>Customer pakaging 31</t>
  </si>
  <si>
    <t>Customer pakaging 32</t>
  </si>
  <si>
    <t>Customer pakaging 33</t>
  </si>
  <si>
    <t>Customer pakaging 34</t>
  </si>
  <si>
    <t>Customer pakaging 35</t>
  </si>
  <si>
    <t>Customer pakaging 36</t>
  </si>
  <si>
    <t>2.0</t>
  </si>
  <si>
    <t>2nd version following FedEx internal meeting</t>
  </si>
  <si>
    <t>Test deck min</t>
  </si>
  <si>
    <t>PPH</t>
  </si>
  <si>
    <t>Parcel Nb</t>
  </si>
  <si>
    <t>rate</t>
  </si>
  <si>
    <t>100-150</t>
  </si>
  <si>
    <t>150-200</t>
  </si>
  <si>
    <t>200-250</t>
  </si>
  <si>
    <t>250-300</t>
  </si>
  <si>
    <t>300-350</t>
  </si>
  <si>
    <t>350-400</t>
  </si>
  <si>
    <t>Rate</t>
  </si>
  <si>
    <t>Cumulative</t>
  </si>
  <si>
    <t>0-0,5</t>
  </si>
  <si>
    <t>0,5-1</t>
  </si>
  <si>
    <t>1_2</t>
  </si>
  <si>
    <t>2_3</t>
  </si>
  <si>
    <t>3_4</t>
  </si>
  <si>
    <t>0-100</t>
  </si>
  <si>
    <t>Class Weigth (kg)</t>
  </si>
  <si>
    <t>test</t>
  </si>
  <si>
    <t>Peak Capacity</t>
  </si>
  <si>
    <t>Test parcels required</t>
  </si>
  <si>
    <t>Weight [kg]</t>
  </si>
  <si>
    <t>Weight rate</t>
  </si>
  <si>
    <t>Nb parcels</t>
  </si>
  <si>
    <t>Actual</t>
  </si>
  <si>
    <t>variance</t>
  </si>
  <si>
    <t xml:space="preserve">Lenght [mm] </t>
  </si>
  <si>
    <t>Length rate</t>
  </si>
  <si>
    <t>Class lenght(mm)</t>
  </si>
  <si>
    <t>Class Width(mm)</t>
  </si>
  <si>
    <t>Class Height(mm)</t>
  </si>
  <si>
    <t>1_30</t>
  </si>
  <si>
    <t>30_60</t>
  </si>
  <si>
    <t>60_90</t>
  </si>
  <si>
    <t>90_120</t>
  </si>
  <si>
    <t>120_150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</si>
</sst>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theme="3" tint="0.59999389629810485"/>
      <name val="Arial"/>
      <family val="2"/>
    </font>
    <font>
      <sz val="10"/>
      <color theme="4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/>
      <right style="medium">
        <color indexed="8"/>
      </right>
      <top style="double">
        <color indexed="8"/>
      </top>
      <bottom style="medium">
        <color indexed="8"/>
      </bottom>
      <diagonal/>
    </border>
    <border>
      <left/>
      <right style="double">
        <color indexed="8"/>
      </right>
      <top style="double">
        <color indexed="8"/>
      </top>
      <bottom style="medium">
        <color indexed="8"/>
      </bottom>
      <diagonal/>
    </border>
    <border>
      <left style="double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4" borderId="7" xfId="0" applyFill="1" applyBorder="1"/>
    <xf numFmtId="0" fontId="1" fillId="3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/>
    <xf numFmtId="0" fontId="0" fillId="2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" fillId="5" borderId="0" xfId="0" applyFont="1" applyFill="1"/>
    <xf numFmtId="0" fontId="1" fillId="0" borderId="0" xfId="0" applyFont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4" fontId="6" fillId="0" borderId="16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15" fontId="6" fillId="0" borderId="14" xfId="0" quotePrefix="1" applyNumberFormat="1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 wrapText="1"/>
    </xf>
    <xf numFmtId="15" fontId="6" fillId="0" borderId="1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5" fontId="10" fillId="0" borderId="14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5" fontId="10" fillId="0" borderId="14" xfId="0" quotePrefix="1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9" fontId="11" fillId="0" borderId="1" xfId="1" applyFont="1" applyBorder="1" applyAlignment="1">
      <alignment horizontal="center"/>
    </xf>
    <xf numFmtId="9" fontId="11" fillId="0" borderId="1" xfId="1" applyFont="1" applyFill="1" applyBorder="1" applyAlignment="1">
      <alignment horizontal="center"/>
    </xf>
    <xf numFmtId="9" fontId="11" fillId="8" borderId="1" xfId="1" applyFont="1" applyFill="1" applyBorder="1" applyAlignment="1">
      <alignment horizontal="center"/>
    </xf>
    <xf numFmtId="9" fontId="11" fillId="0" borderId="2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0" borderId="0" xfId="0" quotePrefix="1" applyFont="1" applyAlignment="1">
      <alignment horizontal="left" indent="2"/>
    </xf>
    <xf numFmtId="0" fontId="11" fillId="2" borderId="1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10" fontId="0" fillId="0" borderId="0" xfId="1" applyNumberFormat="1" applyFont="1" applyBorder="1"/>
    <xf numFmtId="1" fontId="0" fillId="0" borderId="0" xfId="0" applyNumberFormat="1"/>
    <xf numFmtId="10" fontId="0" fillId="0" borderId="35" xfId="0" applyNumberFormat="1" applyBorder="1"/>
    <xf numFmtId="0" fontId="0" fillId="0" borderId="36" xfId="0" applyBorder="1"/>
    <xf numFmtId="0" fontId="0" fillId="0" borderId="30" xfId="0" applyBorder="1"/>
    <xf numFmtId="1" fontId="0" fillId="0" borderId="30" xfId="0" applyNumberFormat="1" applyBorder="1"/>
    <xf numFmtId="10" fontId="0" fillId="0" borderId="37" xfId="0" applyNumberFormat="1" applyBorder="1"/>
    <xf numFmtId="0" fontId="0" fillId="0" borderId="35" xfId="0" applyBorder="1"/>
    <xf numFmtId="9" fontId="0" fillId="0" borderId="30" xfId="1" applyFont="1" applyBorder="1"/>
    <xf numFmtId="0" fontId="0" fillId="0" borderId="37" xfId="0" applyBorder="1"/>
    <xf numFmtId="9" fontId="0" fillId="0" borderId="30" xfId="0" applyNumberFormat="1" applyBorder="1"/>
    <xf numFmtId="0" fontId="0" fillId="0" borderId="0" xfId="0" applyBorder="1"/>
    <xf numFmtId="0" fontId="15" fillId="0" borderId="0" xfId="0" applyFont="1"/>
    <xf numFmtId="0" fontId="14" fillId="9" borderId="0" xfId="0" applyFont="1" applyFill="1" applyAlignment="1">
      <alignment horizontal="center"/>
    </xf>
    <xf numFmtId="0" fontId="14" fillId="9" borderId="0" xfId="0" applyFont="1" applyFill="1"/>
    <xf numFmtId="17" fontId="0" fillId="0" borderId="0" xfId="0" applyNumberFormat="1" applyAlignment="1">
      <alignment horizont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left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5</xdr:row>
      <xdr:rowOff>123825</xdr:rowOff>
    </xdr:from>
    <xdr:to>
      <xdr:col>19</xdr:col>
      <xdr:colOff>385954</xdr:colOff>
      <xdr:row>19</xdr:row>
      <xdr:rowOff>39698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76D7A-EDAF-44E7-AFCB-106E3548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1028700"/>
          <a:ext cx="6106669" cy="2449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106680</xdr:colOff>
      <xdr:row>1</xdr:row>
      <xdr:rowOff>160020</xdr:rowOff>
    </xdr:from>
    <xdr:to>
      <xdr:col>16</xdr:col>
      <xdr:colOff>665989</xdr:colOff>
      <xdr:row>15</xdr:row>
      <xdr:rowOff>75893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FFF3B-D3B5-4334-81CA-8B7242FF1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342900"/>
          <a:ext cx="6106669" cy="24761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20</xdr:col>
      <xdr:colOff>599314</xdr:colOff>
      <xdr:row>19</xdr:row>
      <xdr:rowOff>104468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C6725-FC97-46E3-97EA-E90C16AA6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9525" y="1819275"/>
          <a:ext cx="60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G28"/>
  <sheetViews>
    <sheetView workbookViewId="0">
      <selection activeCell="B20" sqref="B20:F20"/>
    </sheetView>
  </sheetViews>
  <sheetFormatPr baseColWidth="10" defaultColWidth="9.109375" defaultRowHeight="13.2" x14ac:dyDescent="0.3"/>
  <cols>
    <col min="1" max="1" width="10" style="41" customWidth="1"/>
    <col min="2" max="2" width="20.109375" style="41" customWidth="1"/>
    <col min="3" max="3" width="20" style="41" customWidth="1"/>
    <col min="4" max="4" width="1.6640625" style="41" customWidth="1"/>
    <col min="5" max="5" width="12" style="41" customWidth="1"/>
    <col min="6" max="6" width="14.5546875" style="41" customWidth="1"/>
    <col min="7" max="7" width="32.33203125" style="41" customWidth="1"/>
    <col min="8" max="16384" width="9.109375" style="41"/>
  </cols>
  <sheetData>
    <row r="1" spans="1:7" x14ac:dyDescent="0.3">
      <c r="A1" s="40" t="s">
        <v>67</v>
      </c>
    </row>
    <row r="2" spans="1:7" ht="13.8" thickBot="1" x14ac:dyDescent="0.35"/>
    <row r="3" spans="1:7" ht="14.4" thickTop="1" thickBot="1" x14ac:dyDescent="0.35">
      <c r="A3" s="42" t="s">
        <v>68</v>
      </c>
      <c r="B3" s="43" t="s">
        <v>69</v>
      </c>
      <c r="C3" s="44" t="s">
        <v>70</v>
      </c>
    </row>
    <row r="4" spans="1:7" ht="13.8" thickBot="1" x14ac:dyDescent="0.35">
      <c r="A4" s="45" t="s">
        <v>73</v>
      </c>
      <c r="B4" s="46" t="s">
        <v>74</v>
      </c>
      <c r="C4" s="47">
        <v>42986</v>
      </c>
      <c r="D4" s="48"/>
      <c r="E4" s="48"/>
    </row>
    <row r="5" spans="1:7" ht="13.8" thickBot="1" x14ac:dyDescent="0.35">
      <c r="A5" s="45" t="s">
        <v>105</v>
      </c>
      <c r="B5" s="46" t="s">
        <v>74</v>
      </c>
      <c r="C5" s="47">
        <v>42989</v>
      </c>
      <c r="D5" s="48"/>
      <c r="E5" s="48"/>
    </row>
    <row r="6" spans="1:7" ht="13.8" thickBot="1" x14ac:dyDescent="0.35">
      <c r="A6" s="49"/>
      <c r="B6" s="46"/>
      <c r="C6" s="47"/>
      <c r="D6" s="48"/>
      <c r="E6" s="48"/>
    </row>
    <row r="7" spans="1:7" ht="13.8" thickBot="1" x14ac:dyDescent="0.35">
      <c r="A7" s="50"/>
      <c r="B7" s="46"/>
      <c r="C7" s="47"/>
      <c r="D7" s="51"/>
      <c r="E7" s="51"/>
    </row>
    <row r="8" spans="1:7" ht="13.8" thickBot="1" x14ac:dyDescent="0.35">
      <c r="A8" s="52"/>
      <c r="B8" s="46"/>
      <c r="C8" s="47"/>
      <c r="D8" s="51"/>
      <c r="E8" s="51"/>
    </row>
    <row r="9" spans="1:7" ht="13.8" thickBot="1" x14ac:dyDescent="0.35">
      <c r="A9" s="50"/>
      <c r="B9" s="46"/>
      <c r="C9" s="47"/>
      <c r="D9" s="51"/>
      <c r="E9" s="51"/>
      <c r="G9" s="53"/>
    </row>
    <row r="10" spans="1:7" ht="13.8" thickBot="1" x14ac:dyDescent="0.35">
      <c r="A10" s="50"/>
      <c r="B10" s="46"/>
      <c r="C10" s="47"/>
      <c r="D10" s="51"/>
      <c r="E10" s="51"/>
      <c r="G10" s="53"/>
    </row>
    <row r="11" spans="1:7" ht="13.8" thickBot="1" x14ac:dyDescent="0.35">
      <c r="A11" s="54"/>
      <c r="B11" s="55"/>
      <c r="C11" s="56"/>
      <c r="D11" s="51"/>
      <c r="E11" s="51"/>
      <c r="G11" s="53"/>
    </row>
    <row r="12" spans="1:7" ht="13.8" thickBot="1" x14ac:dyDescent="0.35">
      <c r="A12" s="57"/>
      <c r="B12" s="58"/>
      <c r="C12" s="59"/>
      <c r="D12" s="60"/>
      <c r="E12" s="60"/>
    </row>
    <row r="13" spans="1:7" ht="13.8" thickTop="1" x14ac:dyDescent="0.3"/>
    <row r="16" spans="1:7" x14ac:dyDescent="0.3">
      <c r="A16" s="40" t="s">
        <v>71</v>
      </c>
    </row>
    <row r="17" spans="1:6" ht="13.8" thickBot="1" x14ac:dyDescent="0.35"/>
    <row r="18" spans="1:6" ht="14.4" thickTop="1" thickBot="1" x14ac:dyDescent="0.35">
      <c r="A18" s="42" t="s">
        <v>68</v>
      </c>
      <c r="B18" s="110" t="s">
        <v>72</v>
      </c>
      <c r="C18" s="111"/>
      <c r="D18" s="111"/>
      <c r="E18" s="111"/>
      <c r="F18" s="112"/>
    </row>
    <row r="19" spans="1:6" ht="13.8" thickBot="1" x14ac:dyDescent="0.35">
      <c r="A19" s="45" t="s">
        <v>73</v>
      </c>
      <c r="B19" s="101" t="s">
        <v>75</v>
      </c>
      <c r="C19" s="102"/>
      <c r="D19" s="102"/>
      <c r="E19" s="102"/>
      <c r="F19" s="103"/>
    </row>
    <row r="20" spans="1:6" ht="13.8" thickBot="1" x14ac:dyDescent="0.35">
      <c r="A20" s="45" t="s">
        <v>105</v>
      </c>
      <c r="B20" s="101" t="s">
        <v>106</v>
      </c>
      <c r="C20" s="102"/>
      <c r="D20" s="102"/>
      <c r="E20" s="102"/>
      <c r="F20" s="103"/>
    </row>
    <row r="21" spans="1:6" ht="13.8" thickBot="1" x14ac:dyDescent="0.35">
      <c r="A21" s="49"/>
      <c r="B21" s="113"/>
      <c r="C21" s="102"/>
      <c r="D21" s="102"/>
      <c r="E21" s="102"/>
      <c r="F21" s="103"/>
    </row>
    <row r="22" spans="1:6" ht="13.8" thickBot="1" x14ac:dyDescent="0.35">
      <c r="A22" s="50"/>
      <c r="B22" s="101"/>
      <c r="C22" s="102"/>
      <c r="D22" s="102"/>
      <c r="E22" s="102"/>
      <c r="F22" s="103"/>
    </row>
    <row r="23" spans="1:6" ht="13.8" thickBot="1" x14ac:dyDescent="0.35">
      <c r="A23" s="52"/>
      <c r="B23" s="101"/>
      <c r="C23" s="102"/>
      <c r="D23" s="102"/>
      <c r="E23" s="102"/>
      <c r="F23" s="103"/>
    </row>
    <row r="24" spans="1:6" ht="13.8" thickBot="1" x14ac:dyDescent="0.35">
      <c r="A24" s="50"/>
      <c r="B24" s="101"/>
      <c r="C24" s="102"/>
      <c r="D24" s="102"/>
      <c r="E24" s="102"/>
      <c r="F24" s="103"/>
    </row>
    <row r="25" spans="1:6" ht="13.8" thickBot="1" x14ac:dyDescent="0.35">
      <c r="A25" s="61"/>
      <c r="B25" s="104"/>
      <c r="C25" s="105"/>
      <c r="D25" s="105"/>
      <c r="E25" s="105"/>
      <c r="F25" s="106"/>
    </row>
    <row r="26" spans="1:6" ht="13.8" thickBot="1" x14ac:dyDescent="0.35">
      <c r="A26" s="54"/>
      <c r="B26" s="104"/>
      <c r="C26" s="105"/>
      <c r="D26" s="105"/>
      <c r="E26" s="105"/>
      <c r="F26" s="106"/>
    </row>
    <row r="27" spans="1:6" ht="13.8" thickBot="1" x14ac:dyDescent="0.35">
      <c r="A27" s="57"/>
      <c r="B27" s="107"/>
      <c r="C27" s="108"/>
      <c r="D27" s="108"/>
      <c r="E27" s="108"/>
      <c r="F27" s="109"/>
    </row>
    <row r="28" spans="1:6" ht="13.8" thickTop="1" x14ac:dyDescent="0.3"/>
  </sheetData>
  <mergeCells count="10">
    <mergeCell ref="B24:F24"/>
    <mergeCell ref="B25:F25"/>
    <mergeCell ref="B26:F26"/>
    <mergeCell ref="B27:F27"/>
    <mergeCell ref="B18:F18"/>
    <mergeCell ref="B19:F19"/>
    <mergeCell ref="B20:F20"/>
    <mergeCell ref="B21:F21"/>
    <mergeCell ref="B22:F22"/>
    <mergeCell ref="B23:F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O46"/>
  <sheetViews>
    <sheetView topLeftCell="A13" zoomScale="90" zoomScaleNormal="90" workbookViewId="0">
      <selection activeCell="A31" sqref="A31"/>
    </sheetView>
  </sheetViews>
  <sheetFormatPr baseColWidth="10" defaultColWidth="8.88671875" defaultRowHeight="14.4" x14ac:dyDescent="0.3"/>
  <cols>
    <col min="1" max="1" width="37.88671875" customWidth="1"/>
    <col min="2" max="2" width="11.44140625" bestFit="1" customWidth="1"/>
    <col min="3" max="3" width="11.6640625" customWidth="1"/>
    <col min="4" max="4" width="11.33203125" bestFit="1" customWidth="1"/>
    <col min="5" max="5" width="11.44140625" customWidth="1"/>
  </cols>
  <sheetData>
    <row r="1" spans="1:15" s="37" customFormat="1" x14ac:dyDescent="0.3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x14ac:dyDescent="0.3">
      <c r="A2" t="s">
        <v>79</v>
      </c>
    </row>
    <row r="3" spans="1:15" x14ac:dyDescent="0.3">
      <c r="A3" s="26" t="s">
        <v>80</v>
      </c>
    </row>
    <row r="4" spans="1:15" x14ac:dyDescent="0.3">
      <c r="A4" s="28" t="s">
        <v>33</v>
      </c>
    </row>
    <row r="5" spans="1:15" x14ac:dyDescent="0.3">
      <c r="A5" s="28" t="s">
        <v>81</v>
      </c>
    </row>
    <row r="6" spans="1:15" x14ac:dyDescent="0.3">
      <c r="A6" s="28" t="s">
        <v>82</v>
      </c>
    </row>
    <row r="8" spans="1:15" x14ac:dyDescent="0.3">
      <c r="A8" s="76" t="s">
        <v>83</v>
      </c>
    </row>
    <row r="9" spans="1:15" x14ac:dyDescent="0.3">
      <c r="A9" s="27" t="s">
        <v>29</v>
      </c>
    </row>
    <row r="11" spans="1:15" x14ac:dyDescent="0.3">
      <c r="A11" s="76" t="s">
        <v>78</v>
      </c>
    </row>
    <row r="12" spans="1:15" x14ac:dyDescent="0.3">
      <c r="A12" s="27" t="s">
        <v>32</v>
      </c>
    </row>
    <row r="13" spans="1:15" x14ac:dyDescent="0.3">
      <c r="A13" s="27" t="s">
        <v>84</v>
      </c>
    </row>
    <row r="14" spans="1:15" x14ac:dyDescent="0.3">
      <c r="A14" s="27"/>
    </row>
    <row r="16" spans="1:15" s="37" customFormat="1" x14ac:dyDescent="0.3">
      <c r="A16" s="36" t="s">
        <v>86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8" spans="1:15" ht="28.8" x14ac:dyDescent="0.3">
      <c r="B18" s="29" t="s">
        <v>4</v>
      </c>
      <c r="C18" s="30" t="s">
        <v>11</v>
      </c>
      <c r="D18" s="30" t="s">
        <v>12</v>
      </c>
      <c r="E18" s="30" t="s">
        <v>76</v>
      </c>
    </row>
    <row r="19" spans="1:15" x14ac:dyDescent="0.3">
      <c r="A19" s="31" t="s">
        <v>30</v>
      </c>
      <c r="B19" s="23">
        <f>SUMPRODUCT('_Test deck Docs_'!B3:B44,'_Test deck Docs_'!$F$3:$F$44)</f>
        <v>32.332000000000001</v>
      </c>
      <c r="C19" s="23">
        <f>SUMPRODUCT('_Test deck Docs_'!C3:C44,'_Test deck Docs_'!$F$3:$F$44)</f>
        <v>24.615999999999996</v>
      </c>
      <c r="D19" s="24">
        <f>SUMPRODUCT('_Test deck Docs_'!D3:D44,'_Test deck Docs_'!$F$3:$F$44)</f>
        <v>4.3499999999999996</v>
      </c>
      <c r="E19" s="23">
        <f>SUMPRODUCT('_Test deck Docs_'!E3:E44,'_Test deck Docs_'!$F$3:$F$44)/1000</f>
        <v>0.16089999999999999</v>
      </c>
    </row>
    <row r="20" spans="1:15" x14ac:dyDescent="0.3">
      <c r="A20" s="31" t="s">
        <v>31</v>
      </c>
      <c r="B20" s="23">
        <f>SUMPRODUCT('_Test deck small parcels_'!B4:B52,'_Test deck small parcels_'!$H$4:$H$52)</f>
        <v>28.455000000000005</v>
      </c>
      <c r="C20" s="23">
        <f>SUMPRODUCT('_Test deck small parcels_'!C4:C52,'_Test deck small parcels_'!$H$4:$H$52)</f>
        <v>21.385999999999999</v>
      </c>
      <c r="D20" s="24">
        <f>SUMPRODUCT('_Test deck small parcels_'!D4:D52,'_Test deck small parcels_'!$H$4:$H$52)</f>
        <v>82.45</v>
      </c>
      <c r="E20" s="24">
        <f>SUMPRODUCT('_Test deck small parcels_'!E4:E52,'_Test deck small parcels_'!$H$4:$H$52)/1000</f>
        <v>1.0820000000000001</v>
      </c>
    </row>
    <row r="21" spans="1:15" x14ac:dyDescent="0.3">
      <c r="A21" s="31" t="s">
        <v>85</v>
      </c>
      <c r="B21" s="23">
        <f>B19*0.77+B20*0.23</f>
        <v>31.440290000000001</v>
      </c>
      <c r="C21" s="23">
        <f t="shared" ref="C21:E21" si="0">C19*0.77+C20*0.23</f>
        <v>23.873100000000001</v>
      </c>
      <c r="D21" s="23">
        <f t="shared" si="0"/>
        <v>22.312999999999999</v>
      </c>
      <c r="E21" s="23">
        <f t="shared" si="0"/>
        <v>0.372753</v>
      </c>
    </row>
    <row r="22" spans="1:15" ht="15.75" customHeight="1" x14ac:dyDescent="0.3"/>
    <row r="23" spans="1:15" ht="25.5" customHeight="1" x14ac:dyDescent="0.3">
      <c r="B23" s="29" t="s">
        <v>1</v>
      </c>
      <c r="C23" s="30" t="s">
        <v>2</v>
      </c>
      <c r="D23" s="30" t="s">
        <v>22</v>
      </c>
      <c r="E23" s="30" t="s">
        <v>3</v>
      </c>
    </row>
    <row r="24" spans="1:15" ht="15.75" customHeight="1" x14ac:dyDescent="0.3">
      <c r="A24" s="31" t="s">
        <v>107</v>
      </c>
      <c r="B24" s="24">
        <f>MIN('_Test deck Docs_'!$B$3:$B$44,'_Test deck small parcels_'!$B$4:$B$52)</f>
        <v>10</v>
      </c>
      <c r="C24" s="24">
        <f>MIN('_Test deck Docs_'!$C$3:$C$44,'_Test deck small parcels_'!$C$4:$C$52)</f>
        <v>10</v>
      </c>
      <c r="D24" s="24">
        <f>MIN('_Test deck Docs_'!$D$3:$D$44,'_Test deck small parcels_'!$D$4:$D$52)</f>
        <v>1</v>
      </c>
      <c r="E24" s="24">
        <f>MIN('_Test deck Docs_'!$E$3:$E$44,'_Test deck small parcels_'!$E$4:$E$52)</f>
        <v>50</v>
      </c>
    </row>
    <row r="25" spans="1:15" ht="15.75" customHeight="1" x14ac:dyDescent="0.3">
      <c r="A25" s="31" t="s">
        <v>87</v>
      </c>
      <c r="B25" s="23">
        <f>MAX('_Test deck Docs_'!B3:B44,'_Test deck small parcels_'!B4:B52)</f>
        <v>42</v>
      </c>
      <c r="C25" s="23">
        <f>MAX('_Test deck Docs_'!$C$3:$C$44,'_Test deck small parcels_'!$C$4:$C$52)</f>
        <v>30.5</v>
      </c>
      <c r="D25" s="24">
        <f>MAX('_Test deck Docs_'!$D$3:$D$44,'_Test deck small parcels_'!$D$4:$D$52)</f>
        <v>140</v>
      </c>
      <c r="E25" s="24">
        <f>MAX('_Test deck Docs_'!$E$3:$E$44,'_Test deck small parcels_'!$E$4:$E$52)</f>
        <v>4000</v>
      </c>
    </row>
    <row r="29" spans="1:15" s="37" customFormat="1" x14ac:dyDescent="0.3">
      <c r="A29" s="36" t="s">
        <v>34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x14ac:dyDescent="0.3">
      <c r="A30" s="27" t="s">
        <v>35</v>
      </c>
    </row>
    <row r="32" spans="1:15" ht="15" thickBot="1" x14ac:dyDescent="0.35"/>
    <row r="33" spans="1:4" ht="15" thickBot="1" x14ac:dyDescent="0.35">
      <c r="A33" s="19" t="s">
        <v>24</v>
      </c>
      <c r="B33" s="20" t="s">
        <v>1</v>
      </c>
      <c r="C33" s="21" t="s">
        <v>2</v>
      </c>
      <c r="D33" s="22" t="s">
        <v>27</v>
      </c>
    </row>
    <row r="34" spans="1:4" x14ac:dyDescent="0.3">
      <c r="A34" s="16" t="s">
        <v>13</v>
      </c>
      <c r="B34" s="17">
        <v>31.8</v>
      </c>
      <c r="C34" s="17">
        <v>24.1</v>
      </c>
      <c r="D34" s="18"/>
    </row>
    <row r="35" spans="1:4" x14ac:dyDescent="0.3">
      <c r="A35" s="1" t="s">
        <v>14</v>
      </c>
      <c r="B35" s="4">
        <v>39.4</v>
      </c>
      <c r="C35" s="4">
        <v>30.5</v>
      </c>
      <c r="D35" s="15"/>
    </row>
    <row r="36" spans="1:4" x14ac:dyDescent="0.3">
      <c r="A36" s="1" t="s">
        <v>9</v>
      </c>
      <c r="B36" s="4">
        <v>39.299999999999997</v>
      </c>
      <c r="C36" s="4">
        <v>29.8</v>
      </c>
      <c r="D36" s="15"/>
    </row>
    <row r="37" spans="1:4" x14ac:dyDescent="0.3">
      <c r="A37" s="11" t="s">
        <v>25</v>
      </c>
      <c r="B37" s="4">
        <v>32.9</v>
      </c>
      <c r="C37" s="4">
        <v>28</v>
      </c>
      <c r="D37" s="15"/>
    </row>
    <row r="38" spans="1:4" x14ac:dyDescent="0.3">
      <c r="A38" s="11" t="s">
        <v>60</v>
      </c>
      <c r="B38" s="4">
        <v>39</v>
      </c>
      <c r="C38" s="4">
        <v>29</v>
      </c>
      <c r="D38" s="15"/>
    </row>
    <row r="39" spans="1:4" x14ac:dyDescent="0.3">
      <c r="A39" s="11" t="s">
        <v>26</v>
      </c>
      <c r="B39" s="4">
        <v>31.7</v>
      </c>
      <c r="C39" s="4">
        <v>26</v>
      </c>
      <c r="D39" s="4">
        <v>37</v>
      </c>
    </row>
    <row r="40" spans="1:4" x14ac:dyDescent="0.3">
      <c r="A40" s="11" t="s">
        <v>61</v>
      </c>
      <c r="B40" s="4">
        <v>31.1</v>
      </c>
      <c r="C40" s="4">
        <v>27.6</v>
      </c>
      <c r="D40" s="4">
        <v>38</v>
      </c>
    </row>
    <row r="41" spans="1:4" x14ac:dyDescent="0.3">
      <c r="A41" s="11" t="s">
        <v>62</v>
      </c>
      <c r="B41" s="4">
        <v>33</v>
      </c>
      <c r="C41" s="4">
        <v>29.2</v>
      </c>
      <c r="D41" s="4">
        <v>60</v>
      </c>
    </row>
    <row r="42" spans="1:4" x14ac:dyDescent="0.3">
      <c r="A42" s="11" t="s">
        <v>63</v>
      </c>
      <c r="B42" s="4">
        <v>45.1</v>
      </c>
      <c r="C42" s="4">
        <v>36.200000000000003</v>
      </c>
      <c r="D42" s="15"/>
    </row>
    <row r="43" spans="1:4" x14ac:dyDescent="0.3">
      <c r="A43" s="11" t="s">
        <v>23</v>
      </c>
      <c r="B43" s="5">
        <v>47</v>
      </c>
      <c r="C43" s="5">
        <v>37</v>
      </c>
      <c r="D43" s="15"/>
    </row>
    <row r="45" spans="1:4" x14ac:dyDescent="0.3">
      <c r="A45" s="27" t="s">
        <v>64</v>
      </c>
    </row>
    <row r="46" spans="1:4" x14ac:dyDescent="0.3">
      <c r="A46" s="27" t="s">
        <v>65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9.9978637043366805E-2"/>
  </sheetPr>
  <dimension ref="A1:F45"/>
  <sheetViews>
    <sheetView topLeftCell="A7" workbookViewId="0">
      <selection activeCell="F37" sqref="F37"/>
    </sheetView>
  </sheetViews>
  <sheetFormatPr baseColWidth="10" defaultColWidth="8.88671875" defaultRowHeight="14.4" x14ac:dyDescent="0.3"/>
  <cols>
    <col min="1" max="1" width="20.44140625" customWidth="1"/>
    <col min="2" max="2" width="13.109375" customWidth="1"/>
    <col min="3" max="3" width="14.109375" customWidth="1"/>
    <col min="4" max="4" width="14.5546875" customWidth="1"/>
    <col min="5" max="5" width="13.109375" customWidth="1"/>
  </cols>
  <sheetData>
    <row r="1" spans="1:6" s="37" customFormat="1" x14ac:dyDescent="0.3">
      <c r="A1" s="36" t="s">
        <v>88</v>
      </c>
      <c r="B1" s="36"/>
      <c r="C1" s="36"/>
      <c r="D1" s="36"/>
      <c r="E1" s="36"/>
      <c r="F1" s="36"/>
    </row>
    <row r="2" spans="1:6" x14ac:dyDescent="0.3">
      <c r="A2" s="63"/>
      <c r="B2" s="9" t="s">
        <v>1</v>
      </c>
      <c r="C2" s="2" t="s">
        <v>2</v>
      </c>
      <c r="D2" s="2" t="s">
        <v>22</v>
      </c>
      <c r="E2" s="2" t="s">
        <v>3</v>
      </c>
      <c r="F2" s="2" t="s">
        <v>10</v>
      </c>
    </row>
    <row r="3" spans="1:6" x14ac:dyDescent="0.3">
      <c r="A3" s="64" t="s">
        <v>13</v>
      </c>
      <c r="B3" s="65">
        <v>31.8</v>
      </c>
      <c r="C3" s="66">
        <v>24.1</v>
      </c>
      <c r="D3" s="66">
        <v>1</v>
      </c>
      <c r="E3" s="66">
        <v>50</v>
      </c>
      <c r="F3" s="71">
        <v>0.03</v>
      </c>
    </row>
    <row r="4" spans="1:6" x14ac:dyDescent="0.3">
      <c r="A4" s="64" t="s">
        <v>13</v>
      </c>
      <c r="B4" s="65">
        <v>31.8</v>
      </c>
      <c r="C4" s="66">
        <v>24.1</v>
      </c>
      <c r="D4" s="66">
        <v>1</v>
      </c>
      <c r="E4" s="67">
        <v>60</v>
      </c>
      <c r="F4" s="72">
        <v>0.04</v>
      </c>
    </row>
    <row r="5" spans="1:6" x14ac:dyDescent="0.3">
      <c r="A5" s="64" t="s">
        <v>13</v>
      </c>
      <c r="B5" s="65">
        <v>31.8</v>
      </c>
      <c r="C5" s="66">
        <v>24.1</v>
      </c>
      <c r="D5" s="66">
        <v>1</v>
      </c>
      <c r="E5" s="67">
        <v>70</v>
      </c>
      <c r="F5" s="72">
        <v>0.04</v>
      </c>
    </row>
    <row r="6" spans="1:6" x14ac:dyDescent="0.3">
      <c r="A6" s="64" t="s">
        <v>13</v>
      </c>
      <c r="B6" s="65">
        <v>31.8</v>
      </c>
      <c r="C6" s="66">
        <v>24.1</v>
      </c>
      <c r="D6" s="66">
        <v>1</v>
      </c>
      <c r="E6" s="67">
        <v>75</v>
      </c>
      <c r="F6" s="72">
        <v>0.06</v>
      </c>
    </row>
    <row r="7" spans="1:6" x14ac:dyDescent="0.3">
      <c r="A7" s="64" t="s">
        <v>13</v>
      </c>
      <c r="B7" s="65">
        <v>31.8</v>
      </c>
      <c r="C7" s="66">
        <v>24.1</v>
      </c>
      <c r="D7" s="66">
        <v>1</v>
      </c>
      <c r="E7" s="67">
        <v>90</v>
      </c>
      <c r="F7" s="72">
        <v>0.05</v>
      </c>
    </row>
    <row r="8" spans="1:6" x14ac:dyDescent="0.3">
      <c r="A8" s="64" t="s">
        <v>13</v>
      </c>
      <c r="B8" s="65">
        <v>31.8</v>
      </c>
      <c r="C8" s="66">
        <v>24.1</v>
      </c>
      <c r="D8" s="66">
        <v>2</v>
      </c>
      <c r="E8" s="66">
        <v>90</v>
      </c>
      <c r="F8" s="71">
        <v>0.02</v>
      </c>
    </row>
    <row r="9" spans="1:6" x14ac:dyDescent="0.3">
      <c r="A9" s="64" t="s">
        <v>13</v>
      </c>
      <c r="B9" s="65">
        <v>31.8</v>
      </c>
      <c r="C9" s="66">
        <v>24.1</v>
      </c>
      <c r="D9" s="66">
        <v>2</v>
      </c>
      <c r="E9" s="67">
        <v>100</v>
      </c>
      <c r="F9" s="72">
        <v>0.05</v>
      </c>
    </row>
    <row r="10" spans="1:6" x14ac:dyDescent="0.3">
      <c r="A10" s="64" t="s">
        <v>13</v>
      </c>
      <c r="B10" s="65">
        <v>31.8</v>
      </c>
      <c r="C10" s="66">
        <v>24.1</v>
      </c>
      <c r="D10" s="66">
        <v>2</v>
      </c>
      <c r="E10" s="67">
        <v>140</v>
      </c>
      <c r="F10" s="73">
        <v>0.02</v>
      </c>
    </row>
    <row r="11" spans="1:6" x14ac:dyDescent="0.3">
      <c r="A11" s="64" t="s">
        <v>13</v>
      </c>
      <c r="B11" s="65">
        <v>31.8</v>
      </c>
      <c r="C11" s="66">
        <v>24.1</v>
      </c>
      <c r="D11" s="66">
        <v>2</v>
      </c>
      <c r="E11" s="67">
        <v>110</v>
      </c>
      <c r="F11" s="72">
        <v>0.06</v>
      </c>
    </row>
    <row r="12" spans="1:6" x14ac:dyDescent="0.3">
      <c r="A12" s="64" t="s">
        <v>13</v>
      </c>
      <c r="B12" s="65">
        <v>31.8</v>
      </c>
      <c r="C12" s="66">
        <v>24.1</v>
      </c>
      <c r="D12" s="66">
        <v>2</v>
      </c>
      <c r="E12" s="67">
        <v>120</v>
      </c>
      <c r="F12" s="72">
        <v>0.02</v>
      </c>
    </row>
    <row r="13" spans="1:6" x14ac:dyDescent="0.3">
      <c r="A13" s="64" t="s">
        <v>13</v>
      </c>
      <c r="B13" s="65">
        <v>31.8</v>
      </c>
      <c r="C13" s="66">
        <v>24.1</v>
      </c>
      <c r="D13" s="66">
        <v>3</v>
      </c>
      <c r="E13" s="67">
        <v>120</v>
      </c>
      <c r="F13" s="71">
        <v>0.05</v>
      </c>
    </row>
    <row r="14" spans="1:6" x14ac:dyDescent="0.3">
      <c r="A14" s="64" t="s">
        <v>13</v>
      </c>
      <c r="B14" s="65">
        <v>31.8</v>
      </c>
      <c r="C14" s="66">
        <v>24.1</v>
      </c>
      <c r="D14" s="66">
        <v>2</v>
      </c>
      <c r="E14" s="66">
        <v>130</v>
      </c>
      <c r="F14" s="72">
        <v>0.03</v>
      </c>
    </row>
    <row r="15" spans="1:6" x14ac:dyDescent="0.3">
      <c r="A15" s="64" t="s">
        <v>13</v>
      </c>
      <c r="B15" s="65">
        <v>31.8</v>
      </c>
      <c r="C15" s="66">
        <v>24.1</v>
      </c>
      <c r="D15" s="66">
        <v>3</v>
      </c>
      <c r="E15" s="66">
        <v>150</v>
      </c>
      <c r="F15" s="72">
        <v>0.03</v>
      </c>
    </row>
    <row r="16" spans="1:6" x14ac:dyDescent="0.3">
      <c r="A16" s="64" t="s">
        <v>13</v>
      </c>
      <c r="B16" s="65">
        <v>31.8</v>
      </c>
      <c r="C16" s="66">
        <v>24.1</v>
      </c>
      <c r="D16" s="66">
        <v>4</v>
      </c>
      <c r="E16" s="66">
        <v>170</v>
      </c>
      <c r="F16" s="71">
        <v>0.02</v>
      </c>
    </row>
    <row r="17" spans="1:6" x14ac:dyDescent="0.3">
      <c r="A17" s="64" t="s">
        <v>13</v>
      </c>
      <c r="B17" s="65">
        <v>31.8</v>
      </c>
      <c r="C17" s="66">
        <v>24.1</v>
      </c>
      <c r="D17" s="66">
        <v>4</v>
      </c>
      <c r="E17" s="66">
        <v>160</v>
      </c>
      <c r="F17" s="71">
        <v>0.03</v>
      </c>
    </row>
    <row r="18" spans="1:6" x14ac:dyDescent="0.3">
      <c r="A18" s="64" t="s">
        <v>13</v>
      </c>
      <c r="B18" s="65">
        <v>31.8</v>
      </c>
      <c r="C18" s="66">
        <v>24.1</v>
      </c>
      <c r="D18" s="66">
        <v>4</v>
      </c>
      <c r="E18" s="66">
        <v>180</v>
      </c>
      <c r="F18" s="71">
        <v>0.01</v>
      </c>
    </row>
    <row r="19" spans="1:6" x14ac:dyDescent="0.3">
      <c r="A19" s="64" t="s">
        <v>13</v>
      </c>
      <c r="B19" s="65">
        <v>31.8</v>
      </c>
      <c r="C19" s="66">
        <v>24.1</v>
      </c>
      <c r="D19" s="66">
        <v>4</v>
      </c>
      <c r="E19" s="66">
        <v>200</v>
      </c>
      <c r="F19" s="71">
        <v>0.02</v>
      </c>
    </row>
    <row r="20" spans="1:6" x14ac:dyDescent="0.3">
      <c r="A20" s="64" t="s">
        <v>13</v>
      </c>
      <c r="B20" s="65">
        <v>31.8</v>
      </c>
      <c r="C20" s="66">
        <v>24.1</v>
      </c>
      <c r="D20" s="66">
        <v>5</v>
      </c>
      <c r="E20" s="66">
        <v>190</v>
      </c>
      <c r="F20" s="71">
        <v>0.03</v>
      </c>
    </row>
    <row r="21" spans="1:6" x14ac:dyDescent="0.3">
      <c r="A21" s="64" t="s">
        <v>13</v>
      </c>
      <c r="B21" s="65">
        <v>31.8</v>
      </c>
      <c r="C21" s="66">
        <v>24.1</v>
      </c>
      <c r="D21" s="66">
        <v>6</v>
      </c>
      <c r="E21" s="66">
        <v>200</v>
      </c>
      <c r="F21" s="71">
        <v>0.03</v>
      </c>
    </row>
    <row r="22" spans="1:6" x14ac:dyDescent="0.3">
      <c r="A22" s="64" t="s">
        <v>13</v>
      </c>
      <c r="B22" s="65">
        <v>31.8</v>
      </c>
      <c r="C22" s="66">
        <v>24.1</v>
      </c>
      <c r="D22" s="66">
        <v>9</v>
      </c>
      <c r="E22" s="66">
        <v>200</v>
      </c>
      <c r="F22" s="71">
        <v>0.02</v>
      </c>
    </row>
    <row r="23" spans="1:6" x14ac:dyDescent="0.3">
      <c r="A23" s="64" t="s">
        <v>13</v>
      </c>
      <c r="B23" s="65">
        <v>31.8</v>
      </c>
      <c r="C23" s="66">
        <v>24.1</v>
      </c>
      <c r="D23" s="66">
        <v>9</v>
      </c>
      <c r="E23" s="66">
        <v>250</v>
      </c>
      <c r="F23" s="71">
        <v>0.01</v>
      </c>
    </row>
    <row r="24" spans="1:6" x14ac:dyDescent="0.3">
      <c r="A24" s="64" t="s">
        <v>13</v>
      </c>
      <c r="B24" s="65">
        <v>31.8</v>
      </c>
      <c r="C24" s="66">
        <v>24.1</v>
      </c>
      <c r="D24" s="66">
        <v>7</v>
      </c>
      <c r="E24" s="66">
        <v>250</v>
      </c>
      <c r="F24" s="71">
        <v>0.04</v>
      </c>
    </row>
    <row r="25" spans="1:6" x14ac:dyDescent="0.3">
      <c r="A25" s="64" t="s">
        <v>13</v>
      </c>
      <c r="B25" s="65">
        <v>31.8</v>
      </c>
      <c r="C25" s="66">
        <v>24.1</v>
      </c>
      <c r="D25" s="66">
        <v>8</v>
      </c>
      <c r="E25" s="66">
        <v>300</v>
      </c>
      <c r="F25" s="71">
        <v>0.02</v>
      </c>
    </row>
    <row r="26" spans="1:6" x14ac:dyDescent="0.3">
      <c r="A26" s="64" t="s">
        <v>13</v>
      </c>
      <c r="B26" s="65">
        <v>31.8</v>
      </c>
      <c r="C26" s="66">
        <v>24.1</v>
      </c>
      <c r="D26" s="66">
        <v>10</v>
      </c>
      <c r="E26" s="66">
        <v>300</v>
      </c>
      <c r="F26" s="71">
        <v>0.01</v>
      </c>
    </row>
    <row r="27" spans="1:6" x14ac:dyDescent="0.3">
      <c r="A27" s="64" t="s">
        <v>9</v>
      </c>
      <c r="B27" s="66">
        <v>39.299999999999997</v>
      </c>
      <c r="C27" s="66">
        <v>29.8</v>
      </c>
      <c r="D27" s="66">
        <v>1</v>
      </c>
      <c r="E27" s="66">
        <v>100</v>
      </c>
      <c r="F27" s="71">
        <v>0.02</v>
      </c>
    </row>
    <row r="28" spans="1:6" x14ac:dyDescent="0.3">
      <c r="A28" s="64" t="s">
        <v>9</v>
      </c>
      <c r="B28" s="66">
        <v>39.299999999999997</v>
      </c>
      <c r="C28" s="66">
        <v>29.8</v>
      </c>
      <c r="D28" s="66">
        <v>2</v>
      </c>
      <c r="E28" s="66">
        <v>100</v>
      </c>
      <c r="F28" s="71">
        <v>0.01</v>
      </c>
    </row>
    <row r="29" spans="1:6" x14ac:dyDescent="0.3">
      <c r="A29" s="64" t="s">
        <v>9</v>
      </c>
      <c r="B29" s="66">
        <v>39.299999999999997</v>
      </c>
      <c r="C29" s="66">
        <v>29.8</v>
      </c>
      <c r="D29" s="66">
        <v>11</v>
      </c>
      <c r="E29" s="66">
        <v>350</v>
      </c>
      <c r="F29" s="71">
        <v>0.01</v>
      </c>
    </row>
    <row r="30" spans="1:6" x14ac:dyDescent="0.3">
      <c r="A30" s="64" t="s">
        <v>14</v>
      </c>
      <c r="B30" s="66">
        <v>39.4</v>
      </c>
      <c r="C30" s="66">
        <v>30.5</v>
      </c>
      <c r="D30" s="66">
        <v>1</v>
      </c>
      <c r="E30" s="66">
        <v>75</v>
      </c>
      <c r="F30" s="71">
        <v>0.04</v>
      </c>
    </row>
    <row r="31" spans="1:6" x14ac:dyDescent="0.3">
      <c r="A31" s="64" t="s">
        <v>14</v>
      </c>
      <c r="B31" s="66">
        <v>39.4</v>
      </c>
      <c r="C31" s="66">
        <v>30.5</v>
      </c>
      <c r="D31" s="66">
        <v>2</v>
      </c>
      <c r="E31" s="66">
        <v>75</v>
      </c>
      <c r="F31" s="71">
        <v>0.03</v>
      </c>
    </row>
    <row r="32" spans="1:6" x14ac:dyDescent="0.3">
      <c r="A32" s="64" t="s">
        <v>14</v>
      </c>
      <c r="B32" s="66">
        <v>39.4</v>
      </c>
      <c r="C32" s="66">
        <v>30.5</v>
      </c>
      <c r="D32" s="66">
        <v>19</v>
      </c>
      <c r="E32" s="66">
        <v>350</v>
      </c>
      <c r="F32" s="71">
        <v>0.01</v>
      </c>
    </row>
    <row r="33" spans="1:6" x14ac:dyDescent="0.3">
      <c r="A33" s="64" t="s">
        <v>14</v>
      </c>
      <c r="B33" s="66">
        <v>39.4</v>
      </c>
      <c r="C33" s="66">
        <v>30.5</v>
      </c>
      <c r="D33" s="66">
        <v>12</v>
      </c>
      <c r="E33" s="66">
        <v>350</v>
      </c>
      <c r="F33" s="71">
        <v>0.01</v>
      </c>
    </row>
    <row r="34" spans="1:6" x14ac:dyDescent="0.3">
      <c r="A34" s="64" t="s">
        <v>14</v>
      </c>
      <c r="B34" s="66">
        <v>39.4</v>
      </c>
      <c r="C34" s="66">
        <v>30.5</v>
      </c>
      <c r="D34" s="66">
        <v>14</v>
      </c>
      <c r="E34" s="66">
        <v>400</v>
      </c>
      <c r="F34" s="71">
        <v>0.01</v>
      </c>
    </row>
    <row r="35" spans="1:6" x14ac:dyDescent="0.3">
      <c r="A35" s="64" t="s">
        <v>14</v>
      </c>
      <c r="B35" s="65">
        <v>39.4</v>
      </c>
      <c r="C35" s="66">
        <v>30.5</v>
      </c>
      <c r="D35" s="66">
        <v>15</v>
      </c>
      <c r="E35" s="66">
        <v>500</v>
      </c>
      <c r="F35" s="71">
        <v>0.02</v>
      </c>
    </row>
    <row r="36" spans="1:6" x14ac:dyDescent="0.3">
      <c r="A36" s="64" t="s">
        <v>15</v>
      </c>
      <c r="B36" s="65">
        <v>32.9</v>
      </c>
      <c r="C36" s="66">
        <v>28</v>
      </c>
      <c r="D36" s="66">
        <v>1</v>
      </c>
      <c r="E36" s="66">
        <v>50</v>
      </c>
      <c r="F36" s="71">
        <v>0.01</v>
      </c>
    </row>
    <row r="37" spans="1:6" x14ac:dyDescent="0.3">
      <c r="A37" s="64" t="s">
        <v>16</v>
      </c>
      <c r="B37" s="66">
        <v>10</v>
      </c>
      <c r="C37" s="66">
        <v>10</v>
      </c>
      <c r="D37" s="66">
        <v>1</v>
      </c>
      <c r="E37" s="66">
        <v>50</v>
      </c>
      <c r="F37" s="71">
        <v>0.01</v>
      </c>
    </row>
    <row r="38" spans="1:6" x14ac:dyDescent="0.3">
      <c r="A38" s="68" t="s">
        <v>17</v>
      </c>
      <c r="B38" s="66">
        <v>21</v>
      </c>
      <c r="C38" s="66">
        <v>14.8</v>
      </c>
      <c r="D38" s="66">
        <v>1</v>
      </c>
      <c r="E38" s="66">
        <v>50</v>
      </c>
      <c r="F38" s="71">
        <v>0.01</v>
      </c>
    </row>
    <row r="39" spans="1:6" x14ac:dyDescent="0.3">
      <c r="A39" s="64" t="s">
        <v>18</v>
      </c>
      <c r="B39" s="66">
        <v>29.7</v>
      </c>
      <c r="C39" s="66">
        <v>21</v>
      </c>
      <c r="D39" s="66">
        <v>1</v>
      </c>
      <c r="E39" s="66">
        <v>75</v>
      </c>
      <c r="F39" s="71">
        <v>0.01</v>
      </c>
    </row>
    <row r="40" spans="1:6" x14ac:dyDescent="0.3">
      <c r="A40" s="64" t="s">
        <v>19</v>
      </c>
      <c r="B40" s="66">
        <v>42</v>
      </c>
      <c r="C40" s="66">
        <v>29.7</v>
      </c>
      <c r="D40" s="66">
        <v>1</v>
      </c>
      <c r="E40" s="66">
        <v>100</v>
      </c>
      <c r="F40" s="71">
        <v>0.01</v>
      </c>
    </row>
    <row r="41" spans="1:6" x14ac:dyDescent="0.3">
      <c r="A41" s="69" t="s">
        <v>20</v>
      </c>
      <c r="B41" s="70">
        <v>39</v>
      </c>
      <c r="C41" s="70">
        <v>29</v>
      </c>
      <c r="D41" s="70">
        <v>3</v>
      </c>
      <c r="E41" s="70">
        <v>100</v>
      </c>
      <c r="F41" s="74">
        <v>0.01</v>
      </c>
    </row>
    <row r="42" spans="1:6" x14ac:dyDescent="0.3">
      <c r="A42" s="64" t="s">
        <v>21</v>
      </c>
      <c r="B42" s="66">
        <v>12</v>
      </c>
      <c r="C42" s="66">
        <v>10</v>
      </c>
      <c r="D42" s="66">
        <v>27</v>
      </c>
      <c r="E42" s="66">
        <v>750</v>
      </c>
      <c r="F42" s="71">
        <v>0.02</v>
      </c>
    </row>
    <row r="43" spans="1:6" x14ac:dyDescent="0.3">
      <c r="A43" s="64" t="s">
        <v>14</v>
      </c>
      <c r="B43" s="66">
        <v>39.4</v>
      </c>
      <c r="C43" s="66">
        <v>30.5</v>
      </c>
      <c r="D43" s="66">
        <v>14</v>
      </c>
      <c r="E43" s="66">
        <v>450</v>
      </c>
      <c r="F43" s="71">
        <v>0.01</v>
      </c>
    </row>
    <row r="44" spans="1:6" x14ac:dyDescent="0.3">
      <c r="A44" s="3" t="s">
        <v>21</v>
      </c>
      <c r="B44" s="4">
        <v>12</v>
      </c>
      <c r="C44" s="4">
        <v>10</v>
      </c>
      <c r="D44" s="4">
        <v>27</v>
      </c>
      <c r="E44" s="4">
        <v>450</v>
      </c>
      <c r="F44" s="33">
        <v>0.01</v>
      </c>
    </row>
    <row r="45" spans="1:6" x14ac:dyDescent="0.3">
      <c r="F45" s="78">
        <f>SUM(F3:F44)</f>
        <v>1.0000000000000004</v>
      </c>
    </row>
  </sheetData>
  <autoFilter ref="A2:F44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9.9978637043366805E-2"/>
  </sheetPr>
  <dimension ref="A1:S95"/>
  <sheetViews>
    <sheetView tabSelected="1" topLeftCell="A23" workbookViewId="0">
      <selection activeCell="J54" sqref="J54"/>
    </sheetView>
  </sheetViews>
  <sheetFormatPr baseColWidth="10" defaultColWidth="8.88671875" defaultRowHeight="14.4" x14ac:dyDescent="0.3"/>
  <cols>
    <col min="1" max="1" width="35.5546875" style="7" bestFit="1" customWidth="1"/>
    <col min="2" max="2" width="12.5546875" customWidth="1"/>
    <col min="3" max="3" width="11.6640625" customWidth="1"/>
    <col min="4" max="4" width="13.6640625" style="14" customWidth="1"/>
    <col min="5" max="5" width="10.6640625" style="14" customWidth="1"/>
    <col min="6" max="6" width="9.6640625" style="25" customWidth="1"/>
    <col min="7" max="7" width="15.109375" style="25" customWidth="1"/>
    <col min="8" max="8" width="10.77734375" style="25" bestFit="1" customWidth="1"/>
    <col min="11" max="11" width="10.6640625" bestFit="1" customWidth="1"/>
    <col min="12" max="12" width="10" bestFit="1" customWidth="1"/>
    <col min="13" max="13" width="10.109375" bestFit="1" customWidth="1"/>
    <col min="14" max="14" width="10.5546875" bestFit="1" customWidth="1"/>
  </cols>
  <sheetData>
    <row r="1" spans="1:14" s="37" customFormat="1" x14ac:dyDescent="0.3">
      <c r="A1" s="38" t="s">
        <v>89</v>
      </c>
      <c r="B1" s="38"/>
      <c r="C1" s="38"/>
      <c r="D1" s="39"/>
      <c r="E1" s="39"/>
      <c r="F1" s="39"/>
      <c r="G1" s="39"/>
      <c r="H1" s="39"/>
    </row>
    <row r="2" spans="1:14" x14ac:dyDescent="0.3">
      <c r="A2" s="116" t="s">
        <v>0</v>
      </c>
      <c r="B2" s="116" t="s">
        <v>1</v>
      </c>
      <c r="C2" s="116" t="s">
        <v>2</v>
      </c>
      <c r="D2" s="116" t="s">
        <v>22</v>
      </c>
      <c r="E2" s="116" t="s">
        <v>3</v>
      </c>
      <c r="F2" s="115" t="s">
        <v>5</v>
      </c>
      <c r="G2" s="115"/>
      <c r="H2" s="115"/>
    </row>
    <row r="3" spans="1:14" x14ac:dyDescent="0.3">
      <c r="A3" s="116"/>
      <c r="B3" s="116"/>
      <c r="C3" s="116"/>
      <c r="D3" s="116"/>
      <c r="E3" s="116"/>
      <c r="F3" s="32" t="s">
        <v>36</v>
      </c>
      <c r="G3" s="32" t="s">
        <v>109</v>
      </c>
      <c r="H3" s="32" t="s">
        <v>37</v>
      </c>
      <c r="M3">
        <v>3500</v>
      </c>
      <c r="N3" t="s">
        <v>108</v>
      </c>
    </row>
    <row r="4" spans="1:14" x14ac:dyDescent="0.3">
      <c r="A4" s="3" t="s">
        <v>6</v>
      </c>
      <c r="B4" s="4">
        <v>31.1</v>
      </c>
      <c r="C4" s="4">
        <v>27.6</v>
      </c>
      <c r="D4" s="4">
        <v>38</v>
      </c>
      <c r="E4" s="4">
        <v>500</v>
      </c>
      <c r="F4" s="33">
        <v>0.02</v>
      </c>
      <c r="G4" s="80">
        <f>100*F4</f>
        <v>2</v>
      </c>
      <c r="H4" s="33">
        <f>F4</f>
        <v>0.02</v>
      </c>
      <c r="M4">
        <f>M3*0.3</f>
        <v>1050</v>
      </c>
    </row>
    <row r="5" spans="1:14" x14ac:dyDescent="0.3">
      <c r="A5" s="3" t="s">
        <v>6</v>
      </c>
      <c r="B5" s="4">
        <v>31.1</v>
      </c>
      <c r="C5" s="4">
        <v>27.6</v>
      </c>
      <c r="D5" s="4">
        <v>38</v>
      </c>
      <c r="E5" s="4">
        <v>500</v>
      </c>
      <c r="F5" s="33">
        <v>0.05</v>
      </c>
      <c r="G5" s="80">
        <f t="shared" ref="G5:G52" si="0">100*F5</f>
        <v>5</v>
      </c>
      <c r="H5" s="33">
        <f t="shared" ref="H5:H52" si="1">F5</f>
        <v>0.05</v>
      </c>
    </row>
    <row r="6" spans="1:14" x14ac:dyDescent="0.3">
      <c r="A6" s="3" t="s">
        <v>6</v>
      </c>
      <c r="B6" s="4">
        <v>31.1</v>
      </c>
      <c r="C6" s="4">
        <v>27.6</v>
      </c>
      <c r="D6" s="4">
        <v>38</v>
      </c>
      <c r="E6" s="4">
        <v>1000</v>
      </c>
      <c r="F6" s="33">
        <v>0.01</v>
      </c>
      <c r="G6" s="80">
        <f t="shared" si="0"/>
        <v>1</v>
      </c>
      <c r="H6" s="33">
        <f t="shared" si="1"/>
        <v>0.01</v>
      </c>
    </row>
    <row r="7" spans="1:14" x14ac:dyDescent="0.3">
      <c r="A7" s="3" t="s">
        <v>6</v>
      </c>
      <c r="B7" s="4">
        <v>31.1</v>
      </c>
      <c r="C7" s="4">
        <v>27.6</v>
      </c>
      <c r="D7" s="4">
        <v>38</v>
      </c>
      <c r="E7" s="4">
        <v>1000</v>
      </c>
      <c r="F7" s="33">
        <v>0.03</v>
      </c>
      <c r="G7" s="80">
        <f t="shared" si="0"/>
        <v>3</v>
      </c>
      <c r="H7" s="33">
        <f t="shared" si="1"/>
        <v>0.03</v>
      </c>
    </row>
    <row r="8" spans="1:14" x14ac:dyDescent="0.3">
      <c r="A8" s="3" t="s">
        <v>6</v>
      </c>
      <c r="B8" s="4">
        <v>31.1</v>
      </c>
      <c r="C8" s="4">
        <v>27.6</v>
      </c>
      <c r="D8" s="4">
        <v>38</v>
      </c>
      <c r="E8" s="4">
        <v>1500</v>
      </c>
      <c r="F8" s="33">
        <v>0.02</v>
      </c>
      <c r="G8" s="80">
        <f t="shared" si="0"/>
        <v>2</v>
      </c>
      <c r="H8" s="33">
        <f t="shared" si="1"/>
        <v>0.02</v>
      </c>
    </row>
    <row r="9" spans="1:14" x14ac:dyDescent="0.3">
      <c r="A9" s="3" t="s">
        <v>6</v>
      </c>
      <c r="B9" s="4">
        <v>31.1</v>
      </c>
      <c r="C9" s="4">
        <v>27.6</v>
      </c>
      <c r="D9" s="4">
        <v>38</v>
      </c>
      <c r="E9" s="5">
        <v>2000</v>
      </c>
      <c r="F9" s="33">
        <v>0.01</v>
      </c>
      <c r="G9" s="80">
        <f t="shared" si="0"/>
        <v>1</v>
      </c>
      <c r="H9" s="33">
        <f t="shared" si="1"/>
        <v>0.01</v>
      </c>
    </row>
    <row r="10" spans="1:14" x14ac:dyDescent="0.3">
      <c r="A10" s="3" t="s">
        <v>6</v>
      </c>
      <c r="B10" s="4">
        <v>31.1</v>
      </c>
      <c r="C10" s="4">
        <v>27.6</v>
      </c>
      <c r="D10" s="4">
        <v>38</v>
      </c>
      <c r="E10" s="5">
        <v>2500</v>
      </c>
      <c r="F10" s="33">
        <v>0.01</v>
      </c>
      <c r="G10" s="80">
        <f t="shared" si="0"/>
        <v>1</v>
      </c>
      <c r="H10" s="33">
        <f t="shared" si="1"/>
        <v>0.01</v>
      </c>
    </row>
    <row r="11" spans="1:14" s="14" customFormat="1" x14ac:dyDescent="0.3">
      <c r="A11" s="3" t="s">
        <v>7</v>
      </c>
      <c r="B11" s="4">
        <v>33</v>
      </c>
      <c r="C11" s="4">
        <v>29.2</v>
      </c>
      <c r="D11" s="4">
        <v>60</v>
      </c>
      <c r="E11" s="5">
        <v>500</v>
      </c>
      <c r="F11" s="33">
        <v>0.01</v>
      </c>
      <c r="G11" s="80">
        <f t="shared" si="0"/>
        <v>1</v>
      </c>
      <c r="H11" s="33">
        <f t="shared" si="1"/>
        <v>0.01</v>
      </c>
    </row>
    <row r="12" spans="1:14" x14ac:dyDescent="0.3">
      <c r="A12" s="3" t="s">
        <v>7</v>
      </c>
      <c r="B12" s="4">
        <v>33</v>
      </c>
      <c r="C12" s="4">
        <v>29.2</v>
      </c>
      <c r="D12" s="4">
        <v>60</v>
      </c>
      <c r="E12" s="5">
        <v>500</v>
      </c>
      <c r="F12" s="33">
        <v>0.02</v>
      </c>
      <c r="G12" s="80">
        <f t="shared" si="0"/>
        <v>2</v>
      </c>
      <c r="H12" s="33">
        <f t="shared" si="1"/>
        <v>0.02</v>
      </c>
    </row>
    <row r="13" spans="1:14" x14ac:dyDescent="0.3">
      <c r="A13" s="3" t="s">
        <v>7</v>
      </c>
      <c r="B13" s="4">
        <v>33</v>
      </c>
      <c r="C13" s="4">
        <v>29.2</v>
      </c>
      <c r="D13" s="4">
        <v>60</v>
      </c>
      <c r="E13" s="5">
        <v>500</v>
      </c>
      <c r="F13" s="33">
        <v>0.01</v>
      </c>
      <c r="G13" s="80">
        <f t="shared" si="0"/>
        <v>1</v>
      </c>
      <c r="H13" s="33">
        <f t="shared" si="1"/>
        <v>0.01</v>
      </c>
    </row>
    <row r="14" spans="1:14" x14ac:dyDescent="0.3">
      <c r="A14" s="3" t="s">
        <v>7</v>
      </c>
      <c r="B14" s="4">
        <v>33</v>
      </c>
      <c r="C14" s="4">
        <v>29.2</v>
      </c>
      <c r="D14" s="4">
        <v>60</v>
      </c>
      <c r="E14" s="4">
        <v>1000</v>
      </c>
      <c r="F14" s="33">
        <v>0.02</v>
      </c>
      <c r="G14" s="80">
        <f t="shared" si="0"/>
        <v>2</v>
      </c>
      <c r="H14" s="33">
        <f t="shared" si="1"/>
        <v>0.02</v>
      </c>
    </row>
    <row r="15" spans="1:14" x14ac:dyDescent="0.3">
      <c r="A15" s="3" t="s">
        <v>7</v>
      </c>
      <c r="B15" s="4">
        <v>33</v>
      </c>
      <c r="C15" s="4">
        <v>29.2</v>
      </c>
      <c r="D15" s="4">
        <v>60</v>
      </c>
      <c r="E15" s="4">
        <v>1500</v>
      </c>
      <c r="F15" s="33">
        <v>0.01</v>
      </c>
      <c r="G15" s="80">
        <f t="shared" si="0"/>
        <v>1</v>
      </c>
      <c r="H15" s="33">
        <f t="shared" si="1"/>
        <v>0.01</v>
      </c>
    </row>
    <row r="16" spans="1:14" x14ac:dyDescent="0.3">
      <c r="A16" s="3" t="s">
        <v>7</v>
      </c>
      <c r="B16" s="4">
        <v>33</v>
      </c>
      <c r="C16" s="4">
        <v>29.2</v>
      </c>
      <c r="D16" s="4">
        <v>60</v>
      </c>
      <c r="E16" s="5">
        <v>2000</v>
      </c>
      <c r="F16" s="33">
        <v>0.01</v>
      </c>
      <c r="G16" s="80">
        <f t="shared" si="0"/>
        <v>1</v>
      </c>
      <c r="H16" s="33">
        <f t="shared" si="1"/>
        <v>0.01</v>
      </c>
    </row>
    <row r="17" spans="1:19" x14ac:dyDescent="0.3">
      <c r="A17" s="6" t="s">
        <v>8</v>
      </c>
      <c r="B17" s="4">
        <v>39.4</v>
      </c>
      <c r="C17" s="4">
        <v>30</v>
      </c>
      <c r="D17" s="4">
        <v>80</v>
      </c>
      <c r="E17" s="4">
        <v>500</v>
      </c>
      <c r="F17" s="33">
        <v>0.01</v>
      </c>
      <c r="G17" s="80">
        <f t="shared" si="0"/>
        <v>1</v>
      </c>
      <c r="H17" s="33">
        <f t="shared" si="1"/>
        <v>0.01</v>
      </c>
    </row>
    <row r="18" spans="1:19" x14ac:dyDescent="0.3">
      <c r="A18" s="6" t="s">
        <v>8</v>
      </c>
      <c r="B18" s="4">
        <v>39.4</v>
      </c>
      <c r="C18" s="4">
        <v>30</v>
      </c>
      <c r="D18" s="4">
        <v>100</v>
      </c>
      <c r="E18" s="4">
        <v>500</v>
      </c>
      <c r="F18" s="33">
        <v>0.03</v>
      </c>
      <c r="G18" s="80">
        <f t="shared" si="0"/>
        <v>3</v>
      </c>
      <c r="H18" s="33">
        <f t="shared" si="1"/>
        <v>0.03</v>
      </c>
    </row>
    <row r="19" spans="1:19" x14ac:dyDescent="0.3">
      <c r="A19" s="6" t="s">
        <v>8</v>
      </c>
      <c r="B19" s="4">
        <v>39.4</v>
      </c>
      <c r="C19" s="4">
        <v>30</v>
      </c>
      <c r="D19" s="4">
        <v>120</v>
      </c>
      <c r="E19" s="4">
        <v>500</v>
      </c>
      <c r="F19" s="33">
        <v>0.01</v>
      </c>
      <c r="G19" s="80">
        <f t="shared" si="0"/>
        <v>1</v>
      </c>
      <c r="H19" s="33">
        <f t="shared" si="1"/>
        <v>0.01</v>
      </c>
    </row>
    <row r="20" spans="1:19" x14ac:dyDescent="0.3">
      <c r="A20" s="6" t="s">
        <v>8</v>
      </c>
      <c r="B20" s="4">
        <v>39.4</v>
      </c>
      <c r="C20" s="4">
        <v>30</v>
      </c>
      <c r="D20" s="4">
        <v>130</v>
      </c>
      <c r="E20" s="4">
        <v>1000</v>
      </c>
      <c r="F20" s="33">
        <v>0.03</v>
      </c>
      <c r="G20" s="80">
        <f t="shared" si="0"/>
        <v>3</v>
      </c>
      <c r="H20" s="33">
        <f t="shared" si="1"/>
        <v>0.03</v>
      </c>
    </row>
    <row r="21" spans="1:19" x14ac:dyDescent="0.3">
      <c r="A21" s="6" t="s">
        <v>8</v>
      </c>
      <c r="B21" s="4">
        <v>39.4</v>
      </c>
      <c r="C21" s="4">
        <v>30</v>
      </c>
      <c r="D21" s="4">
        <v>130</v>
      </c>
      <c r="E21" s="4">
        <v>1500</v>
      </c>
      <c r="F21" s="33">
        <v>0.01</v>
      </c>
      <c r="G21" s="80">
        <f t="shared" si="0"/>
        <v>1</v>
      </c>
      <c r="H21" s="33">
        <f t="shared" si="1"/>
        <v>0.01</v>
      </c>
    </row>
    <row r="22" spans="1:19" x14ac:dyDescent="0.3">
      <c r="A22" s="6" t="s">
        <v>8</v>
      </c>
      <c r="B22" s="4">
        <v>39.4</v>
      </c>
      <c r="C22" s="4">
        <v>30</v>
      </c>
      <c r="D22" s="4">
        <v>130</v>
      </c>
      <c r="E22" s="4">
        <v>2000</v>
      </c>
      <c r="F22" s="33">
        <v>0.01</v>
      </c>
      <c r="G22" s="80">
        <f t="shared" si="0"/>
        <v>1</v>
      </c>
      <c r="H22" s="33">
        <f t="shared" si="1"/>
        <v>0.01</v>
      </c>
    </row>
    <row r="23" spans="1:19" x14ac:dyDescent="0.3">
      <c r="A23" s="3" t="s">
        <v>9</v>
      </c>
      <c r="B23" s="4">
        <v>39.299999999999997</v>
      </c>
      <c r="C23" s="4">
        <v>29.8</v>
      </c>
      <c r="D23" s="4">
        <v>80</v>
      </c>
      <c r="E23" s="4">
        <v>500</v>
      </c>
      <c r="F23" s="33">
        <v>0.01</v>
      </c>
      <c r="G23" s="80">
        <f t="shared" si="0"/>
        <v>1</v>
      </c>
      <c r="H23" s="33">
        <f t="shared" si="1"/>
        <v>0.01</v>
      </c>
    </row>
    <row r="24" spans="1:19" x14ac:dyDescent="0.3">
      <c r="A24" s="3" t="s">
        <v>9</v>
      </c>
      <c r="B24" s="4">
        <v>39.299999999999997</v>
      </c>
      <c r="C24" s="4">
        <v>29.8</v>
      </c>
      <c r="D24" s="4">
        <v>100</v>
      </c>
      <c r="E24" s="4">
        <v>500</v>
      </c>
      <c r="F24" s="33">
        <v>0.02</v>
      </c>
      <c r="G24" s="80">
        <f t="shared" si="0"/>
        <v>2</v>
      </c>
      <c r="H24" s="33">
        <f t="shared" si="1"/>
        <v>0.02</v>
      </c>
    </row>
    <row r="25" spans="1:19" x14ac:dyDescent="0.3">
      <c r="A25" s="3" t="s">
        <v>9</v>
      </c>
      <c r="B25" s="4">
        <v>39.299999999999997</v>
      </c>
      <c r="C25" s="4">
        <v>29.8</v>
      </c>
      <c r="D25" s="4">
        <v>130</v>
      </c>
      <c r="E25" s="4">
        <v>1000</v>
      </c>
      <c r="F25" s="33">
        <v>0.01</v>
      </c>
      <c r="G25" s="80">
        <f t="shared" si="0"/>
        <v>1</v>
      </c>
      <c r="H25" s="33">
        <f t="shared" si="1"/>
        <v>0.01</v>
      </c>
      <c r="S25" s="78"/>
    </row>
    <row r="26" spans="1:19" x14ac:dyDescent="0.3">
      <c r="A26" s="3" t="s">
        <v>9</v>
      </c>
      <c r="B26" s="4">
        <v>39.299999999999997</v>
      </c>
      <c r="C26" s="4">
        <v>29.8</v>
      </c>
      <c r="D26" s="4">
        <v>130</v>
      </c>
      <c r="E26" s="4">
        <v>1500</v>
      </c>
      <c r="F26" s="33">
        <v>0.01</v>
      </c>
      <c r="G26" s="80">
        <f t="shared" si="0"/>
        <v>1</v>
      </c>
      <c r="H26" s="33">
        <f t="shared" si="1"/>
        <v>0.01</v>
      </c>
      <c r="S26" s="78"/>
    </row>
    <row r="27" spans="1:19" x14ac:dyDescent="0.3">
      <c r="A27" s="3" t="s">
        <v>26</v>
      </c>
      <c r="B27" s="4">
        <v>31.7</v>
      </c>
      <c r="C27" s="4">
        <v>26</v>
      </c>
      <c r="D27" s="4">
        <v>37</v>
      </c>
      <c r="E27" s="4">
        <v>500</v>
      </c>
      <c r="F27" s="33">
        <v>0.01</v>
      </c>
      <c r="G27" s="80">
        <f t="shared" si="0"/>
        <v>1</v>
      </c>
      <c r="H27" s="33">
        <f t="shared" si="1"/>
        <v>0.01</v>
      </c>
      <c r="S27" s="78"/>
    </row>
    <row r="28" spans="1:19" x14ac:dyDescent="0.3">
      <c r="A28" s="3" t="s">
        <v>26</v>
      </c>
      <c r="B28" s="4">
        <v>31.7</v>
      </c>
      <c r="C28" s="4">
        <v>26</v>
      </c>
      <c r="D28" s="4">
        <v>37</v>
      </c>
      <c r="E28" s="4">
        <v>500</v>
      </c>
      <c r="F28" s="33">
        <v>0.02</v>
      </c>
      <c r="G28" s="80">
        <f t="shared" si="0"/>
        <v>2</v>
      </c>
      <c r="H28" s="33">
        <f t="shared" si="1"/>
        <v>0.02</v>
      </c>
      <c r="S28" s="78"/>
    </row>
    <row r="29" spans="1:19" x14ac:dyDescent="0.3">
      <c r="A29" s="3" t="s">
        <v>26</v>
      </c>
      <c r="B29" s="4">
        <v>31.7</v>
      </c>
      <c r="C29" s="4">
        <v>26</v>
      </c>
      <c r="D29" s="4">
        <v>37</v>
      </c>
      <c r="E29" s="4">
        <v>1000</v>
      </c>
      <c r="F29" s="33">
        <v>0.01</v>
      </c>
      <c r="G29" s="80">
        <f t="shared" si="0"/>
        <v>1</v>
      </c>
      <c r="H29" s="33">
        <f t="shared" si="1"/>
        <v>0.01</v>
      </c>
      <c r="S29" s="78"/>
    </row>
    <row r="30" spans="1:19" x14ac:dyDescent="0.3">
      <c r="A30" s="3" t="s">
        <v>26</v>
      </c>
      <c r="B30" s="4">
        <v>31.7</v>
      </c>
      <c r="C30" s="4">
        <v>26</v>
      </c>
      <c r="D30" s="4">
        <v>37</v>
      </c>
      <c r="E30" s="4">
        <v>1500</v>
      </c>
      <c r="F30" s="33">
        <v>0.01</v>
      </c>
      <c r="G30" s="80">
        <f t="shared" si="0"/>
        <v>1</v>
      </c>
      <c r="H30" s="33">
        <f t="shared" si="1"/>
        <v>0.01</v>
      </c>
      <c r="S30" s="78"/>
    </row>
    <row r="31" spans="1:19" x14ac:dyDescent="0.3">
      <c r="A31" s="6" t="s">
        <v>38</v>
      </c>
      <c r="B31" s="5">
        <v>10</v>
      </c>
      <c r="C31" s="5">
        <v>10</v>
      </c>
      <c r="D31" s="4">
        <v>30</v>
      </c>
      <c r="E31" s="4">
        <v>500</v>
      </c>
      <c r="F31" s="33">
        <v>0.05</v>
      </c>
      <c r="G31" s="80">
        <f t="shared" si="0"/>
        <v>5</v>
      </c>
      <c r="H31" s="33">
        <f t="shared" si="1"/>
        <v>0.05</v>
      </c>
    </row>
    <row r="32" spans="1:19" x14ac:dyDescent="0.3">
      <c r="A32" s="6" t="s">
        <v>39</v>
      </c>
      <c r="B32" s="5">
        <v>10</v>
      </c>
      <c r="C32" s="5">
        <v>10</v>
      </c>
      <c r="D32" s="4">
        <v>30</v>
      </c>
      <c r="E32" s="4">
        <v>1000</v>
      </c>
      <c r="F32" s="33">
        <v>0.01</v>
      </c>
      <c r="G32" s="80">
        <f t="shared" si="0"/>
        <v>1</v>
      </c>
      <c r="H32" s="33">
        <f t="shared" si="1"/>
        <v>0.01</v>
      </c>
    </row>
    <row r="33" spans="1:8" x14ac:dyDescent="0.3">
      <c r="A33" s="6" t="s">
        <v>40</v>
      </c>
      <c r="B33" s="5">
        <v>10</v>
      </c>
      <c r="C33" s="5">
        <v>10</v>
      </c>
      <c r="D33" s="4">
        <v>50</v>
      </c>
      <c r="E33" s="4">
        <v>1500</v>
      </c>
      <c r="F33" s="33">
        <v>0.01</v>
      </c>
      <c r="G33" s="80">
        <f t="shared" si="0"/>
        <v>1</v>
      </c>
      <c r="H33" s="33">
        <f t="shared" si="1"/>
        <v>0.01</v>
      </c>
    </row>
    <row r="34" spans="1:8" x14ac:dyDescent="0.3">
      <c r="A34" s="6" t="s">
        <v>41</v>
      </c>
      <c r="B34" s="4">
        <v>42</v>
      </c>
      <c r="C34" s="4">
        <v>30</v>
      </c>
      <c r="D34" s="4">
        <v>140</v>
      </c>
      <c r="E34" s="4">
        <v>3900</v>
      </c>
      <c r="F34" s="33">
        <v>0.02</v>
      </c>
      <c r="G34" s="80">
        <f t="shared" si="0"/>
        <v>2</v>
      </c>
      <c r="H34" s="33">
        <f t="shared" si="1"/>
        <v>0.02</v>
      </c>
    </row>
    <row r="35" spans="1:8" x14ac:dyDescent="0.3">
      <c r="A35" s="6" t="s">
        <v>42</v>
      </c>
      <c r="B35" s="4">
        <v>38</v>
      </c>
      <c r="C35" s="4">
        <v>28</v>
      </c>
      <c r="D35" s="4">
        <v>110</v>
      </c>
      <c r="E35" s="4">
        <v>4000</v>
      </c>
      <c r="F35" s="33">
        <v>0.02</v>
      </c>
      <c r="G35" s="80">
        <f t="shared" si="0"/>
        <v>2</v>
      </c>
      <c r="H35" s="33">
        <f t="shared" si="1"/>
        <v>0.02</v>
      </c>
    </row>
    <row r="36" spans="1:8" x14ac:dyDescent="0.3">
      <c r="A36" s="6" t="s">
        <v>43</v>
      </c>
      <c r="B36" s="4">
        <v>40</v>
      </c>
      <c r="C36" s="4">
        <v>25</v>
      </c>
      <c r="D36" s="4">
        <v>100</v>
      </c>
      <c r="E36" s="4">
        <v>3500</v>
      </c>
      <c r="F36" s="33">
        <v>0.01</v>
      </c>
      <c r="G36" s="80">
        <f t="shared" si="0"/>
        <v>1</v>
      </c>
      <c r="H36" s="33">
        <f t="shared" si="1"/>
        <v>0.01</v>
      </c>
    </row>
    <row r="37" spans="1:8" x14ac:dyDescent="0.3">
      <c r="A37" s="6" t="s">
        <v>44</v>
      </c>
      <c r="B37" s="4">
        <v>28</v>
      </c>
      <c r="C37" s="4">
        <v>15</v>
      </c>
      <c r="D37" s="4">
        <v>80</v>
      </c>
      <c r="E37" s="4">
        <v>500</v>
      </c>
      <c r="F37" s="33">
        <v>0.06</v>
      </c>
      <c r="G37" s="80">
        <f t="shared" si="0"/>
        <v>6</v>
      </c>
      <c r="H37" s="33">
        <f t="shared" si="1"/>
        <v>0.06</v>
      </c>
    </row>
    <row r="38" spans="1:8" x14ac:dyDescent="0.3">
      <c r="A38" s="6" t="s">
        <v>45</v>
      </c>
      <c r="B38" s="4">
        <v>20</v>
      </c>
      <c r="C38" s="4">
        <v>16</v>
      </c>
      <c r="D38" s="4">
        <v>120</v>
      </c>
      <c r="E38" s="4">
        <v>1000</v>
      </c>
      <c r="F38" s="33">
        <v>0.02</v>
      </c>
      <c r="G38" s="80">
        <f t="shared" si="0"/>
        <v>2</v>
      </c>
      <c r="H38" s="33">
        <f t="shared" si="1"/>
        <v>0.02</v>
      </c>
    </row>
    <row r="39" spans="1:8" x14ac:dyDescent="0.3">
      <c r="A39" s="6" t="s">
        <v>46</v>
      </c>
      <c r="B39" s="5">
        <v>25</v>
      </c>
      <c r="C39" s="5">
        <v>15</v>
      </c>
      <c r="D39" s="4">
        <v>120</v>
      </c>
      <c r="E39" s="4">
        <v>1500</v>
      </c>
      <c r="F39" s="33">
        <v>0.03</v>
      </c>
      <c r="G39" s="80">
        <f t="shared" si="0"/>
        <v>3</v>
      </c>
      <c r="H39" s="33">
        <f t="shared" si="1"/>
        <v>0.03</v>
      </c>
    </row>
    <row r="40" spans="1:8" x14ac:dyDescent="0.3">
      <c r="A40" s="6" t="s">
        <v>47</v>
      </c>
      <c r="B40" s="4">
        <v>24</v>
      </c>
      <c r="C40" s="4">
        <v>15</v>
      </c>
      <c r="D40" s="4">
        <v>100</v>
      </c>
      <c r="E40" s="4">
        <v>500</v>
      </c>
      <c r="F40" s="33">
        <v>6.0000000000000005E-2</v>
      </c>
      <c r="G40" s="80">
        <f t="shared" si="0"/>
        <v>6.0000000000000009</v>
      </c>
      <c r="H40" s="33">
        <f t="shared" si="1"/>
        <v>6.0000000000000005E-2</v>
      </c>
    </row>
    <row r="41" spans="1:8" x14ac:dyDescent="0.3">
      <c r="A41" s="6" t="s">
        <v>48</v>
      </c>
      <c r="B41" s="4">
        <v>24</v>
      </c>
      <c r="C41" s="4">
        <v>15</v>
      </c>
      <c r="D41" s="4">
        <v>80</v>
      </c>
      <c r="E41" s="4">
        <v>1000</v>
      </c>
      <c r="F41" s="33">
        <v>0.02</v>
      </c>
      <c r="G41" s="80">
        <f t="shared" si="0"/>
        <v>2</v>
      </c>
      <c r="H41" s="33">
        <f t="shared" si="1"/>
        <v>0.02</v>
      </c>
    </row>
    <row r="42" spans="1:8" x14ac:dyDescent="0.3">
      <c r="A42" s="6" t="s">
        <v>49</v>
      </c>
      <c r="B42" s="5">
        <v>24</v>
      </c>
      <c r="C42" s="5">
        <v>15</v>
      </c>
      <c r="D42" s="4">
        <v>100</v>
      </c>
      <c r="E42" s="4">
        <v>800</v>
      </c>
      <c r="F42" s="33">
        <v>0.02</v>
      </c>
      <c r="G42" s="80">
        <f t="shared" si="0"/>
        <v>2</v>
      </c>
      <c r="H42" s="33">
        <f t="shared" si="1"/>
        <v>0.02</v>
      </c>
    </row>
    <row r="43" spans="1:8" x14ac:dyDescent="0.3">
      <c r="A43" s="6" t="s">
        <v>50</v>
      </c>
      <c r="B43" s="5">
        <v>25</v>
      </c>
      <c r="C43" s="5">
        <v>15</v>
      </c>
      <c r="D43" s="4">
        <v>100</v>
      </c>
      <c r="E43" s="4">
        <v>1500</v>
      </c>
      <c r="F43" s="33">
        <v>0.01</v>
      </c>
      <c r="G43" s="80">
        <f t="shared" si="0"/>
        <v>1</v>
      </c>
      <c r="H43" s="33">
        <f t="shared" si="1"/>
        <v>0.01</v>
      </c>
    </row>
    <row r="44" spans="1:8" x14ac:dyDescent="0.3">
      <c r="A44" s="6" t="s">
        <v>51</v>
      </c>
      <c r="B44" s="5">
        <v>25</v>
      </c>
      <c r="C44" s="5">
        <v>20</v>
      </c>
      <c r="D44" s="4">
        <v>130</v>
      </c>
      <c r="E44" s="4">
        <v>1500</v>
      </c>
      <c r="F44" s="33">
        <v>0.01</v>
      </c>
      <c r="G44" s="80">
        <f t="shared" si="0"/>
        <v>1</v>
      </c>
      <c r="H44" s="33">
        <f t="shared" si="1"/>
        <v>0.01</v>
      </c>
    </row>
    <row r="45" spans="1:8" x14ac:dyDescent="0.3">
      <c r="A45" s="6" t="s">
        <v>52</v>
      </c>
      <c r="B45" s="5">
        <v>25</v>
      </c>
      <c r="C45" s="5">
        <v>15</v>
      </c>
      <c r="D45" s="4">
        <v>80</v>
      </c>
      <c r="E45" s="4">
        <v>1500</v>
      </c>
      <c r="F45" s="33">
        <v>0.04</v>
      </c>
      <c r="G45" s="80">
        <f t="shared" si="0"/>
        <v>4</v>
      </c>
      <c r="H45" s="33">
        <f t="shared" si="1"/>
        <v>0.04</v>
      </c>
    </row>
    <row r="46" spans="1:8" x14ac:dyDescent="0.3">
      <c r="A46" s="6" t="s">
        <v>53</v>
      </c>
      <c r="B46" s="5">
        <v>24</v>
      </c>
      <c r="C46" s="5">
        <v>20</v>
      </c>
      <c r="D46" s="4">
        <v>90</v>
      </c>
      <c r="E46" s="4">
        <v>1000</v>
      </c>
      <c r="F46" s="33">
        <v>0.01</v>
      </c>
      <c r="G46" s="80">
        <f t="shared" si="0"/>
        <v>1</v>
      </c>
      <c r="H46" s="33">
        <f t="shared" si="1"/>
        <v>0.01</v>
      </c>
    </row>
    <row r="47" spans="1:8" x14ac:dyDescent="0.3">
      <c r="A47" s="6" t="s">
        <v>54</v>
      </c>
      <c r="B47" s="5">
        <v>22</v>
      </c>
      <c r="C47" s="5">
        <v>17</v>
      </c>
      <c r="D47" s="4">
        <v>100</v>
      </c>
      <c r="E47" s="4">
        <v>500</v>
      </c>
      <c r="F47" s="33">
        <v>0.02</v>
      </c>
      <c r="G47" s="80">
        <f t="shared" si="0"/>
        <v>2</v>
      </c>
      <c r="H47" s="33">
        <f t="shared" si="1"/>
        <v>0.02</v>
      </c>
    </row>
    <row r="48" spans="1:8" x14ac:dyDescent="0.3">
      <c r="A48" s="6" t="s">
        <v>55</v>
      </c>
      <c r="B48" s="5">
        <v>25</v>
      </c>
      <c r="C48" s="5">
        <v>16</v>
      </c>
      <c r="D48" s="4">
        <v>130</v>
      </c>
      <c r="E48" s="4">
        <v>500</v>
      </c>
      <c r="F48" s="33">
        <v>7.0000000000000007E-2</v>
      </c>
      <c r="G48" s="80">
        <f t="shared" si="0"/>
        <v>7.0000000000000009</v>
      </c>
      <c r="H48" s="33">
        <f t="shared" si="1"/>
        <v>7.0000000000000007E-2</v>
      </c>
    </row>
    <row r="49" spans="1:8" x14ac:dyDescent="0.3">
      <c r="A49" s="6" t="s">
        <v>56</v>
      </c>
      <c r="B49" s="5">
        <v>15</v>
      </c>
      <c r="C49" s="5">
        <v>15</v>
      </c>
      <c r="D49" s="4">
        <v>80</v>
      </c>
      <c r="E49" s="4">
        <v>1800</v>
      </c>
      <c r="F49" s="33">
        <v>0.02</v>
      </c>
      <c r="G49" s="80">
        <f t="shared" si="0"/>
        <v>2</v>
      </c>
      <c r="H49" s="33">
        <f t="shared" si="1"/>
        <v>0.02</v>
      </c>
    </row>
    <row r="50" spans="1:8" x14ac:dyDescent="0.3">
      <c r="A50" s="6" t="s">
        <v>57</v>
      </c>
      <c r="B50" s="5">
        <v>25</v>
      </c>
      <c r="C50" s="5">
        <v>17</v>
      </c>
      <c r="D50" s="4">
        <v>90</v>
      </c>
      <c r="E50" s="4">
        <v>1800</v>
      </c>
      <c r="F50" s="33">
        <v>0.04</v>
      </c>
      <c r="G50" s="80">
        <f t="shared" si="0"/>
        <v>4</v>
      </c>
      <c r="H50" s="33">
        <f t="shared" si="1"/>
        <v>0.04</v>
      </c>
    </row>
    <row r="51" spans="1:8" x14ac:dyDescent="0.3">
      <c r="A51" s="6" t="s">
        <v>58</v>
      </c>
      <c r="B51" s="5">
        <v>20</v>
      </c>
      <c r="C51" s="5">
        <v>10</v>
      </c>
      <c r="D51" s="4">
        <v>80</v>
      </c>
      <c r="E51" s="4">
        <v>1200</v>
      </c>
      <c r="F51" s="33">
        <v>0.01</v>
      </c>
      <c r="G51" s="80">
        <f t="shared" si="0"/>
        <v>1</v>
      </c>
      <c r="H51" s="33">
        <f t="shared" si="1"/>
        <v>0.01</v>
      </c>
    </row>
    <row r="52" spans="1:8" x14ac:dyDescent="0.3">
      <c r="A52" s="6" t="s">
        <v>59</v>
      </c>
      <c r="B52" s="5">
        <v>30</v>
      </c>
      <c r="C52" s="4">
        <v>15</v>
      </c>
      <c r="D52" s="4">
        <v>100</v>
      </c>
      <c r="E52" s="4">
        <v>1800</v>
      </c>
      <c r="F52" s="33">
        <v>0.01</v>
      </c>
      <c r="G52" s="80">
        <f t="shared" si="0"/>
        <v>1</v>
      </c>
      <c r="H52" s="33">
        <f t="shared" si="1"/>
        <v>0.01</v>
      </c>
    </row>
    <row r="53" spans="1:8" x14ac:dyDescent="0.3">
      <c r="G53" s="80"/>
      <c r="H53" s="33"/>
    </row>
    <row r="54" spans="1:8" x14ac:dyDescent="0.3">
      <c r="F54" s="79"/>
    </row>
    <row r="57" spans="1:8" x14ac:dyDescent="0.3">
      <c r="C57" s="25"/>
      <c r="D57"/>
      <c r="F57" s="79"/>
    </row>
    <row r="58" spans="1:8" x14ac:dyDescent="0.3">
      <c r="C58" s="25"/>
      <c r="D58"/>
    </row>
    <row r="59" spans="1:8" x14ac:dyDescent="0.3">
      <c r="C59" s="25"/>
      <c r="D59"/>
    </row>
    <row r="60" spans="1:8" x14ac:dyDescent="0.3">
      <c r="C60" s="25"/>
      <c r="D60"/>
      <c r="E60"/>
      <c r="F60"/>
    </row>
    <row r="61" spans="1:8" x14ac:dyDescent="0.3">
      <c r="D61"/>
      <c r="E61" t="s">
        <v>108</v>
      </c>
      <c r="F61" t="s">
        <v>126</v>
      </c>
      <c r="G61"/>
      <c r="H61"/>
    </row>
    <row r="62" spans="1:8" x14ac:dyDescent="0.3">
      <c r="D62" t="s">
        <v>127</v>
      </c>
      <c r="E62">
        <v>5500</v>
      </c>
      <c r="F62"/>
      <c r="G62"/>
      <c r="H62"/>
    </row>
    <row r="63" spans="1:8" x14ac:dyDescent="0.3">
      <c r="D63" t="s">
        <v>128</v>
      </c>
      <c r="E63">
        <v>1100</v>
      </c>
      <c r="F63">
        <v>1100</v>
      </c>
      <c r="G63"/>
      <c r="H63"/>
    </row>
    <row r="64" spans="1:8" x14ac:dyDescent="0.3">
      <c r="D64"/>
      <c r="E64"/>
      <c r="F64"/>
      <c r="G64"/>
      <c r="H64"/>
    </row>
    <row r="65" spans="4:9" ht="15" thickBot="1" x14ac:dyDescent="0.35">
      <c r="D65" s="114" t="s">
        <v>129</v>
      </c>
      <c r="E65" s="114"/>
      <c r="F65" s="114"/>
      <c r="G65" s="114"/>
      <c r="H65" s="114"/>
      <c r="I65" s="114"/>
    </row>
    <row r="66" spans="4:9" x14ac:dyDescent="0.3">
      <c r="D66" s="84" t="s">
        <v>129</v>
      </c>
      <c r="E66" s="82" t="s">
        <v>130</v>
      </c>
      <c r="F66" t="s">
        <v>131</v>
      </c>
      <c r="G66" s="82" t="s">
        <v>132</v>
      </c>
      <c r="H66" s="82" t="s">
        <v>110</v>
      </c>
      <c r="I66" s="83" t="s">
        <v>133</v>
      </c>
    </row>
    <row r="67" spans="4:9" x14ac:dyDescent="0.3">
      <c r="D67" s="84" t="s">
        <v>119</v>
      </c>
      <c r="E67" s="78">
        <v>0.48</v>
      </c>
      <c r="F67" s="86">
        <v>528</v>
      </c>
      <c r="G67"/>
      <c r="H67" s="78"/>
      <c r="I67" s="87"/>
    </row>
    <row r="68" spans="4:9" x14ac:dyDescent="0.3">
      <c r="D68" s="84" t="s">
        <v>120</v>
      </c>
      <c r="E68" s="78">
        <v>0.19</v>
      </c>
      <c r="F68" s="86">
        <v>209</v>
      </c>
      <c r="G68"/>
      <c r="H68" s="78"/>
      <c r="I68" s="87"/>
    </row>
    <row r="69" spans="4:9" x14ac:dyDescent="0.3">
      <c r="D69" s="84" t="s">
        <v>121</v>
      </c>
      <c r="E69" s="78">
        <v>0.27</v>
      </c>
      <c r="F69" s="86">
        <v>297</v>
      </c>
      <c r="G69"/>
      <c r="H69" s="78"/>
      <c r="I69" s="87"/>
    </row>
    <row r="70" spans="4:9" x14ac:dyDescent="0.3">
      <c r="D70" s="84" t="s">
        <v>122</v>
      </c>
      <c r="E70" s="78">
        <v>0.01</v>
      </c>
      <c r="F70" s="86">
        <v>11</v>
      </c>
      <c r="G70"/>
      <c r="H70" s="78"/>
      <c r="I70" s="87"/>
    </row>
    <row r="71" spans="4:9" x14ac:dyDescent="0.3">
      <c r="D71" s="84" t="s">
        <v>123</v>
      </c>
      <c r="E71" s="78">
        <v>0.05</v>
      </c>
      <c r="F71" s="86">
        <v>55</v>
      </c>
      <c r="G71"/>
      <c r="H71" s="78"/>
      <c r="I71" s="87"/>
    </row>
    <row r="72" spans="4:9" x14ac:dyDescent="0.3">
      <c r="D72" s="84"/>
      <c r="E72" s="78"/>
      <c r="F72" s="86"/>
      <c r="G72"/>
      <c r="H72" s="85"/>
      <c r="I72" s="87"/>
    </row>
    <row r="73" spans="4:9" x14ac:dyDescent="0.3">
      <c r="D73" s="84"/>
      <c r="E73" s="85"/>
      <c r="F73" s="86"/>
      <c r="G73"/>
      <c r="H73" s="85"/>
      <c r="I73" s="87"/>
    </row>
    <row r="74" spans="4:9" x14ac:dyDescent="0.3">
      <c r="D74" s="84"/>
      <c r="E74" s="85"/>
      <c r="F74" s="86"/>
      <c r="G74"/>
      <c r="H74" s="85"/>
      <c r="I74" s="87"/>
    </row>
    <row r="75" spans="4:9" x14ac:dyDescent="0.3">
      <c r="D75" s="84"/>
      <c r="E75" s="85"/>
      <c r="F75" s="86"/>
      <c r="G75"/>
      <c r="H75" s="85"/>
      <c r="I75" s="87"/>
    </row>
    <row r="76" spans="4:9" ht="15" thickBot="1" x14ac:dyDescent="0.35">
      <c r="D76" s="88"/>
      <c r="E76" s="95">
        <f>SUM(E67:E71)</f>
        <v>1</v>
      </c>
      <c r="F76" s="90">
        <f>SUM(F67:F75)</f>
        <v>1100</v>
      </c>
      <c r="G76" s="89">
        <f>SUM(G67:G75)</f>
        <v>0</v>
      </c>
      <c r="H76" s="89"/>
      <c r="I76" s="91">
        <f>SUM(I67:I75)</f>
        <v>0</v>
      </c>
    </row>
    <row r="77" spans="4:9" x14ac:dyDescent="0.3">
      <c r="D77"/>
      <c r="E77"/>
      <c r="F77"/>
      <c r="G77"/>
      <c r="H77"/>
    </row>
    <row r="78" spans="4:9" ht="15" thickBot="1" x14ac:dyDescent="0.35">
      <c r="D78" s="114" t="s">
        <v>134</v>
      </c>
      <c r="E78" s="114"/>
      <c r="F78" s="114"/>
      <c r="G78" s="114"/>
      <c r="H78" s="114"/>
      <c r="I78" s="114"/>
    </row>
    <row r="79" spans="4:9" x14ac:dyDescent="0.3">
      <c r="D79" s="81"/>
      <c r="E79" s="82"/>
      <c r="F79" s="82">
        <v>2000</v>
      </c>
      <c r="G79" s="82"/>
      <c r="H79" s="82"/>
      <c r="I79" s="83"/>
    </row>
    <row r="80" spans="4:9" x14ac:dyDescent="0.3">
      <c r="D80" s="84" t="s">
        <v>134</v>
      </c>
      <c r="E80" t="s">
        <v>135</v>
      </c>
      <c r="F80" t="s">
        <v>131</v>
      </c>
      <c r="G80" t="s">
        <v>132</v>
      </c>
      <c r="H80" t="s">
        <v>110</v>
      </c>
      <c r="I80" s="92" t="s">
        <v>133</v>
      </c>
    </row>
    <row r="81" spans="4:9" x14ac:dyDescent="0.3">
      <c r="D81" s="84" t="s">
        <v>124</v>
      </c>
      <c r="E81" s="79">
        <v>7.0000000000000007E-2</v>
      </c>
      <c r="F81" s="86">
        <v>77</v>
      </c>
      <c r="G81"/>
      <c r="H81" s="79"/>
      <c r="I81" s="87"/>
    </row>
    <row r="82" spans="4:9" x14ac:dyDescent="0.3">
      <c r="D82" s="84" t="s">
        <v>111</v>
      </c>
      <c r="E82" s="79">
        <v>0.02</v>
      </c>
      <c r="F82" s="86">
        <v>22</v>
      </c>
      <c r="G82"/>
      <c r="H82" s="79"/>
      <c r="I82" s="87"/>
    </row>
    <row r="83" spans="4:9" x14ac:dyDescent="0.3">
      <c r="D83" s="84" t="s">
        <v>112</v>
      </c>
      <c r="E83" s="79">
        <v>0.03</v>
      </c>
      <c r="F83" s="86">
        <v>33</v>
      </c>
      <c r="G83"/>
      <c r="H83" s="79"/>
      <c r="I83" s="87"/>
    </row>
    <row r="84" spans="4:9" x14ac:dyDescent="0.3">
      <c r="D84" s="84" t="s">
        <v>113</v>
      </c>
      <c r="E84" s="79">
        <v>0.33</v>
      </c>
      <c r="F84" s="86">
        <v>363</v>
      </c>
      <c r="G84"/>
      <c r="H84" s="79"/>
      <c r="I84" s="87"/>
    </row>
    <row r="85" spans="4:9" x14ac:dyDescent="0.3">
      <c r="D85" s="84" t="s">
        <v>114</v>
      </c>
      <c r="E85" s="79">
        <v>7.0000000000000007E-2</v>
      </c>
      <c r="F85" s="86">
        <v>77</v>
      </c>
      <c r="G85"/>
      <c r="H85" s="79"/>
      <c r="I85" s="87"/>
    </row>
    <row r="86" spans="4:9" x14ac:dyDescent="0.3">
      <c r="D86" s="84" t="s">
        <v>115</v>
      </c>
      <c r="E86" s="79">
        <v>0.28000000000000003</v>
      </c>
      <c r="F86" s="86">
        <v>308</v>
      </c>
      <c r="G86"/>
      <c r="H86" s="79"/>
      <c r="I86" s="87"/>
    </row>
    <row r="87" spans="4:9" x14ac:dyDescent="0.3">
      <c r="D87" s="84" t="s">
        <v>116</v>
      </c>
      <c r="E87" s="79">
        <v>0.2</v>
      </c>
      <c r="F87" s="86">
        <v>220</v>
      </c>
      <c r="G87"/>
      <c r="H87" s="79"/>
      <c r="I87" s="87"/>
    </row>
    <row r="88" spans="4:9" x14ac:dyDescent="0.3">
      <c r="D88" s="84"/>
      <c r="E88" s="85"/>
      <c r="F88" s="86"/>
      <c r="G88"/>
      <c r="H88" s="85"/>
      <c r="I88" s="87"/>
    </row>
    <row r="89" spans="4:9" x14ac:dyDescent="0.3">
      <c r="D89" s="84"/>
      <c r="E89" s="85"/>
      <c r="F89" s="86"/>
      <c r="G89"/>
      <c r="H89" s="85"/>
      <c r="I89" s="87"/>
    </row>
    <row r="90" spans="4:9" x14ac:dyDescent="0.3">
      <c r="D90" s="84"/>
      <c r="E90" s="85"/>
      <c r="F90" s="86"/>
      <c r="G90"/>
      <c r="H90" s="85"/>
      <c r="I90" s="87"/>
    </row>
    <row r="91" spans="4:9" x14ac:dyDescent="0.3">
      <c r="D91" s="84"/>
      <c r="E91" s="85"/>
      <c r="F91" s="86"/>
      <c r="G91"/>
      <c r="H91" s="85"/>
      <c r="I91" s="87"/>
    </row>
    <row r="92" spans="4:9" x14ac:dyDescent="0.3">
      <c r="D92" s="84"/>
      <c r="E92" s="85"/>
      <c r="F92" s="86"/>
      <c r="G92"/>
      <c r="H92" s="85"/>
      <c r="I92" s="87"/>
    </row>
    <row r="93" spans="4:9" ht="15" thickBot="1" x14ac:dyDescent="0.35">
      <c r="D93" s="88"/>
      <c r="E93" s="93">
        <f>SUM(E81:E87)</f>
        <v>1</v>
      </c>
      <c r="F93" s="90">
        <f>SUM(F81:F92)</f>
        <v>1100</v>
      </c>
      <c r="G93" s="89">
        <f>SUM(G81:G92)</f>
        <v>0</v>
      </c>
      <c r="H93" s="89"/>
      <c r="I93" s="94"/>
    </row>
    <row r="94" spans="4:9" x14ac:dyDescent="0.3">
      <c r="D94"/>
      <c r="E94"/>
      <c r="F94"/>
      <c r="G94"/>
      <c r="H94"/>
    </row>
    <row r="95" spans="4:9" x14ac:dyDescent="0.3">
      <c r="D95"/>
      <c r="E95"/>
      <c r="F95"/>
      <c r="G95"/>
      <c r="H95"/>
    </row>
  </sheetData>
  <autoFilter ref="A3:H54" xr:uid="{00000000-0009-0000-0000-000003000000}"/>
  <mergeCells count="8">
    <mergeCell ref="D65:I65"/>
    <mergeCell ref="D78:I78"/>
    <mergeCell ref="F2:H2"/>
    <mergeCell ref="B2:B3"/>
    <mergeCell ref="A2:A3"/>
    <mergeCell ref="C2:C3"/>
    <mergeCell ref="D2:D3"/>
    <mergeCell ref="E2: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CC28-0D87-4EF7-9454-518ED9F68501}">
  <dimension ref="A1:H28"/>
  <sheetViews>
    <sheetView workbookViewId="0">
      <selection activeCell="B6" sqref="B6"/>
    </sheetView>
  </sheetViews>
  <sheetFormatPr baseColWidth="10" defaultRowHeight="14.4" x14ac:dyDescent="0.3"/>
  <cols>
    <col min="1" max="1" width="15.33203125" bestFit="1" customWidth="1"/>
    <col min="6" max="6" width="15.6640625" bestFit="1" customWidth="1"/>
  </cols>
  <sheetData>
    <row r="1" spans="1:8" s="97" customFormat="1" x14ac:dyDescent="0.3">
      <c r="A1" s="98" t="s">
        <v>125</v>
      </c>
      <c r="B1" s="98" t="s">
        <v>117</v>
      </c>
      <c r="C1" s="99" t="s">
        <v>118</v>
      </c>
      <c r="F1" s="98" t="s">
        <v>136</v>
      </c>
      <c r="G1" s="98" t="s">
        <v>110</v>
      </c>
      <c r="H1" s="98" t="s">
        <v>118</v>
      </c>
    </row>
    <row r="2" spans="1:8" x14ac:dyDescent="0.3">
      <c r="A2" s="84" t="s">
        <v>119</v>
      </c>
      <c r="B2" s="78">
        <v>0.48</v>
      </c>
      <c r="C2" s="78">
        <f>+B2</f>
        <v>0.48</v>
      </c>
      <c r="F2" s="25" t="s">
        <v>124</v>
      </c>
      <c r="G2" s="79">
        <v>7.0000000000000007E-2</v>
      </c>
      <c r="H2" s="78">
        <f>+G2</f>
        <v>7.0000000000000007E-2</v>
      </c>
    </row>
    <row r="3" spans="1:8" x14ac:dyDescent="0.3">
      <c r="A3" s="84" t="s">
        <v>120</v>
      </c>
      <c r="B3" s="78">
        <v>0.19</v>
      </c>
      <c r="C3" s="78">
        <f>C2+B3</f>
        <v>0.66999999999999993</v>
      </c>
      <c r="F3" s="25" t="s">
        <v>111</v>
      </c>
      <c r="G3" s="79">
        <v>0.02</v>
      </c>
      <c r="H3" s="78">
        <f>H2+G3</f>
        <v>9.0000000000000011E-2</v>
      </c>
    </row>
    <row r="4" spans="1:8" x14ac:dyDescent="0.3">
      <c r="A4" s="84" t="s">
        <v>121</v>
      </c>
      <c r="B4" s="78">
        <v>0.27</v>
      </c>
      <c r="C4" s="78">
        <f>C3+B4</f>
        <v>0.94</v>
      </c>
      <c r="F4" s="25" t="s">
        <v>112</v>
      </c>
      <c r="G4" s="79">
        <v>0.03</v>
      </c>
      <c r="H4" s="78">
        <f t="shared" ref="H4:H7" si="0">H3+G4</f>
        <v>0.12000000000000001</v>
      </c>
    </row>
    <row r="5" spans="1:8" x14ac:dyDescent="0.3">
      <c r="A5" s="84" t="s">
        <v>122</v>
      </c>
      <c r="B5" s="78">
        <v>0.01</v>
      </c>
      <c r="C5" s="78">
        <f>B5+C4</f>
        <v>0.95</v>
      </c>
      <c r="F5" s="25" t="s">
        <v>113</v>
      </c>
      <c r="G5" s="79">
        <v>0.33</v>
      </c>
      <c r="H5" s="78">
        <f t="shared" si="0"/>
        <v>0.45</v>
      </c>
    </row>
    <row r="6" spans="1:8" x14ac:dyDescent="0.3">
      <c r="A6" s="84" t="s">
        <v>123</v>
      </c>
      <c r="B6" s="78">
        <v>0.05</v>
      </c>
      <c r="C6" s="78">
        <f>C5+B6</f>
        <v>1</v>
      </c>
      <c r="F6" s="25" t="s">
        <v>114</v>
      </c>
      <c r="G6" s="79">
        <v>7.0000000000000007E-2</v>
      </c>
      <c r="H6" s="78">
        <f t="shared" si="0"/>
        <v>0.52</v>
      </c>
    </row>
    <row r="7" spans="1:8" x14ac:dyDescent="0.3">
      <c r="A7" s="84"/>
      <c r="B7" s="78"/>
      <c r="C7" s="78"/>
      <c r="F7" s="25" t="s">
        <v>115</v>
      </c>
      <c r="G7" s="79">
        <v>0.28000000000000003</v>
      </c>
      <c r="H7" s="78">
        <f t="shared" si="0"/>
        <v>0.8</v>
      </c>
    </row>
    <row r="8" spans="1:8" x14ac:dyDescent="0.3">
      <c r="A8" s="96"/>
      <c r="B8" s="78"/>
      <c r="C8" s="78"/>
      <c r="F8" s="25"/>
      <c r="G8" s="79"/>
      <c r="H8" s="78"/>
    </row>
    <row r="10" spans="1:8" s="97" customFormat="1" x14ac:dyDescent="0.3">
      <c r="A10" s="98" t="s">
        <v>137</v>
      </c>
      <c r="B10" s="98" t="s">
        <v>110</v>
      </c>
      <c r="C10" s="98" t="s">
        <v>118</v>
      </c>
      <c r="F10" s="98" t="s">
        <v>138</v>
      </c>
      <c r="G10" s="98" t="s">
        <v>110</v>
      </c>
      <c r="H10" s="98" t="s">
        <v>118</v>
      </c>
    </row>
    <row r="11" spans="1:8" x14ac:dyDescent="0.3">
      <c r="A11" s="25" t="s">
        <v>124</v>
      </c>
      <c r="B11" s="79">
        <v>0.08</v>
      </c>
      <c r="C11" s="78">
        <f>+B11</f>
        <v>0.08</v>
      </c>
      <c r="F11" s="100" t="s">
        <v>139</v>
      </c>
      <c r="G11" s="79">
        <v>0.06</v>
      </c>
      <c r="H11" s="78">
        <f>+G11</f>
        <v>0.06</v>
      </c>
    </row>
    <row r="12" spans="1:8" x14ac:dyDescent="0.3">
      <c r="A12" s="25" t="s">
        <v>111</v>
      </c>
      <c r="B12" s="79">
        <v>0.27</v>
      </c>
      <c r="C12" s="78">
        <f>C11+B12</f>
        <v>0.35000000000000003</v>
      </c>
      <c r="F12" s="25" t="s">
        <v>140</v>
      </c>
      <c r="G12" s="79">
        <v>0.28999999999999998</v>
      </c>
      <c r="H12" s="78">
        <f>H11+G12</f>
        <v>0.35</v>
      </c>
    </row>
    <row r="13" spans="1:8" x14ac:dyDescent="0.3">
      <c r="A13" s="25" t="s">
        <v>112</v>
      </c>
      <c r="B13" s="79">
        <v>0.17</v>
      </c>
      <c r="C13" s="78">
        <f t="shared" ref="C13:C15" si="1">C12+B13</f>
        <v>0.52</v>
      </c>
      <c r="F13" s="25" t="s">
        <v>141</v>
      </c>
      <c r="G13" s="79">
        <v>0.22</v>
      </c>
      <c r="H13" s="78">
        <f t="shared" ref="H13:H15" si="2">H12+G13</f>
        <v>0.56999999999999995</v>
      </c>
    </row>
    <row r="14" spans="1:8" x14ac:dyDescent="0.3">
      <c r="A14" s="25" t="s">
        <v>113</v>
      </c>
      <c r="B14" s="79">
        <v>0.01</v>
      </c>
      <c r="C14" s="78">
        <f t="shared" si="1"/>
        <v>0.53</v>
      </c>
      <c r="F14" s="25" t="s">
        <v>142</v>
      </c>
      <c r="G14" s="79">
        <v>0.26</v>
      </c>
      <c r="H14" s="78">
        <f t="shared" si="2"/>
        <v>0.83</v>
      </c>
    </row>
    <row r="15" spans="1:8" x14ac:dyDescent="0.3">
      <c r="A15" s="25" t="s">
        <v>114</v>
      </c>
      <c r="B15" s="79">
        <v>0.47</v>
      </c>
      <c r="C15" s="78">
        <f t="shared" si="1"/>
        <v>1</v>
      </c>
      <c r="F15" s="25" t="s">
        <v>143</v>
      </c>
      <c r="G15" s="79">
        <v>0.17</v>
      </c>
      <c r="H15" s="78">
        <f t="shared" si="2"/>
        <v>1</v>
      </c>
    </row>
    <row r="16" spans="1:8" x14ac:dyDescent="0.3">
      <c r="A16" s="25"/>
      <c r="B16" s="79"/>
    </row>
    <row r="17" spans="1:2" x14ac:dyDescent="0.3">
      <c r="A17" s="25"/>
      <c r="B17" s="79"/>
    </row>
    <row r="27" spans="1:2" x14ac:dyDescent="0.3">
      <c r="A27" s="25"/>
      <c r="B27" s="79"/>
    </row>
    <row r="28" spans="1:2" x14ac:dyDescent="0.3">
      <c r="A28" s="25"/>
      <c r="B28" s="79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79998168889431442"/>
  </sheetPr>
  <dimension ref="A1:F33"/>
  <sheetViews>
    <sheetView topLeftCell="A3" zoomScaleNormal="100" workbookViewId="0">
      <selection activeCell="K27" sqref="K27"/>
    </sheetView>
  </sheetViews>
  <sheetFormatPr baseColWidth="10" defaultColWidth="8.88671875" defaultRowHeight="14.4" x14ac:dyDescent="0.3"/>
  <cols>
    <col min="1" max="1" width="18.109375" bestFit="1" customWidth="1"/>
    <col min="4" max="4" width="0" hidden="1" customWidth="1"/>
  </cols>
  <sheetData>
    <row r="1" spans="1:6" ht="50.25" customHeight="1" x14ac:dyDescent="0.3">
      <c r="A1" s="117" t="s">
        <v>66</v>
      </c>
      <c r="B1" s="117"/>
      <c r="C1" s="117"/>
      <c r="D1" s="117"/>
      <c r="E1" s="117"/>
      <c r="F1" s="117"/>
    </row>
    <row r="3" spans="1:6" ht="28.8" x14ac:dyDescent="0.3">
      <c r="A3" s="8"/>
      <c r="B3" s="9" t="s">
        <v>1</v>
      </c>
      <c r="C3" s="2" t="s">
        <v>2</v>
      </c>
      <c r="D3" s="2" t="s">
        <v>22</v>
      </c>
      <c r="E3" s="2" t="s">
        <v>3</v>
      </c>
      <c r="F3" s="2" t="s">
        <v>10</v>
      </c>
    </row>
    <row r="4" spans="1:6" x14ac:dyDescent="0.3">
      <c r="A4" s="1" t="s">
        <v>13</v>
      </c>
      <c r="B4" s="10">
        <v>31.8</v>
      </c>
      <c r="C4" s="4">
        <v>24.1</v>
      </c>
      <c r="D4" s="4"/>
      <c r="E4" s="12">
        <v>50</v>
      </c>
      <c r="F4" s="4">
        <v>4</v>
      </c>
    </row>
    <row r="5" spans="1:6" x14ac:dyDescent="0.3">
      <c r="A5" s="1" t="s">
        <v>13</v>
      </c>
      <c r="B5" s="10">
        <v>31.8</v>
      </c>
      <c r="C5" s="4">
        <v>24.1</v>
      </c>
      <c r="D5" s="4"/>
      <c r="E5" s="62">
        <v>55</v>
      </c>
      <c r="F5" s="4">
        <v>4</v>
      </c>
    </row>
    <row r="6" spans="1:6" x14ac:dyDescent="0.3">
      <c r="A6" s="1" t="s">
        <v>13</v>
      </c>
      <c r="B6" s="10">
        <v>31.8</v>
      </c>
      <c r="C6" s="4">
        <v>24.1</v>
      </c>
      <c r="D6" s="4"/>
      <c r="E6" s="12">
        <v>45</v>
      </c>
      <c r="F6" s="4">
        <v>4</v>
      </c>
    </row>
    <row r="7" spans="1:6" x14ac:dyDescent="0.3">
      <c r="A7" s="1" t="s">
        <v>13</v>
      </c>
      <c r="B7" s="10">
        <v>31.8</v>
      </c>
      <c r="C7" s="4">
        <v>24.1</v>
      </c>
      <c r="D7" s="4"/>
      <c r="E7" s="12">
        <v>40</v>
      </c>
      <c r="F7" s="4">
        <v>4</v>
      </c>
    </row>
    <row r="8" spans="1:6" x14ac:dyDescent="0.3">
      <c r="A8" s="1" t="s">
        <v>9</v>
      </c>
      <c r="B8" s="4">
        <v>39.299999999999997</v>
      </c>
      <c r="C8" s="4">
        <v>29.8</v>
      </c>
      <c r="D8" s="4"/>
      <c r="E8" s="12">
        <v>100</v>
      </c>
      <c r="F8" s="4">
        <v>4</v>
      </c>
    </row>
    <row r="9" spans="1:6" x14ac:dyDescent="0.3">
      <c r="A9" s="1" t="s">
        <v>9</v>
      </c>
      <c r="B9" s="4">
        <v>39.299999999999997</v>
      </c>
      <c r="C9" s="4">
        <v>29.8</v>
      </c>
      <c r="D9" s="4"/>
      <c r="E9" s="62">
        <v>110</v>
      </c>
      <c r="F9" s="4">
        <v>4</v>
      </c>
    </row>
    <row r="10" spans="1:6" x14ac:dyDescent="0.3">
      <c r="A10" s="1" t="s">
        <v>9</v>
      </c>
      <c r="B10" s="4">
        <v>39.299999999999997</v>
      </c>
      <c r="C10" s="4">
        <v>29.8</v>
      </c>
      <c r="D10" s="4"/>
      <c r="E10" s="12">
        <v>80</v>
      </c>
      <c r="F10" s="4">
        <v>4</v>
      </c>
    </row>
    <row r="11" spans="1:6" x14ac:dyDescent="0.3">
      <c r="A11" s="1" t="s">
        <v>9</v>
      </c>
      <c r="B11" s="4">
        <v>39.299999999999997</v>
      </c>
      <c r="C11" s="4">
        <v>29.8</v>
      </c>
      <c r="D11" s="4"/>
      <c r="E11" s="12">
        <v>85</v>
      </c>
      <c r="F11" s="4">
        <v>4</v>
      </c>
    </row>
    <row r="12" spans="1:6" x14ac:dyDescent="0.3">
      <c r="A12" s="1" t="s">
        <v>9</v>
      </c>
      <c r="B12" s="4">
        <v>39.299999999999997</v>
      </c>
      <c r="C12" s="4">
        <v>29.8</v>
      </c>
      <c r="D12" s="1"/>
      <c r="E12" s="12">
        <v>90</v>
      </c>
      <c r="F12" s="4">
        <v>4</v>
      </c>
    </row>
    <row r="13" spans="1:6" x14ac:dyDescent="0.3">
      <c r="A13" s="1" t="s">
        <v>9</v>
      </c>
      <c r="B13" s="4">
        <v>39.299999999999997</v>
      </c>
      <c r="C13" s="4">
        <v>29.8</v>
      </c>
      <c r="D13" s="1"/>
      <c r="E13" s="12">
        <v>95</v>
      </c>
      <c r="F13" s="4">
        <v>4</v>
      </c>
    </row>
    <row r="14" spans="1:6" x14ac:dyDescent="0.3">
      <c r="A14" s="1" t="s">
        <v>14</v>
      </c>
      <c r="B14" s="4">
        <v>39.4</v>
      </c>
      <c r="C14" s="4">
        <v>30.5</v>
      </c>
      <c r="D14" s="1"/>
      <c r="E14" s="62">
        <v>75</v>
      </c>
      <c r="F14" s="4">
        <v>4</v>
      </c>
    </row>
    <row r="15" spans="1:6" x14ac:dyDescent="0.3">
      <c r="A15" s="1" t="s">
        <v>14</v>
      </c>
      <c r="B15" s="4">
        <v>39.4</v>
      </c>
      <c r="C15" s="4">
        <v>30.5</v>
      </c>
      <c r="D15" s="4"/>
      <c r="E15" s="12">
        <v>60</v>
      </c>
      <c r="F15" s="4">
        <v>4</v>
      </c>
    </row>
    <row r="16" spans="1:6" x14ac:dyDescent="0.3">
      <c r="A16" s="1" t="s">
        <v>14</v>
      </c>
      <c r="B16" s="4">
        <v>39.4</v>
      </c>
      <c r="C16" s="4">
        <v>30.5</v>
      </c>
      <c r="D16" s="1"/>
      <c r="E16" s="12">
        <v>65</v>
      </c>
      <c r="F16" s="4">
        <v>4</v>
      </c>
    </row>
    <row r="17" spans="1:6" x14ac:dyDescent="0.3">
      <c r="A17" s="1" t="s">
        <v>14</v>
      </c>
      <c r="B17" s="4">
        <v>39.4</v>
      </c>
      <c r="C17" s="4">
        <v>30.5</v>
      </c>
      <c r="D17" s="1"/>
      <c r="E17" s="62">
        <v>80</v>
      </c>
      <c r="F17" s="4">
        <v>4</v>
      </c>
    </row>
    <row r="18" spans="1:6" x14ac:dyDescent="0.3">
      <c r="A18" s="1" t="s">
        <v>14</v>
      </c>
      <c r="B18" s="4">
        <v>39.4</v>
      </c>
      <c r="C18" s="4">
        <v>30.5</v>
      </c>
      <c r="D18" s="1"/>
      <c r="E18" s="12">
        <v>70</v>
      </c>
      <c r="F18" s="4">
        <v>4</v>
      </c>
    </row>
    <row r="19" spans="1:6" x14ac:dyDescent="0.3">
      <c r="A19" s="1" t="s">
        <v>16</v>
      </c>
      <c r="B19" s="4">
        <v>10</v>
      </c>
      <c r="C19" s="4">
        <v>10</v>
      </c>
      <c r="D19" s="1">
        <v>1</v>
      </c>
      <c r="E19" s="75">
        <v>50</v>
      </c>
      <c r="F19" s="4">
        <v>1</v>
      </c>
    </row>
    <row r="20" spans="1:6" x14ac:dyDescent="0.3">
      <c r="A20" s="1" t="s">
        <v>17</v>
      </c>
      <c r="B20" s="4">
        <v>21</v>
      </c>
      <c r="C20" s="4">
        <v>14.8</v>
      </c>
      <c r="D20" s="1">
        <v>1</v>
      </c>
      <c r="E20" s="75">
        <v>50</v>
      </c>
      <c r="F20" s="4">
        <v>1</v>
      </c>
    </row>
    <row r="21" spans="1:6" x14ac:dyDescent="0.3">
      <c r="A21" s="1" t="s">
        <v>18</v>
      </c>
      <c r="B21" s="4">
        <v>29.7</v>
      </c>
      <c r="C21" s="4">
        <v>21</v>
      </c>
      <c r="D21" s="1">
        <v>1</v>
      </c>
      <c r="E21" s="75">
        <v>75</v>
      </c>
      <c r="F21" s="4">
        <v>1</v>
      </c>
    </row>
    <row r="22" spans="1:6" x14ac:dyDescent="0.3">
      <c r="A22" s="1" t="s">
        <v>19</v>
      </c>
      <c r="B22" s="4">
        <v>42</v>
      </c>
      <c r="C22" s="4">
        <v>29.7</v>
      </c>
      <c r="D22" s="1">
        <v>1</v>
      </c>
      <c r="E22" s="75">
        <v>100</v>
      </c>
      <c r="F22" s="4">
        <v>1</v>
      </c>
    </row>
    <row r="23" spans="1:6" x14ac:dyDescent="0.3">
      <c r="A23" s="11" t="s">
        <v>17</v>
      </c>
      <c r="B23" s="4">
        <v>21</v>
      </c>
      <c r="C23" s="4">
        <v>14.8</v>
      </c>
      <c r="D23" s="4"/>
      <c r="E23" s="12">
        <v>40</v>
      </c>
      <c r="F23" s="4">
        <v>4</v>
      </c>
    </row>
    <row r="24" spans="1:6" x14ac:dyDescent="0.3">
      <c r="A24" s="11" t="s">
        <v>17</v>
      </c>
      <c r="B24" s="4">
        <v>21</v>
      </c>
      <c r="C24" s="4">
        <v>14.8</v>
      </c>
      <c r="D24" s="4"/>
      <c r="E24" s="12">
        <v>45</v>
      </c>
      <c r="F24" s="4">
        <v>4</v>
      </c>
    </row>
    <row r="25" spans="1:6" x14ac:dyDescent="0.3">
      <c r="A25" s="1" t="s">
        <v>18</v>
      </c>
      <c r="B25" s="4">
        <v>29.7</v>
      </c>
      <c r="C25" s="4">
        <v>21</v>
      </c>
      <c r="D25" s="4"/>
      <c r="E25" s="12">
        <v>60</v>
      </c>
      <c r="F25" s="4">
        <v>4</v>
      </c>
    </row>
    <row r="26" spans="1:6" x14ac:dyDescent="0.3">
      <c r="A26" s="1" t="s">
        <v>18</v>
      </c>
      <c r="B26" s="4">
        <v>29.7</v>
      </c>
      <c r="C26" s="4">
        <v>21</v>
      </c>
      <c r="D26" s="4"/>
      <c r="E26" s="12">
        <v>65</v>
      </c>
      <c r="F26" s="4">
        <v>4</v>
      </c>
    </row>
    <row r="27" spans="1:6" x14ac:dyDescent="0.3">
      <c r="A27" s="1" t="s">
        <v>18</v>
      </c>
      <c r="B27" s="4">
        <v>29.7</v>
      </c>
      <c r="C27" s="4">
        <v>21</v>
      </c>
      <c r="D27" s="4"/>
      <c r="E27" s="12">
        <v>70</v>
      </c>
      <c r="F27" s="4">
        <v>4</v>
      </c>
    </row>
    <row r="28" spans="1:6" x14ac:dyDescent="0.3">
      <c r="A28" s="1" t="s">
        <v>19</v>
      </c>
      <c r="B28" s="4">
        <v>42</v>
      </c>
      <c r="C28" s="4">
        <v>29.7</v>
      </c>
      <c r="D28" s="4"/>
      <c r="E28" s="12">
        <v>80</v>
      </c>
      <c r="F28" s="4">
        <v>4</v>
      </c>
    </row>
    <row r="29" spans="1:6" x14ac:dyDescent="0.3">
      <c r="A29" s="1" t="s">
        <v>19</v>
      </c>
      <c r="B29" s="4">
        <v>42</v>
      </c>
      <c r="C29" s="4">
        <v>29.7</v>
      </c>
      <c r="D29" s="4"/>
      <c r="E29" s="12">
        <v>85</v>
      </c>
      <c r="F29" s="4">
        <v>4</v>
      </c>
    </row>
    <row r="30" spans="1:6" x14ac:dyDescent="0.3">
      <c r="A30" s="1" t="s">
        <v>19</v>
      </c>
      <c r="B30" s="4">
        <v>42</v>
      </c>
      <c r="C30" s="4">
        <v>29.7</v>
      </c>
      <c r="D30" s="4"/>
      <c r="E30" s="12">
        <v>90</v>
      </c>
      <c r="F30" s="4">
        <v>4</v>
      </c>
    </row>
    <row r="31" spans="1:6" x14ac:dyDescent="0.3">
      <c r="A31" s="1" t="s">
        <v>19</v>
      </c>
      <c r="B31" s="4">
        <v>42</v>
      </c>
      <c r="C31" s="4">
        <v>29.7</v>
      </c>
      <c r="D31" s="4"/>
      <c r="E31" s="12">
        <v>95</v>
      </c>
      <c r="F31" s="4">
        <v>4</v>
      </c>
    </row>
    <row r="32" spans="1:6" ht="15" thickBot="1" x14ac:dyDescent="0.35"/>
    <row r="33" spans="1:6" ht="15" thickBot="1" x14ac:dyDescent="0.35">
      <c r="A33" s="35" t="s">
        <v>77</v>
      </c>
      <c r="F33" s="35">
        <f>SUM(F4:F31)</f>
        <v>100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</sheetPr>
  <dimension ref="A1:F23"/>
  <sheetViews>
    <sheetView workbookViewId="0">
      <selection activeCell="N23" sqref="N23"/>
    </sheetView>
  </sheetViews>
  <sheetFormatPr baseColWidth="10" defaultColWidth="8.88671875" defaultRowHeight="14.4" x14ac:dyDescent="0.3"/>
  <cols>
    <col min="1" max="1" width="22.33203125" customWidth="1"/>
  </cols>
  <sheetData>
    <row r="1" spans="1:6" ht="57.75" customHeight="1" x14ac:dyDescent="0.3">
      <c r="A1" s="118" t="s">
        <v>90</v>
      </c>
      <c r="B1" s="118"/>
      <c r="C1" s="118"/>
      <c r="D1" s="118"/>
      <c r="E1" s="118"/>
      <c r="F1" s="118"/>
    </row>
    <row r="2" spans="1:6" ht="28.8" x14ac:dyDescent="0.3">
      <c r="A2" s="8"/>
      <c r="B2" s="9" t="s">
        <v>1</v>
      </c>
      <c r="C2" s="2" t="s">
        <v>2</v>
      </c>
      <c r="D2" s="2" t="s">
        <v>22</v>
      </c>
      <c r="E2" s="2" t="s">
        <v>3</v>
      </c>
      <c r="F2" s="2" t="s">
        <v>10</v>
      </c>
    </row>
    <row r="3" spans="1:6" x14ac:dyDescent="0.3">
      <c r="A3" s="1" t="s">
        <v>91</v>
      </c>
      <c r="B3" s="10">
        <v>43.2</v>
      </c>
      <c r="C3" s="4">
        <v>30.5</v>
      </c>
      <c r="D3" s="4">
        <v>140</v>
      </c>
      <c r="E3" s="12">
        <v>5500</v>
      </c>
      <c r="F3" s="4">
        <v>4</v>
      </c>
    </row>
    <row r="4" spans="1:6" x14ac:dyDescent="0.3">
      <c r="A4" s="1" t="s">
        <v>92</v>
      </c>
      <c r="B4" s="10">
        <v>43.2</v>
      </c>
      <c r="C4" s="4">
        <v>30.5</v>
      </c>
      <c r="D4" s="4">
        <v>140</v>
      </c>
      <c r="E4" s="12">
        <v>5000</v>
      </c>
      <c r="F4" s="4">
        <v>4</v>
      </c>
    </row>
    <row r="5" spans="1:6" x14ac:dyDescent="0.3">
      <c r="A5" s="1" t="s">
        <v>93</v>
      </c>
      <c r="B5" s="10">
        <v>43.2</v>
      </c>
      <c r="C5" s="4">
        <v>30.5</v>
      </c>
      <c r="D5" s="4">
        <v>140</v>
      </c>
      <c r="E5" s="62">
        <v>6000</v>
      </c>
      <c r="F5" s="4">
        <v>4</v>
      </c>
    </row>
    <row r="6" spans="1:6" x14ac:dyDescent="0.3">
      <c r="A6" s="1" t="s">
        <v>94</v>
      </c>
      <c r="B6" s="13">
        <v>47</v>
      </c>
      <c r="C6" s="4">
        <v>30.5</v>
      </c>
      <c r="D6" s="4">
        <v>140</v>
      </c>
      <c r="E6" s="4">
        <v>4500</v>
      </c>
      <c r="F6" s="4">
        <v>4</v>
      </c>
    </row>
    <row r="7" spans="1:6" x14ac:dyDescent="0.3">
      <c r="A7" s="1" t="s">
        <v>95</v>
      </c>
      <c r="B7" s="13">
        <v>50</v>
      </c>
      <c r="C7" s="4">
        <v>30.5</v>
      </c>
      <c r="D7" s="4">
        <v>140</v>
      </c>
      <c r="E7" s="4">
        <v>4500</v>
      </c>
      <c r="F7" s="4">
        <v>4</v>
      </c>
    </row>
    <row r="8" spans="1:6" x14ac:dyDescent="0.3">
      <c r="A8" s="1" t="s">
        <v>96</v>
      </c>
      <c r="B8" s="13">
        <v>58</v>
      </c>
      <c r="C8" s="4">
        <v>30.5</v>
      </c>
      <c r="D8" s="4">
        <v>140</v>
      </c>
      <c r="E8" s="4">
        <v>4500</v>
      </c>
      <c r="F8" s="4">
        <v>4</v>
      </c>
    </row>
    <row r="9" spans="1:6" x14ac:dyDescent="0.3">
      <c r="A9" s="1" t="s">
        <v>97</v>
      </c>
      <c r="B9" s="10">
        <v>43.2</v>
      </c>
      <c r="C9" s="12">
        <v>35</v>
      </c>
      <c r="D9" s="4">
        <v>140</v>
      </c>
      <c r="E9" s="4">
        <v>4500</v>
      </c>
      <c r="F9" s="4">
        <v>4</v>
      </c>
    </row>
    <row r="10" spans="1:6" x14ac:dyDescent="0.3">
      <c r="A10" s="1" t="s">
        <v>98</v>
      </c>
      <c r="B10" s="10">
        <v>43.2</v>
      </c>
      <c r="C10" s="12">
        <v>40</v>
      </c>
      <c r="D10" s="4">
        <v>140</v>
      </c>
      <c r="E10" s="4">
        <v>4500</v>
      </c>
      <c r="F10" s="4">
        <v>4</v>
      </c>
    </row>
    <row r="11" spans="1:6" x14ac:dyDescent="0.3">
      <c r="A11" s="1" t="s">
        <v>99</v>
      </c>
      <c r="B11" s="10">
        <v>43.2</v>
      </c>
      <c r="C11" s="62">
        <v>45</v>
      </c>
      <c r="D11" s="4">
        <v>140</v>
      </c>
      <c r="E11" s="4">
        <v>4500</v>
      </c>
      <c r="F11" s="4">
        <v>4</v>
      </c>
    </row>
    <row r="12" spans="1:6" x14ac:dyDescent="0.3">
      <c r="A12" s="1" t="s">
        <v>100</v>
      </c>
      <c r="B12" s="10">
        <v>43.2</v>
      </c>
      <c r="C12" s="4">
        <v>30.5</v>
      </c>
      <c r="D12" s="12">
        <v>150</v>
      </c>
      <c r="E12" s="4">
        <v>4500</v>
      </c>
      <c r="F12" s="4">
        <v>4</v>
      </c>
    </row>
    <row r="13" spans="1:6" x14ac:dyDescent="0.3">
      <c r="A13" s="1" t="s">
        <v>101</v>
      </c>
      <c r="B13" s="10">
        <v>43.2</v>
      </c>
      <c r="C13" s="4">
        <v>30.5</v>
      </c>
      <c r="D13" s="12">
        <v>200</v>
      </c>
      <c r="E13" s="4">
        <v>4500</v>
      </c>
      <c r="F13" s="4">
        <v>4</v>
      </c>
    </row>
    <row r="14" spans="1:6" x14ac:dyDescent="0.3">
      <c r="A14" s="1" t="s">
        <v>102</v>
      </c>
      <c r="B14" s="13">
        <v>50</v>
      </c>
      <c r="C14" s="77">
        <v>35</v>
      </c>
      <c r="D14" s="4">
        <v>140</v>
      </c>
      <c r="E14" s="4">
        <v>1000</v>
      </c>
      <c r="F14" s="4">
        <v>4</v>
      </c>
    </row>
    <row r="15" spans="1:6" x14ac:dyDescent="0.3">
      <c r="A15" s="1" t="s">
        <v>103</v>
      </c>
      <c r="B15" s="13">
        <v>55</v>
      </c>
      <c r="C15" s="77">
        <v>40</v>
      </c>
      <c r="D15" s="4">
        <v>20</v>
      </c>
      <c r="E15" s="75">
        <v>5500</v>
      </c>
      <c r="F15" s="4">
        <v>4</v>
      </c>
    </row>
    <row r="16" spans="1:6" x14ac:dyDescent="0.3">
      <c r="A16" s="1" t="s">
        <v>104</v>
      </c>
      <c r="B16" s="13">
        <v>60</v>
      </c>
      <c r="C16" s="77">
        <v>45</v>
      </c>
      <c r="D16" s="4">
        <v>35</v>
      </c>
      <c r="E16" s="75">
        <v>6000</v>
      </c>
      <c r="F16" s="4">
        <v>4</v>
      </c>
    </row>
    <row r="17" spans="1:6" x14ac:dyDescent="0.3">
      <c r="A17" s="1" t="s">
        <v>63</v>
      </c>
      <c r="B17" s="13">
        <v>45.1</v>
      </c>
      <c r="C17" s="77">
        <v>36.200000000000003</v>
      </c>
      <c r="D17" s="4">
        <v>2</v>
      </c>
      <c r="E17" s="5">
        <v>100</v>
      </c>
      <c r="F17" s="4">
        <v>4</v>
      </c>
    </row>
    <row r="18" spans="1:6" x14ac:dyDescent="0.3">
      <c r="A18" s="1" t="s">
        <v>23</v>
      </c>
      <c r="B18" s="13">
        <v>47</v>
      </c>
      <c r="C18" s="77">
        <v>37</v>
      </c>
      <c r="D18" s="4">
        <v>2</v>
      </c>
      <c r="E18" s="4">
        <v>100</v>
      </c>
      <c r="F18" s="4">
        <v>4</v>
      </c>
    </row>
    <row r="22" spans="1:6" ht="15" thickBot="1" x14ac:dyDescent="0.35"/>
    <row r="23" spans="1:6" ht="15" thickBot="1" x14ac:dyDescent="0.35">
      <c r="A23" s="34" t="s">
        <v>77</v>
      </c>
      <c r="F23" s="35">
        <f>SUM(F4:F18)</f>
        <v>60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Workflow</vt:lpstr>
      <vt:lpstr>Assumptions</vt:lpstr>
      <vt:lpstr>_Test deck Docs_</vt:lpstr>
      <vt:lpstr>_Test deck small parcels_</vt:lpstr>
      <vt:lpstr>Class dim</vt:lpstr>
      <vt:lpstr>Test deck Light parcels</vt:lpstr>
      <vt:lpstr>Test deck Oversized parcels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2022-08-12T14:26:35Z</dcterms:modified>
</cp:coreProperties>
</file>