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Desktop\excels\"/>
    </mc:Choice>
  </mc:AlternateContent>
  <xr:revisionPtr revIDLastSave="0" documentId="13_ncr:1_{BCB041E3-6468-427D-A9EE-AD247ECFC419}" xr6:coauthVersionLast="45" xr6:coauthVersionMax="45" xr10:uidLastSave="{00000000-0000-0000-0000-000000000000}"/>
  <bookViews>
    <workbookView xWindow="-120" yWindow="-120" windowWidth="20640" windowHeight="11160" activeTab="4" xr2:uid="{B6C3255B-6F41-4F5C-B481-B41BEEA303DD}"/>
  </bookViews>
  <sheets>
    <sheet name="Covarianza" sheetId="3" r:id="rId1"/>
    <sheet name="Correlación" sheetId="4" r:id="rId2"/>
    <sheet name="histograma altura" sheetId="6" r:id="rId3"/>
    <sheet name="histograma manos" sheetId="7" r:id="rId4"/>
    <sheet name="Hoja1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" i="1" l="1"/>
  <c r="D20" i="1"/>
  <c r="F14" i="1"/>
  <c r="E20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G4" i="1"/>
  <c r="I4" i="1" l="1"/>
  <c r="I3" i="1"/>
  <c r="H21" i="1" l="1"/>
  <c r="I12" i="1"/>
  <c r="H15" i="1"/>
  <c r="I19" i="1" l="1"/>
  <c r="C18" i="1"/>
  <c r="D18" i="1" s="1"/>
  <c r="C14" i="1"/>
  <c r="D14" i="1" s="1"/>
  <c r="C10" i="1"/>
  <c r="D10" i="1" s="1"/>
  <c r="C6" i="1"/>
  <c r="D6" i="1" s="1"/>
  <c r="C17" i="1"/>
  <c r="D17" i="1" s="1"/>
  <c r="C13" i="1"/>
  <c r="D13" i="1" s="1"/>
  <c r="C9" i="1"/>
  <c r="D9" i="1" s="1"/>
  <c r="C5" i="1"/>
  <c r="D5" i="1" s="1"/>
  <c r="C2" i="1"/>
  <c r="C16" i="1"/>
  <c r="D16" i="1" s="1"/>
  <c r="C12" i="1"/>
  <c r="D12" i="1" s="1"/>
  <c r="C8" i="1"/>
  <c r="D8" i="1" s="1"/>
  <c r="C4" i="1"/>
  <c r="D4" i="1" s="1"/>
  <c r="C15" i="1"/>
  <c r="D15" i="1" s="1"/>
  <c r="C11" i="1"/>
  <c r="D11" i="1" s="1"/>
  <c r="C7" i="1"/>
  <c r="D7" i="1" s="1"/>
  <c r="C3" i="1"/>
  <c r="D3" i="1" s="1"/>
  <c r="I25" i="1"/>
  <c r="I24" i="1"/>
  <c r="D2" i="1" l="1"/>
  <c r="G8" i="1"/>
  <c r="G6" i="1"/>
  <c r="C3" i="3" l="1"/>
  <c r="B2" i="3"/>
  <c r="G2" i="1" l="1"/>
</calcChain>
</file>

<file path=xl/sharedStrings.xml><?xml version="1.0" encoding="utf-8"?>
<sst xmlns="http://schemas.openxmlformats.org/spreadsheetml/2006/main" count="31" uniqueCount="22">
  <si>
    <t>mano</t>
  </si>
  <si>
    <t>altura</t>
  </si>
  <si>
    <t>Covarianza</t>
  </si>
  <si>
    <t>Corelacion</t>
  </si>
  <si>
    <t>Columna 1</t>
  </si>
  <si>
    <t>Columna 2</t>
  </si>
  <si>
    <t>media altura</t>
  </si>
  <si>
    <t>media manos</t>
  </si>
  <si>
    <t>rango mano</t>
  </si>
  <si>
    <t>rango altura</t>
  </si>
  <si>
    <t>Clase</t>
  </si>
  <si>
    <t>y mayor...</t>
  </si>
  <si>
    <t>Frecuencia</t>
  </si>
  <si>
    <t>DS mano</t>
  </si>
  <si>
    <t>DS altura</t>
  </si>
  <si>
    <t>interseccion</t>
  </si>
  <si>
    <t>pendiente</t>
  </si>
  <si>
    <t xml:space="preserve"> </t>
  </si>
  <si>
    <t>r cuadrado</t>
  </si>
  <si>
    <t>estimado</t>
  </si>
  <si>
    <t xml:space="preserve">real mano menos media </t>
  </si>
  <si>
    <t>estimado manos -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</si>
</sst>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NumberFormat="1" applyFill="1" applyBorder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'histograma altura'!$A$2:$A$11</c:f>
              <c:strCache>
                <c:ptCount val="10"/>
                <c:pt idx="0">
                  <c:v>158</c:v>
                </c:pt>
                <c:pt idx="1">
                  <c:v>162</c:v>
                </c:pt>
                <c:pt idx="2">
                  <c:v>166</c:v>
                </c:pt>
                <c:pt idx="3">
                  <c:v>170</c:v>
                </c:pt>
                <c:pt idx="4">
                  <c:v>174</c:v>
                </c:pt>
                <c:pt idx="5">
                  <c:v>178</c:v>
                </c:pt>
                <c:pt idx="6">
                  <c:v>182</c:v>
                </c:pt>
                <c:pt idx="7">
                  <c:v>186</c:v>
                </c:pt>
                <c:pt idx="8">
                  <c:v>190</c:v>
                </c:pt>
                <c:pt idx="9">
                  <c:v>y mayor...</c:v>
                </c:pt>
              </c:strCache>
            </c:strRef>
          </c:cat>
          <c:val>
            <c:numRef>
              <c:f>'histograma altura'!$B$2:$B$11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3E-4588-80DE-EC6046FB6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3082112"/>
        <c:axId val="1329918480"/>
      </c:barChart>
      <c:catAx>
        <c:axId val="1323082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9918480"/>
        <c:crosses val="autoZero"/>
        <c:auto val="1"/>
        <c:lblAlgn val="ctr"/>
        <c:lblOffset val="100"/>
        <c:noMultiLvlLbl val="0"/>
      </c:catAx>
      <c:valAx>
        <c:axId val="1329918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30821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'histograma manos'!$A$2:$A$5</c:f>
              <c:strCache>
                <c:ptCount val="4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y mayor...</c:v>
                </c:pt>
              </c:strCache>
            </c:strRef>
          </c:cat>
          <c:val>
            <c:numRef>
              <c:f>'histograma manos'!$B$2:$B$5</c:f>
              <c:numCache>
                <c:formatCode>General</c:formatCode>
                <c:ptCount val="4"/>
                <c:pt idx="0">
                  <c:v>1</c:v>
                </c:pt>
                <c:pt idx="1">
                  <c:v>9</c:v>
                </c:pt>
                <c:pt idx="2">
                  <c:v>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59-4D01-98DF-9CB23DCBA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1178128"/>
        <c:axId val="1473201056"/>
      </c:barChart>
      <c:catAx>
        <c:axId val="1471178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3201056"/>
        <c:crosses val="autoZero"/>
        <c:auto val="1"/>
        <c:lblAlgn val="ctr"/>
        <c:lblOffset val="100"/>
        <c:noMultiLvlLbl val="0"/>
      </c:catAx>
      <c:valAx>
        <c:axId val="1473201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117812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9012904636920387E-2"/>
                  <c:y val="0.29294510061242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Hoja1!$B$2:$B$18</c:f>
              <c:numCache>
                <c:formatCode>General</c:formatCode>
                <c:ptCount val="17"/>
                <c:pt idx="0">
                  <c:v>180</c:v>
                </c:pt>
                <c:pt idx="1">
                  <c:v>178</c:v>
                </c:pt>
                <c:pt idx="2">
                  <c:v>165</c:v>
                </c:pt>
                <c:pt idx="3">
                  <c:v>163</c:v>
                </c:pt>
                <c:pt idx="4">
                  <c:v>177</c:v>
                </c:pt>
                <c:pt idx="5">
                  <c:v>169</c:v>
                </c:pt>
                <c:pt idx="6">
                  <c:v>177</c:v>
                </c:pt>
                <c:pt idx="7">
                  <c:v>171</c:v>
                </c:pt>
                <c:pt idx="8">
                  <c:v>176</c:v>
                </c:pt>
                <c:pt idx="9">
                  <c:v>182</c:v>
                </c:pt>
                <c:pt idx="10">
                  <c:v>175</c:v>
                </c:pt>
                <c:pt idx="11">
                  <c:v>172</c:v>
                </c:pt>
                <c:pt idx="12">
                  <c:v>167</c:v>
                </c:pt>
                <c:pt idx="13">
                  <c:v>186</c:v>
                </c:pt>
                <c:pt idx="14">
                  <c:v>170</c:v>
                </c:pt>
                <c:pt idx="15">
                  <c:v>158</c:v>
                </c:pt>
                <c:pt idx="16">
                  <c:v>174</c:v>
                </c:pt>
              </c:numCache>
            </c:numRef>
          </c:xVal>
          <c:yVal>
            <c:numRef>
              <c:f>Hoja1!$A$2:$A$18</c:f>
              <c:numCache>
                <c:formatCode>General</c:formatCode>
                <c:ptCount val="17"/>
                <c:pt idx="0">
                  <c:v>20</c:v>
                </c:pt>
                <c:pt idx="1">
                  <c:v>20</c:v>
                </c:pt>
                <c:pt idx="2">
                  <c:v>17</c:v>
                </c:pt>
                <c:pt idx="3">
                  <c:v>16</c:v>
                </c:pt>
                <c:pt idx="4">
                  <c:v>18</c:v>
                </c:pt>
                <c:pt idx="5">
                  <c:v>18</c:v>
                </c:pt>
                <c:pt idx="6">
                  <c:v>19</c:v>
                </c:pt>
                <c:pt idx="7">
                  <c:v>18</c:v>
                </c:pt>
                <c:pt idx="8">
                  <c:v>18</c:v>
                </c:pt>
                <c:pt idx="9">
                  <c:v>21</c:v>
                </c:pt>
                <c:pt idx="10">
                  <c:v>20</c:v>
                </c:pt>
                <c:pt idx="11">
                  <c:v>17</c:v>
                </c:pt>
                <c:pt idx="12">
                  <c:v>15</c:v>
                </c:pt>
                <c:pt idx="13">
                  <c:v>20</c:v>
                </c:pt>
                <c:pt idx="14">
                  <c:v>18</c:v>
                </c:pt>
                <c:pt idx="15">
                  <c:v>17</c:v>
                </c:pt>
                <c:pt idx="16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DE-490C-8DFC-50C4AD884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751808"/>
        <c:axId val="1860545840"/>
      </c:scatterChart>
      <c:valAx>
        <c:axId val="2041751808"/>
        <c:scaling>
          <c:orientation val="minMax"/>
          <c:max val="200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60545840"/>
        <c:crosses val="autoZero"/>
        <c:crossBetween val="midCat"/>
      </c:valAx>
      <c:valAx>
        <c:axId val="1860545840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175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11</xdr:col>
      <xdr:colOff>190500</xdr:colOff>
      <xdr:row>15</xdr:row>
      <xdr:rowOff>142876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19E57E-2215-41D5-A9EB-E8B41F8F4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0</xdr:row>
      <xdr:rowOff>180975</xdr:rowOff>
    </xdr:from>
    <xdr:to>
      <xdr:col>10</xdr:col>
      <xdr:colOff>19050</xdr:colOff>
      <xdr:row>13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35670F-DD88-4758-8D91-C57456B77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4</xdr:row>
      <xdr:rowOff>128587</xdr:rowOff>
    </xdr:from>
    <xdr:to>
      <xdr:col>15</xdr:col>
      <xdr:colOff>381000</xdr:colOff>
      <xdr:row>19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21129F-05F3-4C06-87EA-83326A581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A846-6947-4371-844D-F49B4B846256}">
  <dimension ref="A1:C3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A1" s="2"/>
      <c r="B1" s="2" t="s">
        <v>4</v>
      </c>
      <c r="C1" s="2" t="s">
        <v>5</v>
      </c>
    </row>
    <row r="2" spans="1:3" x14ac:dyDescent="0.25">
      <c r="A2" s="3" t="s">
        <v>4</v>
      </c>
      <c r="B2" s="3">
        <f>VARP(Hoja1!$A$2:$A$18)</f>
        <v>2.4429065743944647</v>
      </c>
      <c r="C2" s="3"/>
    </row>
    <row r="3" spans="1:3" ht="15.75" thickBot="1" x14ac:dyDescent="0.3">
      <c r="A3" s="1" t="s">
        <v>5</v>
      </c>
      <c r="B3" s="1">
        <v>8.7231833910034595</v>
      </c>
      <c r="C3" s="1">
        <f>VARP(Hoja1!$B$2:$B$18)</f>
        <v>48.525951557093428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6653-309E-452E-9675-BA09AD7192EF}">
  <dimension ref="A1:C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s="2"/>
      <c r="B1" s="2" t="s">
        <v>4</v>
      </c>
      <c r="C1" s="2" t="s">
        <v>5</v>
      </c>
    </row>
    <row r="2" spans="1:3" x14ac:dyDescent="0.25">
      <c r="A2" s="3" t="s">
        <v>4</v>
      </c>
      <c r="B2" s="3">
        <v>1</v>
      </c>
      <c r="C2" s="3"/>
    </row>
    <row r="3" spans="1:3" ht="15.75" thickBot="1" x14ac:dyDescent="0.3">
      <c r="A3" s="1" t="s">
        <v>5</v>
      </c>
      <c r="B3" s="1">
        <v>0.8011881986763022</v>
      </c>
      <c r="C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9AD7-E220-46EC-9FB6-3016D8B04D3D}">
  <dimension ref="A1:B11"/>
  <sheetViews>
    <sheetView workbookViewId="0">
      <selection sqref="A1:B11"/>
    </sheetView>
  </sheetViews>
  <sheetFormatPr baseColWidth="10" defaultRowHeight="15" x14ac:dyDescent="0.25"/>
  <sheetData>
    <row r="1" spans="1:2" x14ac:dyDescent="0.25">
      <c r="A1" s="2" t="s">
        <v>10</v>
      </c>
      <c r="B1" s="2" t="s">
        <v>12</v>
      </c>
    </row>
    <row r="2" spans="1:2" x14ac:dyDescent="0.25">
      <c r="A2" s="4">
        <v>158</v>
      </c>
      <c r="B2" s="3">
        <v>1</v>
      </c>
    </row>
    <row r="3" spans="1:2" x14ac:dyDescent="0.25">
      <c r="A3" s="4">
        <v>162</v>
      </c>
      <c r="B3" s="3">
        <v>0</v>
      </c>
    </row>
    <row r="4" spans="1:2" x14ac:dyDescent="0.25">
      <c r="A4" s="4">
        <v>166</v>
      </c>
      <c r="B4" s="3">
        <v>2</v>
      </c>
    </row>
    <row r="5" spans="1:2" x14ac:dyDescent="0.25">
      <c r="A5" s="4">
        <v>170</v>
      </c>
      <c r="B5" s="3">
        <v>3</v>
      </c>
    </row>
    <row r="6" spans="1:2" x14ac:dyDescent="0.25">
      <c r="A6" s="4">
        <v>174</v>
      </c>
      <c r="B6" s="3">
        <v>3</v>
      </c>
    </row>
    <row r="7" spans="1:2" x14ac:dyDescent="0.25">
      <c r="A7" s="4">
        <v>178</v>
      </c>
      <c r="B7" s="3">
        <v>5</v>
      </c>
    </row>
    <row r="8" spans="1:2" x14ac:dyDescent="0.25">
      <c r="A8" s="4">
        <v>182</v>
      </c>
      <c r="B8" s="3">
        <v>2</v>
      </c>
    </row>
    <row r="9" spans="1:2" x14ac:dyDescent="0.25">
      <c r="A9" s="4">
        <v>186</v>
      </c>
      <c r="B9" s="3">
        <v>1</v>
      </c>
    </row>
    <row r="10" spans="1:2" x14ac:dyDescent="0.25">
      <c r="A10" s="4">
        <v>190</v>
      </c>
      <c r="B10" s="3">
        <v>0</v>
      </c>
    </row>
    <row r="11" spans="1:2" ht="15.75" thickBot="1" x14ac:dyDescent="0.3">
      <c r="A11" s="1" t="s">
        <v>11</v>
      </c>
      <c r="B11" s="1">
        <v>0</v>
      </c>
    </row>
  </sheetData>
  <sortState xmlns:xlrd2="http://schemas.microsoft.com/office/spreadsheetml/2017/richdata2" ref="A2:A10">
    <sortCondition ref="A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2A39-F934-4C09-B155-F9E8F1E26812}">
  <dimension ref="A1:B5"/>
  <sheetViews>
    <sheetView workbookViewId="0">
      <selection sqref="A1:B5"/>
    </sheetView>
  </sheetViews>
  <sheetFormatPr baseColWidth="10" defaultRowHeight="15" x14ac:dyDescent="0.25"/>
  <sheetData>
    <row r="1" spans="1:2" x14ac:dyDescent="0.25">
      <c r="A1" s="2" t="s">
        <v>10</v>
      </c>
      <c r="B1" s="2" t="s">
        <v>12</v>
      </c>
    </row>
    <row r="2" spans="1:2" x14ac:dyDescent="0.25">
      <c r="A2" s="4">
        <v>15</v>
      </c>
      <c r="B2" s="3">
        <v>1</v>
      </c>
    </row>
    <row r="3" spans="1:2" x14ac:dyDescent="0.25">
      <c r="A3" s="4">
        <v>18</v>
      </c>
      <c r="B3" s="3">
        <v>9</v>
      </c>
    </row>
    <row r="4" spans="1:2" x14ac:dyDescent="0.25">
      <c r="A4" s="4">
        <v>21</v>
      </c>
      <c r="B4" s="3">
        <v>7</v>
      </c>
    </row>
    <row r="5" spans="1:2" ht="15.75" thickBot="1" x14ac:dyDescent="0.3">
      <c r="A5" s="1" t="s">
        <v>11</v>
      </c>
      <c r="B5" s="1">
        <v>0</v>
      </c>
    </row>
  </sheetData>
  <sortState xmlns:xlrd2="http://schemas.microsoft.com/office/spreadsheetml/2017/richdata2" ref="A2:A4">
    <sortCondition ref="A2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A94A-7185-4D91-8467-087B0F809DF5}">
  <dimension ref="A1:L41"/>
  <sheetViews>
    <sheetView tabSelected="1" topLeftCell="B1" workbookViewId="0">
      <selection activeCell="E20" sqref="E20"/>
    </sheetView>
  </sheetViews>
  <sheetFormatPr baseColWidth="10" defaultRowHeight="15" x14ac:dyDescent="0.25"/>
  <cols>
    <col min="1" max="1" width="11.85546875" bestFit="1" customWidth="1"/>
    <col min="3" max="3" width="13.28515625" customWidth="1"/>
    <col min="4" max="4" width="23.5703125" customWidth="1"/>
    <col min="5" max="5" width="23.85546875" customWidth="1"/>
    <col min="6" max="6" width="14.5703125" customWidth="1"/>
    <col min="7" max="7" width="11.85546875" bestFit="1" customWidth="1"/>
    <col min="8" max="8" width="14.140625" customWidth="1"/>
  </cols>
  <sheetData>
    <row r="1" spans="1:12" x14ac:dyDescent="0.25">
      <c r="A1" t="s">
        <v>0</v>
      </c>
      <c r="B1" t="s">
        <v>1</v>
      </c>
      <c r="C1" t="s">
        <v>19</v>
      </c>
      <c r="D1" t="s">
        <v>21</v>
      </c>
      <c r="E1" t="s">
        <v>20</v>
      </c>
      <c r="K1" t="s">
        <v>18</v>
      </c>
      <c r="L1">
        <f>D20/E20</f>
        <v>0.64190252969817829</v>
      </c>
    </row>
    <row r="2" spans="1:12" x14ac:dyDescent="0.25">
      <c r="A2">
        <v>20</v>
      </c>
      <c r="B2">
        <v>180</v>
      </c>
      <c r="C2">
        <f>(I12*B2)+I19</f>
        <v>19.563034797490012</v>
      </c>
      <c r="D2">
        <f>(C2-G8)^2</f>
        <v>1.6101507346584096</v>
      </c>
      <c r="E2">
        <f>(A2-G8)^2</f>
        <v>2.9100346020761281</v>
      </c>
      <c r="F2" t="s">
        <v>2</v>
      </c>
      <c r="G2">
        <f>_xlfn.COVARIANCE.P(B2:B18,A2:A18)</f>
        <v>8.7231833910034595</v>
      </c>
    </row>
    <row r="3" spans="1:12" x14ac:dyDescent="0.25">
      <c r="A3">
        <v>20</v>
      </c>
      <c r="B3">
        <v>178</v>
      </c>
      <c r="C3">
        <f>(I12*B3)+I19</f>
        <v>19.20350827153451</v>
      </c>
      <c r="D3">
        <f>(C3-G8)^2</f>
        <v>0.82699130788428055</v>
      </c>
      <c r="E3">
        <f>(A3-G8)^2</f>
        <v>2.9100346020761281</v>
      </c>
      <c r="I3">
        <f>(18+12.794)/0.1798</f>
        <v>171.26807563959957</v>
      </c>
      <c r="J3" t="s">
        <v>17</v>
      </c>
    </row>
    <row r="4" spans="1:12" x14ac:dyDescent="0.25">
      <c r="A4">
        <v>17</v>
      </c>
      <c r="B4">
        <v>165</v>
      </c>
      <c r="C4">
        <f>(I12*B4)+I19</f>
        <v>16.866585852823729</v>
      </c>
      <c r="D4">
        <f>(C4-G8)^2</f>
        <v>2.0378470235520663</v>
      </c>
      <c r="E4">
        <f>(A4-G8)^2</f>
        <v>1.674740484429063</v>
      </c>
      <c r="F4" t="s">
        <v>3</v>
      </c>
      <c r="G4">
        <f>CORREL(B2:B18,A2:A18)</f>
        <v>0.8011881986763022</v>
      </c>
      <c r="I4">
        <f>0.1798*172-12.794</f>
        <v>18.131599999999999</v>
      </c>
    </row>
    <row r="5" spans="1:12" x14ac:dyDescent="0.25">
      <c r="A5">
        <v>16</v>
      </c>
      <c r="B5">
        <v>163</v>
      </c>
      <c r="C5">
        <f>(I12*B5)+I19</f>
        <v>16.507059326868223</v>
      </c>
      <c r="D5">
        <f>(C5-G8)^2</f>
        <v>3.1935774397624468</v>
      </c>
      <c r="E5">
        <f>(A5-G8)^2</f>
        <v>5.262975778546708</v>
      </c>
    </row>
    <row r="6" spans="1:12" x14ac:dyDescent="0.25">
      <c r="A6">
        <v>18</v>
      </c>
      <c r="B6">
        <v>177</v>
      </c>
      <c r="C6">
        <f>(I12*B6)+I19</f>
        <v>19.023745008556759</v>
      </c>
      <c r="D6">
        <f>(C6-G8)^2</f>
        <v>0.53235608664644019</v>
      </c>
      <c r="E6">
        <f>(A6-G8)^2</f>
        <v>8.6505190311418068E-2</v>
      </c>
      <c r="F6" t="s">
        <v>6</v>
      </c>
      <c r="G6">
        <f>AVERAGE(B2:B18)</f>
        <v>172.94117647058823</v>
      </c>
    </row>
    <row r="7" spans="1:12" x14ac:dyDescent="0.25">
      <c r="A7">
        <v>18</v>
      </c>
      <c r="B7">
        <v>169</v>
      </c>
      <c r="C7">
        <f>(I12*B7)+I19</f>
        <v>17.58563890473474</v>
      </c>
      <c r="D7">
        <f>(C7-G8)^2</f>
        <v>0.50194212832511387</v>
      </c>
      <c r="E7">
        <f>(A7-G8)^2</f>
        <v>8.6505190311418068E-2</v>
      </c>
    </row>
    <row r="8" spans="1:12" x14ac:dyDescent="0.25">
      <c r="A8">
        <v>19</v>
      </c>
      <c r="B8">
        <v>177</v>
      </c>
      <c r="C8">
        <f>(I12*B8)+I19</f>
        <v>19.023745008556759</v>
      </c>
      <c r="D8">
        <f>(C8-G8)^2</f>
        <v>0.53235608664644019</v>
      </c>
      <c r="E8">
        <f>(A8-G8)^2</f>
        <v>0.4982698961937731</v>
      </c>
      <c r="F8" t="s">
        <v>7</v>
      </c>
      <c r="G8">
        <f>AVERAGE(A2:A18)</f>
        <v>18.294117647058822</v>
      </c>
    </row>
    <row r="9" spans="1:12" x14ac:dyDescent="0.25">
      <c r="A9">
        <v>18</v>
      </c>
      <c r="B9">
        <v>171</v>
      </c>
      <c r="C9">
        <f>(I12*B9)+I19</f>
        <v>17.945165430690242</v>
      </c>
      <c r="D9">
        <f>(C9-G8)^2</f>
        <v>0.12176764930854464</v>
      </c>
      <c r="E9">
        <f>(A9-G8)^2</f>
        <v>8.6505190311418068E-2</v>
      </c>
    </row>
    <row r="10" spans="1:12" x14ac:dyDescent="0.25">
      <c r="A10">
        <v>18</v>
      </c>
      <c r="B10">
        <v>176</v>
      </c>
      <c r="C10">
        <f>(I12*B10)+I19</f>
        <v>18.843981745579004</v>
      </c>
      <c r="D10">
        <f>(C10-G8)^2</f>
        <v>0.30235052684141206</v>
      </c>
      <c r="E10">
        <f>(A10-G8)^2</f>
        <v>8.6505190311418068E-2</v>
      </c>
    </row>
    <row r="11" spans="1:12" x14ac:dyDescent="0.25">
      <c r="A11">
        <v>21</v>
      </c>
      <c r="B11">
        <v>182</v>
      </c>
      <c r="C11">
        <f>(I12*B11)+I19</f>
        <v>19.922561323445521</v>
      </c>
      <c r="D11">
        <f>(C11-G8)^2</f>
        <v>2.6518288071638265</v>
      </c>
      <c r="E11">
        <f>(A11-G8)^2</f>
        <v>7.3217993079584831</v>
      </c>
    </row>
    <row r="12" spans="1:12" x14ac:dyDescent="0.25">
      <c r="A12">
        <v>20</v>
      </c>
      <c r="B12">
        <v>175</v>
      </c>
      <c r="C12">
        <f>(I12*B12)+I19</f>
        <v>18.664218482601253</v>
      </c>
      <c r="D12">
        <f>(C12-G8)^2</f>
        <v>0.13697462846920533</v>
      </c>
      <c r="E12">
        <f>(A12-G8)^2</f>
        <v>2.9100346020761281</v>
      </c>
      <c r="H12" t="s">
        <v>16</v>
      </c>
      <c r="I12">
        <f>G4*(I24/I25)</f>
        <v>0.17976326297775239</v>
      </c>
    </row>
    <row r="13" spans="1:12" x14ac:dyDescent="0.25">
      <c r="A13">
        <v>17</v>
      </c>
      <c r="B13">
        <v>172</v>
      </c>
      <c r="C13">
        <f>(I12*B13)+I19</f>
        <v>18.124928693667997</v>
      </c>
      <c r="D13">
        <f>(C13-G8)^2</f>
        <v>2.8624901949483077E-2</v>
      </c>
      <c r="E13">
        <f>(A13-G8)^2</f>
        <v>1.674740484429063</v>
      </c>
    </row>
    <row r="14" spans="1:12" x14ac:dyDescent="0.25">
      <c r="A14">
        <v>15</v>
      </c>
      <c r="B14">
        <v>167</v>
      </c>
      <c r="C14">
        <f>(I12*B14)+I19</f>
        <v>17.226112378779234</v>
      </c>
      <c r="D14">
        <f>(C14-G8)^2</f>
        <v>1.1406352530729551</v>
      </c>
      <c r="E14">
        <f>(A14-G8)^2</f>
        <v>10.851211072664354</v>
      </c>
      <c r="F14">
        <f>(G4)^2</f>
        <v>0.64190252969817785</v>
      </c>
    </row>
    <row r="15" spans="1:12" x14ac:dyDescent="0.25">
      <c r="A15">
        <v>20</v>
      </c>
      <c r="B15">
        <v>186</v>
      </c>
      <c r="C15">
        <f>(I12*B15)+I19</f>
        <v>20.641614375356532</v>
      </c>
      <c r="D15">
        <f>(C15-G8)^2</f>
        <v>5.5107408893684511</v>
      </c>
      <c r="E15">
        <f>(A15-G8)^2</f>
        <v>2.9100346020761281</v>
      </c>
      <c r="H15">
        <f>LINEST(A2:A18,B2:B18)</f>
        <v>0.17976326297775241</v>
      </c>
    </row>
    <row r="16" spans="1:12" x14ac:dyDescent="0.25">
      <c r="A16">
        <v>18</v>
      </c>
      <c r="B16">
        <v>170</v>
      </c>
      <c r="C16">
        <f>(I12*B16)+I19</f>
        <v>17.765402167712491</v>
      </c>
      <c r="D16">
        <f>(C16-G8)^2</f>
        <v>0.27954005810042115</v>
      </c>
      <c r="E16">
        <f>(A16-G8)^2</f>
        <v>8.6505190311418068E-2</v>
      </c>
    </row>
    <row r="17" spans="1:9" x14ac:dyDescent="0.25">
      <c r="A17">
        <v>17</v>
      </c>
      <c r="B17">
        <v>158</v>
      </c>
      <c r="C17">
        <f>(I12*B17)+I19</f>
        <v>15.608243011979461</v>
      </c>
      <c r="D17">
        <f>(C17-G8)^2</f>
        <v>7.2139225553626938</v>
      </c>
      <c r="E17">
        <f>(A17-G8)^2</f>
        <v>1.674740484429063</v>
      </c>
    </row>
    <row r="18" spans="1:9" x14ac:dyDescent="0.25">
      <c r="A18">
        <v>19</v>
      </c>
      <c r="B18">
        <v>174</v>
      </c>
      <c r="C18">
        <f>(I12*B18)+I19</f>
        <v>18.484455219623502</v>
      </c>
      <c r="D18">
        <f>(C18-G8)^2</f>
        <v>3.6228391529814691E-2</v>
      </c>
      <c r="E18">
        <f>(A18-G8)^2</f>
        <v>0.4982698961937731</v>
      </c>
    </row>
    <row r="19" spans="1:9" x14ac:dyDescent="0.25">
      <c r="H19" t="s">
        <v>15</v>
      </c>
      <c r="I19">
        <f>G8-I12*G6</f>
        <v>-12.794352538505414</v>
      </c>
    </row>
    <row r="20" spans="1:9" x14ac:dyDescent="0.25">
      <c r="D20">
        <f>SUM(D2:D18)</f>
        <v>26.657834468642001</v>
      </c>
      <c r="E20">
        <f>SUM(E2:E18)</f>
        <v>41.529411764705898</v>
      </c>
    </row>
    <row r="21" spans="1:9" x14ac:dyDescent="0.25">
      <c r="H21" s="5">
        <f>INTERCEPT(A2:A18,B2:B18)</f>
        <v>-12.794352538505414</v>
      </c>
    </row>
    <row r="24" spans="1:9" x14ac:dyDescent="0.25">
      <c r="H24" t="s">
        <v>13</v>
      </c>
      <c r="I24">
        <f>_xlfn.STDEV.S(A2:A18)</f>
        <v>1.6110829386763794</v>
      </c>
    </row>
    <row r="25" spans="1:9" x14ac:dyDescent="0.25">
      <c r="H25" t="s">
        <v>14</v>
      </c>
      <c r="I25">
        <f>_xlfn.STDEV.S(B2:B18)</f>
        <v>7.1804473070562791</v>
      </c>
    </row>
    <row r="32" spans="1:9" x14ac:dyDescent="0.25">
      <c r="A32" t="s">
        <v>8</v>
      </c>
      <c r="B32" t="s">
        <v>9</v>
      </c>
    </row>
    <row r="33" spans="1:2" x14ac:dyDescent="0.25">
      <c r="A33">
        <v>15</v>
      </c>
      <c r="B33">
        <v>158</v>
      </c>
    </row>
    <row r="34" spans="1:2" x14ac:dyDescent="0.25">
      <c r="A34">
        <v>16.2</v>
      </c>
      <c r="B34">
        <v>162</v>
      </c>
    </row>
    <row r="35" spans="1:2" x14ac:dyDescent="0.25">
      <c r="A35">
        <v>17.399999999999999</v>
      </c>
      <c r="B35">
        <v>166</v>
      </c>
    </row>
    <row r="36" spans="1:2" x14ac:dyDescent="0.25">
      <c r="A36">
        <v>18.600000000000001</v>
      </c>
      <c r="B36">
        <v>170</v>
      </c>
    </row>
    <row r="37" spans="1:2" x14ac:dyDescent="0.25">
      <c r="B37">
        <v>174</v>
      </c>
    </row>
    <row r="38" spans="1:2" x14ac:dyDescent="0.25">
      <c r="B38">
        <v>178</v>
      </c>
    </row>
    <row r="39" spans="1:2" x14ac:dyDescent="0.25">
      <c r="B39">
        <v>182</v>
      </c>
    </row>
    <row r="40" spans="1:2" x14ac:dyDescent="0.25">
      <c r="B40">
        <v>186</v>
      </c>
    </row>
    <row r="41" spans="1:2" x14ac:dyDescent="0.25">
      <c r="B41">
        <v>190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Covarianza</vt:lpstr>
      <vt:lpstr>Correlación</vt:lpstr>
      <vt:lpstr>histograma altura</vt:lpstr>
      <vt:lpstr>histograma manos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2020-11-13T12:41:18Z</dcterms:created>
  <dcterms:modified xsi:type="dcterms:W3CDTF">2020-11-18T12:52:08Z</dcterms:modified>
</cp:coreProperties>
</file>