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 tabRatio="805"/>
  </bookViews>
  <sheets>
    <sheet name="Gráficas" sheetId="1" r:id="rId1"/>
    <sheet name="Ejemplo 1.1" sheetId="8" r:id="rId2"/>
    <sheet name="Ejemplo 1.2" sheetId="9" r:id="rId3"/>
    <sheet name="Ejemplo 2.1" sheetId="10" r:id="rId4"/>
    <sheet name="Ejemplo 2.2" sheetId="11" r:id="rId5"/>
    <sheet name="Ejemplo 2.3" sheetId="12" r:id="rId6"/>
    <sheet name="Ejemplo 2.4" sheetId="13" r:id="rId7"/>
    <sheet name="Ejemplo 3.1" sheetId="14" r:id="rId8"/>
    <sheet name="Ejemplo 3.2" sheetId="15" r:id="rId9"/>
    <sheet name="Ejemplo 4.1" sheetId="16" r:id="rId10"/>
    <sheet name="Ejemplo 4.2" sheetId="17" r:id="rId11"/>
    <sheet name="Ejemplo 5.1" sheetId="18" r:id="rId12"/>
    <sheet name="Ejemplo 5.2" sheetId="19" r:id="rId13"/>
    <sheet name="Ejemplo 6" sheetId="20" r:id="rId14"/>
  </sheets>
  <calcPr calcId="179017"/>
</workbook>
</file>

<file path=xl/calcChain.xml><?xml version="1.0" encoding="utf-8"?>
<calcChain xmlns="http://schemas.openxmlformats.org/spreadsheetml/2006/main">
  <c r="AQ7" i="1" l="1"/>
  <c r="AQ8" i="1"/>
  <c r="AQ6" i="1"/>
  <c r="AQ9" i="1" l="1"/>
  <c r="AQ5" i="1"/>
  <c r="L62" i="1"/>
  <c r="L61" i="1"/>
  <c r="AQ10" i="1" l="1"/>
  <c r="V16" i="1"/>
  <c r="V15" i="1"/>
  <c r="R22" i="1" s="1"/>
  <c r="S15" i="1"/>
  <c r="S16" i="1" s="1"/>
  <c r="AQ11" i="1" l="1"/>
  <c r="S17" i="1"/>
  <c r="T22" i="1"/>
  <c r="S18" i="1"/>
  <c r="R23" i="1" s="1"/>
  <c r="AQ12" i="1" l="1"/>
  <c r="AR11" i="1"/>
  <c r="AI5" i="1"/>
  <c r="AR6" i="1" l="1"/>
  <c r="AR12" i="1"/>
  <c r="AR5" i="1"/>
  <c r="AR7" i="1"/>
  <c r="AR8" i="1"/>
  <c r="AR9" i="1"/>
  <c r="AR10" i="1"/>
  <c r="AK6" i="1"/>
  <c r="AK7" i="1"/>
  <c r="AK8" i="1"/>
  <c r="AK9" i="1"/>
  <c r="AK10" i="1"/>
  <c r="AK5" i="1"/>
  <c r="AJ5" i="1"/>
  <c r="AJ10" i="1"/>
  <c r="AJ9" i="1"/>
  <c r="AJ8" i="1"/>
  <c r="AJ7" i="1"/>
  <c r="AJ6" i="1"/>
  <c r="AI10" i="1"/>
  <c r="AI9" i="1"/>
  <c r="AI8" i="1"/>
  <c r="AI7" i="1"/>
  <c r="AI6" i="1"/>
  <c r="AC28" i="1"/>
  <c r="AC9" i="1"/>
  <c r="AC10" i="1" s="1"/>
  <c r="M5" i="1"/>
  <c r="AD6" i="1" s="1"/>
  <c r="H5" i="1"/>
  <c r="AL7" i="1" l="1"/>
  <c r="AL8" i="1"/>
  <c r="AJ11" i="1"/>
  <c r="AL9" i="1"/>
  <c r="AK11" i="1"/>
  <c r="AL6" i="1"/>
  <c r="AL10" i="1"/>
  <c r="AL5" i="1"/>
  <c r="AI11" i="1"/>
  <c r="T23" i="1"/>
  <c r="S22" i="1"/>
  <c r="AC29" i="1"/>
  <c r="AC30" i="1" s="1"/>
  <c r="AC31" i="1" s="1"/>
  <c r="AC32" i="1" s="1"/>
  <c r="AC33" i="1" s="1"/>
  <c r="AC34" i="1" s="1"/>
  <c r="AC35" i="1" s="1"/>
  <c r="AC36" i="1" s="1"/>
  <c r="AC11" i="1"/>
  <c r="H10" i="1"/>
  <c r="H9" i="1"/>
  <c r="H8" i="1"/>
  <c r="H7" i="1"/>
  <c r="H6" i="1"/>
  <c r="AL11" i="1" l="1"/>
  <c r="U22" i="1"/>
  <c r="Y22" i="1"/>
  <c r="AC12" i="1"/>
  <c r="H11" i="1"/>
  <c r="V22" i="1" l="1"/>
  <c r="AC13" i="1"/>
  <c r="M6" i="1"/>
  <c r="AD7" i="1" s="1"/>
  <c r="M7" i="1"/>
  <c r="L8" i="1"/>
  <c r="L9" i="1" s="1"/>
  <c r="AD29" i="1" l="1"/>
  <c r="R33" i="1"/>
  <c r="AD8" i="1"/>
  <c r="AC14" i="1"/>
  <c r="R24" i="1"/>
  <c r="L10" i="1"/>
  <c r="M10" i="1" s="1"/>
  <c r="M9" i="1"/>
  <c r="M8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AD9" i="1" l="1"/>
  <c r="R25" i="1"/>
  <c r="T24" i="1"/>
  <c r="AC15" i="1"/>
  <c r="L11" i="1"/>
  <c r="M11" i="1" s="1"/>
  <c r="S23" i="1"/>
  <c r="U23" i="1" s="1"/>
  <c r="V23" i="1" s="1"/>
  <c r="I9" i="1"/>
  <c r="J9" i="1" s="1"/>
  <c r="I8" i="1"/>
  <c r="J8" i="1" s="1"/>
  <c r="I10" i="1"/>
  <c r="J10" i="1" s="1"/>
  <c r="I7" i="1"/>
  <c r="J7" i="1" s="1"/>
  <c r="I6" i="1"/>
  <c r="I5" i="1"/>
  <c r="L12" i="1" l="1"/>
  <c r="L13" i="1" s="1"/>
  <c r="AD10" i="1"/>
  <c r="S24" i="1"/>
  <c r="Y23" i="1"/>
  <c r="R26" i="1"/>
  <c r="T25" i="1"/>
  <c r="AC16" i="1"/>
  <c r="J5" i="1"/>
  <c r="I11" i="1"/>
  <c r="J6" i="1"/>
  <c r="M12" i="1" l="1"/>
  <c r="AD11" i="1"/>
  <c r="R27" i="1"/>
  <c r="T26" i="1"/>
  <c r="S25" i="1"/>
  <c r="U24" i="1"/>
  <c r="V24" i="1" s="1"/>
  <c r="Y24" i="1"/>
  <c r="AC17" i="1"/>
  <c r="J11" i="1"/>
  <c r="L14" i="1"/>
  <c r="M13" i="1"/>
  <c r="AD12" i="1" l="1"/>
  <c r="S26" i="1"/>
  <c r="U25" i="1"/>
  <c r="V25" i="1" s="1"/>
  <c r="Y25" i="1"/>
  <c r="R28" i="1"/>
  <c r="T27" i="1"/>
  <c r="AC18" i="1"/>
  <c r="R35" i="1"/>
  <c r="L15" i="1"/>
  <c r="M14" i="1"/>
  <c r="AD13" i="1" l="1"/>
  <c r="R29" i="1"/>
  <c r="T28" i="1"/>
  <c r="R34" i="1"/>
  <c r="AD30" i="1"/>
  <c r="AD31" i="1" s="1"/>
  <c r="S27" i="1"/>
  <c r="U26" i="1"/>
  <c r="V26" i="1" s="1"/>
  <c r="Y26" i="1"/>
  <c r="AC19" i="1"/>
  <c r="L16" i="1"/>
  <c r="M15" i="1"/>
  <c r="AD14" i="1" l="1"/>
  <c r="S28" i="1"/>
  <c r="U27" i="1"/>
  <c r="V27" i="1" s="1"/>
  <c r="Y27" i="1"/>
  <c r="AD32" i="1"/>
  <c r="T29" i="1"/>
  <c r="AC20" i="1"/>
  <c r="R36" i="1"/>
  <c r="L17" i="1"/>
  <c r="M16" i="1"/>
  <c r="AD15" i="1" l="1"/>
  <c r="AD33" i="1"/>
  <c r="S29" i="1"/>
  <c r="U28" i="1"/>
  <c r="V28" i="1" s="1"/>
  <c r="Y28" i="1"/>
  <c r="AC21" i="1"/>
  <c r="L18" i="1"/>
  <c r="M17" i="1"/>
  <c r="R37" i="1"/>
  <c r="AD16" i="1" l="1"/>
  <c r="AD34" i="1"/>
  <c r="U29" i="1"/>
  <c r="V29" i="1" s="1"/>
  <c r="Y29" i="1"/>
  <c r="AC22" i="1"/>
  <c r="R38" i="1"/>
  <c r="L19" i="1"/>
  <c r="M18" i="1"/>
  <c r="AD17" i="1" l="1"/>
  <c r="AD35" i="1"/>
  <c r="AC23" i="1"/>
  <c r="V30" i="1"/>
  <c r="R39" i="1"/>
  <c r="M19" i="1"/>
  <c r="L20" i="1"/>
  <c r="W22" i="1" l="1"/>
  <c r="W23" i="1"/>
  <c r="X23" i="1" s="1"/>
  <c r="W24" i="1"/>
  <c r="W25" i="1"/>
  <c r="W26" i="1"/>
  <c r="W27" i="1"/>
  <c r="W28" i="1"/>
  <c r="W29" i="1"/>
  <c r="AD18" i="1"/>
  <c r="AD36" i="1"/>
  <c r="AC24" i="1"/>
  <c r="R40" i="1"/>
  <c r="L21" i="1"/>
  <c r="M20" i="1"/>
  <c r="W30" i="1" l="1"/>
  <c r="X30" i="1" s="1"/>
  <c r="AD19" i="1"/>
  <c r="X25" i="1"/>
  <c r="X29" i="1"/>
  <c r="X24" i="1"/>
  <c r="X28" i="1"/>
  <c r="X22" i="1"/>
  <c r="X26" i="1"/>
  <c r="X27" i="1"/>
  <c r="L22" i="1"/>
  <c r="M21" i="1"/>
  <c r="AD20" i="1" l="1"/>
  <c r="L23" i="1"/>
  <c r="M23" i="1" s="1"/>
  <c r="M22" i="1"/>
  <c r="AD21" i="1" l="1"/>
  <c r="M24" i="1"/>
  <c r="AD22" i="1" l="1"/>
  <c r="N6" i="1"/>
  <c r="O6" i="1" s="1"/>
  <c r="N5" i="1"/>
  <c r="N7" i="1"/>
  <c r="O7" i="1" s="1"/>
  <c r="N8" i="1"/>
  <c r="O8" i="1" s="1"/>
  <c r="N10" i="1"/>
  <c r="O10" i="1" s="1"/>
  <c r="N9" i="1"/>
  <c r="O9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AD23" i="1" l="1"/>
  <c r="N24" i="1"/>
  <c r="O5" i="1"/>
  <c r="O24" i="1" s="1"/>
  <c r="AD24" i="1" l="1"/>
  <c r="AE23" i="1" s="1"/>
  <c r="AF23" i="1" s="1"/>
  <c r="AE24" i="1" l="1"/>
  <c r="AF24" i="1" s="1"/>
  <c r="AE6" i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F6" i="1" l="1"/>
</calcChain>
</file>

<file path=xl/sharedStrings.xml><?xml version="1.0" encoding="utf-8"?>
<sst xmlns="http://schemas.openxmlformats.org/spreadsheetml/2006/main" count="150" uniqueCount="65">
  <si>
    <t># de fallas</t>
  </si>
  <si>
    <t>R</t>
  </si>
  <si>
    <t>P</t>
  </si>
  <si>
    <t>Ejemplo 1</t>
  </si>
  <si>
    <t>%</t>
  </si>
  <si>
    <t>C</t>
  </si>
  <si>
    <t>n</t>
  </si>
  <si>
    <t>A</t>
  </si>
  <si>
    <t>Límites</t>
  </si>
  <si>
    <t>Fronteras</t>
  </si>
  <si>
    <t>[20,5-29,5]</t>
  </si>
  <si>
    <t>[29,5-38,5]</t>
  </si>
  <si>
    <t>[38,5-47,5]</t>
  </si>
  <si>
    <t>[47,5-56,5]</t>
  </si>
  <si>
    <t>[56,5-65,5]</t>
  </si>
  <si>
    <t>[65,5-74,5]</t>
  </si>
  <si>
    <t>[74,5-83,5]</t>
  </si>
  <si>
    <t>[83,5-92,5]</t>
  </si>
  <si>
    <t>B</t>
  </si>
  <si>
    <t>D</t>
  </si>
  <si>
    <t>E</t>
  </si>
  <si>
    <t>F</t>
  </si>
  <si>
    <t>Día</t>
  </si>
  <si>
    <t>Máquina</t>
  </si>
  <si>
    <t>Desplazamiento</t>
  </si>
  <si>
    <t>Ejemplo 2</t>
  </si>
  <si>
    <t># fallas</t>
  </si>
  <si>
    <t>Ejemplo 3</t>
  </si>
  <si>
    <t># de datos</t>
  </si>
  <si>
    <t># de clases</t>
  </si>
  <si>
    <t>Rango</t>
  </si>
  <si>
    <t>Amplitud</t>
  </si>
  <si>
    <t>Precisión</t>
  </si>
  <si>
    <t>Dato menor</t>
  </si>
  <si>
    <t>Dato mayor</t>
  </si>
  <si>
    <t>mi</t>
  </si>
  <si>
    <t>Ejemplo 4</t>
  </si>
  <si>
    <t xml:space="preserve">Para ejemplo 2 </t>
  </si>
  <si>
    <t>Para ejemplo 3</t>
  </si>
  <si>
    <t>Frontera</t>
  </si>
  <si>
    <t>Máq./Ope.</t>
  </si>
  <si>
    <t>Ejemplo 5</t>
  </si>
  <si>
    <t>Suma</t>
  </si>
  <si>
    <t>Total</t>
  </si>
  <si>
    <t>Frec</t>
  </si>
  <si>
    <t>Frec acum</t>
  </si>
  <si>
    <t>Clases</t>
  </si>
  <si>
    <t>Frec rel</t>
  </si>
  <si>
    <t>Causa</t>
  </si>
  <si>
    <t>Estado de embriaguez (Z)</t>
  </si>
  <si>
    <t>Problemas de sueño (N)</t>
  </si>
  <si>
    <t>Exceso de velocidad (V)</t>
  </si>
  <si>
    <t>Falta de señalización (S)</t>
  </si>
  <si>
    <t>Problemas de frenos (R)</t>
  </si>
  <si>
    <t>Animales (A)</t>
  </si>
  <si>
    <t>Otros (O)</t>
  </si>
  <si>
    <t>% acum</t>
  </si>
  <si>
    <t>Z</t>
  </si>
  <si>
    <t>N</t>
  </si>
  <si>
    <t>V</t>
  </si>
  <si>
    <t>S</t>
  </si>
  <si>
    <t>O</t>
  </si>
  <si>
    <t>Ejemplo 6</t>
  </si>
  <si>
    <t>M</t>
  </si>
  <si>
    <t>Falla mecánica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</si>
</sst>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2" xfId="0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2" fillId="0" borderId="1" xfId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Gráficas!$G$5:$G$10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Gráficas!$H$5:$H$10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48-43B8-8D14-F334485E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85472"/>
        <c:axId val="135387392"/>
      </c:barChart>
      <c:catAx>
        <c:axId val="13538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Máquina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387392"/>
        <c:crosses val="autoZero"/>
        <c:auto val="1"/>
        <c:lblAlgn val="ctr"/>
        <c:lblOffset val="100"/>
        <c:noMultiLvlLbl val="0"/>
      </c:catAx>
      <c:valAx>
        <c:axId val="13538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38547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cat>
            <c:numRef>
              <c:f>Gráficas!$AC$28:$AC$36</c:f>
              <c:numCache>
                <c:formatCode>General</c:formatCode>
                <c:ptCount val="9"/>
                <c:pt idx="0">
                  <c:v>20.5</c:v>
                </c:pt>
                <c:pt idx="1">
                  <c:v>29.5</c:v>
                </c:pt>
                <c:pt idx="2">
                  <c:v>38.5</c:v>
                </c:pt>
                <c:pt idx="3">
                  <c:v>47.5</c:v>
                </c:pt>
                <c:pt idx="4">
                  <c:v>56.5</c:v>
                </c:pt>
                <c:pt idx="5">
                  <c:v>65.5</c:v>
                </c:pt>
                <c:pt idx="6">
                  <c:v>74.5</c:v>
                </c:pt>
                <c:pt idx="7">
                  <c:v>83.5</c:v>
                </c:pt>
                <c:pt idx="8">
                  <c:v>92.5</c:v>
                </c:pt>
              </c:numCache>
            </c:numRef>
          </c:cat>
          <c:val>
            <c:numRef>
              <c:f>Gráficas!$AD$28:$AD$36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60</c:v>
                </c:pt>
                <c:pt idx="5">
                  <c:v>82</c:v>
                </c:pt>
                <c:pt idx="6">
                  <c:v>97</c:v>
                </c:pt>
                <c:pt idx="7">
                  <c:v>108</c:v>
                </c:pt>
                <c:pt idx="8">
                  <c:v>110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2A-4A19-975A-1BDE8D72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65152"/>
        <c:axId val="86467328"/>
      </c:lineChart>
      <c:catAx>
        <c:axId val="864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piezas aceptables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467328"/>
        <c:crosses val="autoZero"/>
        <c:auto val="1"/>
        <c:lblAlgn val="ctr"/>
        <c:lblOffset val="100"/>
        <c:noMultiLvlLbl val="0"/>
      </c:catAx>
      <c:valAx>
        <c:axId val="8646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 acumulada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465152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Operario 1</c:v>
          </c:tx>
          <c:invertIfNegative val="0"/>
          <c:cat>
            <c:strRef>
              <c:f>Gráficas!$AH$5:$AH$10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Gráficas!$AI$5:$AI$10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FB-450C-AA07-89766A0A2B58}"/>
            </c:ext>
          </c:extLst>
        </c:ser>
        <c:ser>
          <c:idx val="1"/>
          <c:order val="1"/>
          <c:tx>
            <c:v>Operario 2</c:v>
          </c:tx>
          <c:invertIfNegative val="0"/>
          <c:cat>
            <c:strRef>
              <c:f>Gráficas!$AH$5:$AH$10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Gráficas!$AJ$5:$AJ$10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FB-450C-AA07-89766A0A2B58}"/>
            </c:ext>
          </c:extLst>
        </c:ser>
        <c:ser>
          <c:idx val="2"/>
          <c:order val="2"/>
          <c:tx>
            <c:v>Operario 3</c:v>
          </c:tx>
          <c:invertIfNegative val="0"/>
          <c:cat>
            <c:strRef>
              <c:f>Gráficas!$AH$5:$AH$10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Gráficas!$AK$5:$AK$10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FB-450C-AA07-89766A0A2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3904"/>
        <c:axId val="86525824"/>
      </c:barChart>
      <c:catAx>
        <c:axId val="865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Máquina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525824"/>
        <c:crosses val="autoZero"/>
        <c:auto val="1"/>
        <c:lblAlgn val="ctr"/>
        <c:lblOffset val="100"/>
        <c:noMultiLvlLbl val="0"/>
      </c:catAx>
      <c:valAx>
        <c:axId val="8652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5239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CO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Gráficas!$AH$5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Gráficas!$AI$5:$AK$5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6F-4FF0-A0AD-389B4456D268}"/>
            </c:ext>
          </c:extLst>
        </c:ser>
        <c:ser>
          <c:idx val="1"/>
          <c:order val="1"/>
          <c:tx>
            <c:strRef>
              <c:f>Gráficas!$AH$6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val>
            <c:numRef>
              <c:f>Gráficas!$AI$6:$AK$6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6F-4FF0-A0AD-389B4456D268}"/>
            </c:ext>
          </c:extLst>
        </c:ser>
        <c:ser>
          <c:idx val="2"/>
          <c:order val="2"/>
          <c:tx>
            <c:strRef>
              <c:f>Gráficas!$AH$7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Gráficas!$AI$7:$AK$7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F6F-4FF0-A0AD-389B4456D268}"/>
            </c:ext>
          </c:extLst>
        </c:ser>
        <c:ser>
          <c:idx val="3"/>
          <c:order val="3"/>
          <c:tx>
            <c:strRef>
              <c:f>Gráficas!$AH$8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Gráficas!$AI$8:$AK$8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F6F-4FF0-A0AD-389B4456D268}"/>
            </c:ext>
          </c:extLst>
        </c:ser>
        <c:ser>
          <c:idx val="4"/>
          <c:order val="4"/>
          <c:tx>
            <c:strRef>
              <c:f>Gráficas!$AH$9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val>
            <c:numRef>
              <c:f>Gráficas!$AI$9:$AK$9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6F-4FF0-A0AD-389B4456D268}"/>
            </c:ext>
          </c:extLst>
        </c:ser>
        <c:ser>
          <c:idx val="5"/>
          <c:order val="5"/>
          <c:tx>
            <c:strRef>
              <c:f>Gráficas!$AH$10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val>
            <c:numRef>
              <c:f>Gráficas!$AI$10:$AK$10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F6F-4FF0-A0AD-389B4456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73824"/>
        <c:axId val="86575744"/>
      </c:barChart>
      <c:catAx>
        <c:axId val="865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Máquina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575744"/>
        <c:crosses val="autoZero"/>
        <c:auto val="1"/>
        <c:lblAlgn val="ctr"/>
        <c:lblOffset val="100"/>
        <c:noMultiLvlLbl val="0"/>
      </c:catAx>
      <c:valAx>
        <c:axId val="865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6573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s-CO"/>
        </a:p>
      </c:txPr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Gráficas!$AN$5:$AN$12</c:f>
              <c:strCache>
                <c:ptCount val="8"/>
                <c:pt idx="0">
                  <c:v>Z</c:v>
                </c:pt>
                <c:pt idx="1">
                  <c:v>N</c:v>
                </c:pt>
                <c:pt idx="2">
                  <c:v>V</c:v>
                </c:pt>
                <c:pt idx="3">
                  <c:v>M</c:v>
                </c:pt>
                <c:pt idx="4">
                  <c:v>S</c:v>
                </c:pt>
                <c:pt idx="5">
                  <c:v>R</c:v>
                </c:pt>
                <c:pt idx="6">
                  <c:v>A</c:v>
                </c:pt>
                <c:pt idx="7">
                  <c:v>O</c:v>
                </c:pt>
              </c:strCache>
            </c:strRef>
          </c:cat>
          <c:val>
            <c:numRef>
              <c:f>Gráficas!$AP$5:$AP$12</c:f>
              <c:numCache>
                <c:formatCode>General</c:formatCode>
                <c:ptCount val="8"/>
                <c:pt idx="0">
                  <c:v>54</c:v>
                </c:pt>
                <c:pt idx="1">
                  <c:v>37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76-412E-9B77-20C5AD63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38592"/>
        <c:axId val="87044864"/>
      </c:barChart>
      <c:lineChart>
        <c:grouping val="standard"/>
        <c:varyColors val="0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Gráficas!$AR$5:$AR$12</c:f>
              <c:numCache>
                <c:formatCode>0%</c:formatCode>
                <c:ptCount val="8"/>
                <c:pt idx="0">
                  <c:v>0.4462809917355372</c:v>
                </c:pt>
                <c:pt idx="1">
                  <c:v>0.75206611570247939</c:v>
                </c:pt>
                <c:pt idx="2">
                  <c:v>0.81818181818181823</c:v>
                </c:pt>
                <c:pt idx="3">
                  <c:v>0.87603305785123964</c:v>
                </c:pt>
                <c:pt idx="4">
                  <c:v>0.92561983471074383</c:v>
                </c:pt>
                <c:pt idx="5">
                  <c:v>0.95867768595041325</c:v>
                </c:pt>
                <c:pt idx="6">
                  <c:v>0.98347107438016534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676-412E-9B77-20C5AD63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2672"/>
        <c:axId val="87046784"/>
      </c:lineChart>
      <c:catAx>
        <c:axId val="870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Causas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7044864"/>
        <c:crosses val="autoZero"/>
        <c:auto val="1"/>
        <c:lblAlgn val="ctr"/>
        <c:lblOffset val="100"/>
        <c:noMultiLvlLbl val="0"/>
      </c:catAx>
      <c:valAx>
        <c:axId val="87044864"/>
        <c:scaling>
          <c:orientation val="minMax"/>
          <c:max val="1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7038592"/>
        <c:crosses val="autoZero"/>
        <c:crossBetween val="between"/>
        <c:majorUnit val="10"/>
      </c:valAx>
      <c:valAx>
        <c:axId val="87046784"/>
        <c:scaling>
          <c:orientation val="minMax"/>
          <c:max val="1.100000000000000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87052672"/>
        <c:crosses val="max"/>
        <c:crossBetween val="between"/>
      </c:valAx>
      <c:catAx>
        <c:axId val="8705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870467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Ejemplo 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Gráficas!$G$5:$G$10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Gráficas!$H$5:$H$10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E9-4417-A914-4493E0A3FF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600"/>
          </a:pPr>
          <a:endParaRPr lang="es-CO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Gráficas!$L$5:$L$23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Gráficas!$M$5:$M$23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A0-4243-9C5D-ECF2333B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31136"/>
        <c:axId val="135533312"/>
      </c:barChart>
      <c:catAx>
        <c:axId val="135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Fallas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533312"/>
        <c:crosses val="autoZero"/>
        <c:auto val="1"/>
        <c:lblAlgn val="ctr"/>
        <c:lblOffset val="100"/>
        <c:noMultiLvlLbl val="0"/>
      </c:catAx>
      <c:valAx>
        <c:axId val="13553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53113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Gráficas!$L$27:$L$85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</c:numCache>
            </c:numRef>
          </c:xVal>
          <c:yVal>
            <c:numRef>
              <c:f>Gráficas!$M$27:$M$85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06-48E0-9CFA-52ACBF66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4560"/>
        <c:axId val="135556480"/>
      </c:scatterChart>
      <c:valAx>
        <c:axId val="1355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Fallas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5556480"/>
        <c:crosses val="autoZero"/>
        <c:crossBetween val="midCat"/>
        <c:majorUnit val="1"/>
      </c:valAx>
      <c:valAx>
        <c:axId val="135556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5554560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Gráficas!$L$5:$L$23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Gráficas!$M$5:$M$23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B-419E-864F-FE3E1E174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785920"/>
        <c:axId val="136787840"/>
      </c:barChart>
      <c:catAx>
        <c:axId val="1367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Fallas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6787840"/>
        <c:crosses val="autoZero"/>
        <c:auto val="1"/>
        <c:lblAlgn val="ctr"/>
        <c:lblOffset val="100"/>
        <c:noMultiLvlLbl val="0"/>
      </c:catAx>
      <c:valAx>
        <c:axId val="136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6785920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cat>
            <c:numRef>
              <c:f>Gráficas!$L$5:$L$23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Gráficas!$M$5:$M$23</c:f>
              <c:numCache>
                <c:formatCode>General</c:formatCode>
                <c:ptCount val="19"/>
                <c:pt idx="0">
                  <c:v>16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6-4015-8C79-3E6FD3B5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09472"/>
        <c:axId val="136889472"/>
      </c:lineChart>
      <c:catAx>
        <c:axId val="1368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Fallas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6889472"/>
        <c:crosses val="autoZero"/>
        <c:auto val="1"/>
        <c:lblAlgn val="ctr"/>
        <c:lblOffset val="100"/>
        <c:noMultiLvlLbl val="0"/>
      </c:catAx>
      <c:valAx>
        <c:axId val="13688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6809472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Gráficas!$Q$33:$Q$40</c:f>
              <c:strCache>
                <c:ptCount val="8"/>
                <c:pt idx="0">
                  <c:v>[20,5-29,5]</c:v>
                </c:pt>
                <c:pt idx="1">
                  <c:v>[29,5-38,5]</c:v>
                </c:pt>
                <c:pt idx="2">
                  <c:v>[38,5-47,5]</c:v>
                </c:pt>
                <c:pt idx="3">
                  <c:v>[47,5-56,5]</c:v>
                </c:pt>
                <c:pt idx="4">
                  <c:v>[56,5-65,5]</c:v>
                </c:pt>
                <c:pt idx="5">
                  <c:v>[65,5-74,5]</c:v>
                </c:pt>
                <c:pt idx="6">
                  <c:v>[74,5-83,5]</c:v>
                </c:pt>
                <c:pt idx="7">
                  <c:v>[83,5-92,5]</c:v>
                </c:pt>
              </c:strCache>
            </c:strRef>
          </c:cat>
          <c:val>
            <c:numRef>
              <c:f>Gráficas!$V$22:$V$29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22</c:v>
                </c:pt>
                <c:pt idx="5">
                  <c:v>15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D9-41A0-A772-40006940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106176"/>
        <c:axId val="139108352"/>
      </c:barChart>
      <c:catAx>
        <c:axId val="1391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piezas aceptables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9108352"/>
        <c:crosses val="autoZero"/>
        <c:auto val="1"/>
        <c:lblAlgn val="ctr"/>
        <c:lblOffset val="100"/>
        <c:noMultiLvlLbl val="0"/>
      </c:catAx>
      <c:valAx>
        <c:axId val="13910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9106176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cat>
            <c:numRef>
              <c:f>Gráficas!$Y$22:$Y$29</c:f>
              <c:numCache>
                <c:formatCode>General</c:formatCode>
                <c:ptCount val="8"/>
                <c:pt idx="0">
                  <c:v>25</c:v>
                </c:pt>
                <c:pt idx="1">
                  <c:v>34</c:v>
                </c:pt>
                <c:pt idx="2">
                  <c:v>43</c:v>
                </c:pt>
                <c:pt idx="3">
                  <c:v>52</c:v>
                </c:pt>
                <c:pt idx="4">
                  <c:v>61</c:v>
                </c:pt>
                <c:pt idx="5">
                  <c:v>70</c:v>
                </c:pt>
                <c:pt idx="6">
                  <c:v>79</c:v>
                </c:pt>
                <c:pt idx="7">
                  <c:v>88</c:v>
                </c:pt>
              </c:numCache>
            </c:numRef>
          </c:cat>
          <c:val>
            <c:numRef>
              <c:f>Gráficas!$V$22:$V$29</c:f>
              <c:numCache>
                <c:formatCode>General</c:formatCode>
                <c:ptCount val="8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22</c:v>
                </c:pt>
                <c:pt idx="5">
                  <c:v>15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7-4403-92B0-8DE33E66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120"/>
        <c:axId val="148855040"/>
      </c:lineChart>
      <c:catAx>
        <c:axId val="1488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piezas aceptables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48855040"/>
        <c:crosses val="autoZero"/>
        <c:auto val="1"/>
        <c:lblAlgn val="ctr"/>
        <c:lblOffset val="100"/>
        <c:noMultiLvlLbl val="0"/>
      </c:catAx>
      <c:valAx>
        <c:axId val="14885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4885312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Ejemplo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cat>
            <c:numRef>
              <c:f>Gráficas!$AC$6:$AC$24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Gráficas!$AD$6:$AD$24</c:f>
              <c:numCache>
                <c:formatCode>General</c:formatCode>
                <c:ptCount val="19"/>
                <c:pt idx="0">
                  <c:v>16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34</c:v>
                </c:pt>
                <c:pt idx="6">
                  <c:v>36</c:v>
                </c:pt>
                <c:pt idx="7">
                  <c:v>39</c:v>
                </c:pt>
                <c:pt idx="8">
                  <c:v>41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B-46C4-9D39-E19226BE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1312"/>
        <c:axId val="149275776"/>
      </c:lineChart>
      <c:catAx>
        <c:axId val="1492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Número de Fallas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49275776"/>
        <c:crosses val="autoZero"/>
        <c:auto val="1"/>
        <c:lblAlgn val="ctr"/>
        <c:lblOffset val="100"/>
        <c:noMultiLvlLbl val="0"/>
      </c:catAx>
      <c:valAx>
        <c:axId val="14927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Frecuencia acumulada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4926131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06"/>
  <sheetViews>
    <sheetView tabSelected="1" zoomScale="85" zoomScaleNormal="85" workbookViewId="0">
      <selection activeCell="H5" sqref="H5"/>
    </sheetView>
  </sheetViews>
  <sheetFormatPr baseColWidth="10" defaultRowHeight="15.75" x14ac:dyDescent="0.25"/>
  <cols>
    <col min="1" max="1" width="2.5703125" style="3" customWidth="1"/>
    <col min="2" max="2" width="9.28515625" style="1" bestFit="1" customWidth="1"/>
    <col min="3" max="3" width="10" style="1" bestFit="1" customWidth="1"/>
    <col min="4" max="4" width="10.85546875" style="1" bestFit="1" customWidth="1"/>
    <col min="5" max="5" width="16.5703125" style="1" bestFit="1" customWidth="1"/>
    <col min="6" max="6" width="2.5703125" style="3" customWidth="1"/>
    <col min="7" max="7" width="14.140625" style="1" customWidth="1"/>
    <col min="8" max="8" width="6.7109375" style="1" customWidth="1"/>
    <col min="9" max="9" width="14.140625" style="3" bestFit="1" customWidth="1"/>
    <col min="10" max="10" width="6.85546875" style="3" customWidth="1"/>
    <col min="11" max="11" width="2.5703125" style="3" customWidth="1"/>
    <col min="12" max="12" width="7.7109375" style="3" bestFit="1" customWidth="1"/>
    <col min="13" max="13" width="6.7109375" style="3" customWidth="1"/>
    <col min="14" max="14" width="9.28515625" style="3" customWidth="1"/>
    <col min="15" max="15" width="10.42578125" style="3" customWidth="1"/>
    <col min="16" max="16" width="2.5703125" style="3" customWidth="1"/>
    <col min="17" max="20" width="11.42578125" style="3"/>
    <col min="21" max="21" width="12.5703125" style="3" bestFit="1" customWidth="1"/>
    <col min="22" max="27" width="11.42578125" style="3"/>
    <col min="28" max="28" width="2.5703125" style="3" customWidth="1"/>
    <col min="29" max="29" width="15.7109375" style="3" bestFit="1" customWidth="1"/>
    <col min="30" max="32" width="11.42578125" style="3"/>
    <col min="33" max="33" width="2.5703125" style="3" customWidth="1"/>
    <col min="34" max="34" width="12.140625" style="3" bestFit="1" customWidth="1"/>
    <col min="35" max="38" width="11.42578125" style="3"/>
    <col min="39" max="39" width="2.5703125" style="3" customWidth="1"/>
    <col min="40" max="40" width="6.5703125" style="3" bestFit="1" customWidth="1"/>
    <col min="41" max="41" width="24.85546875" style="3" bestFit="1" customWidth="1"/>
    <col min="42" max="16384" width="11.42578125" style="3"/>
  </cols>
  <sheetData>
    <row r="1" spans="2:44" x14ac:dyDescent="0.25">
      <c r="G1" s="2"/>
      <c r="H1" s="2"/>
    </row>
    <row r="2" spans="2:44" x14ac:dyDescent="0.25">
      <c r="B2" s="17" t="s">
        <v>22</v>
      </c>
      <c r="C2" s="17" t="s">
        <v>23</v>
      </c>
      <c r="D2" s="17" t="s">
        <v>0</v>
      </c>
      <c r="E2" s="17" t="s">
        <v>24</v>
      </c>
      <c r="G2" s="20" t="s">
        <v>3</v>
      </c>
      <c r="H2" s="21"/>
      <c r="I2" s="21"/>
      <c r="J2" s="22"/>
      <c r="L2" s="20" t="s">
        <v>25</v>
      </c>
      <c r="M2" s="21"/>
      <c r="N2" s="21"/>
      <c r="O2" s="22"/>
      <c r="Q2" s="20" t="s">
        <v>27</v>
      </c>
      <c r="R2" s="21"/>
      <c r="S2" s="21"/>
      <c r="T2" s="21"/>
      <c r="U2" s="21"/>
      <c r="V2" s="21"/>
      <c r="W2" s="21"/>
      <c r="X2" s="21"/>
      <c r="Y2" s="21"/>
      <c r="Z2" s="21"/>
      <c r="AA2" s="22"/>
      <c r="AC2" s="23" t="s">
        <v>36</v>
      </c>
      <c r="AD2" s="23"/>
      <c r="AE2" s="23"/>
      <c r="AF2" s="23"/>
      <c r="AH2" s="23" t="s">
        <v>41</v>
      </c>
      <c r="AI2" s="23"/>
      <c r="AJ2" s="23"/>
      <c r="AK2" s="23"/>
      <c r="AL2" s="23"/>
      <c r="AN2" s="23" t="s">
        <v>62</v>
      </c>
      <c r="AO2" s="23"/>
      <c r="AP2" s="23"/>
      <c r="AQ2" s="23"/>
      <c r="AR2" s="23"/>
    </row>
    <row r="3" spans="2:44" x14ac:dyDescent="0.25">
      <c r="B3" s="4">
        <v>1</v>
      </c>
      <c r="C3" s="4" t="s">
        <v>7</v>
      </c>
      <c r="D3" s="4">
        <v>0</v>
      </c>
      <c r="E3" s="4">
        <v>1</v>
      </c>
      <c r="AC3" s="1"/>
      <c r="AD3" s="1"/>
      <c r="AE3" s="2"/>
      <c r="AF3" s="2"/>
      <c r="AH3" s="1"/>
      <c r="AI3" s="1"/>
    </row>
    <row r="4" spans="2:44" x14ac:dyDescent="0.25">
      <c r="B4" s="4">
        <f>+B3+1</f>
        <v>2</v>
      </c>
      <c r="C4" s="4" t="s">
        <v>5</v>
      </c>
      <c r="D4" s="4">
        <v>5</v>
      </c>
      <c r="E4" s="4">
        <v>2</v>
      </c>
      <c r="G4" s="17" t="s">
        <v>23</v>
      </c>
      <c r="H4" s="17" t="s">
        <v>44</v>
      </c>
      <c r="I4" s="17" t="s">
        <v>47</v>
      </c>
      <c r="J4" s="17" t="s">
        <v>4</v>
      </c>
      <c r="L4" s="17" t="s">
        <v>26</v>
      </c>
      <c r="M4" s="17" t="s">
        <v>44</v>
      </c>
      <c r="N4" s="17" t="s">
        <v>47</v>
      </c>
      <c r="O4" s="17" t="s">
        <v>4</v>
      </c>
      <c r="Q4" s="4">
        <v>21</v>
      </c>
      <c r="R4" s="4">
        <v>35</v>
      </c>
      <c r="S4" s="4">
        <v>41</v>
      </c>
      <c r="T4" s="4">
        <v>46</v>
      </c>
      <c r="U4" s="4">
        <v>51</v>
      </c>
      <c r="V4" s="4">
        <v>54</v>
      </c>
      <c r="W4" s="4">
        <v>57</v>
      </c>
      <c r="X4" s="4">
        <v>61</v>
      </c>
      <c r="Y4" s="4">
        <v>64</v>
      </c>
      <c r="Z4" s="4">
        <v>69</v>
      </c>
      <c r="AA4" s="4">
        <v>77</v>
      </c>
      <c r="AC4" s="23" t="s">
        <v>37</v>
      </c>
      <c r="AD4" s="23"/>
      <c r="AE4" s="23"/>
      <c r="AF4" s="23"/>
      <c r="AH4" s="17" t="s">
        <v>40</v>
      </c>
      <c r="AI4" s="17">
        <v>1</v>
      </c>
      <c r="AJ4" s="17">
        <v>2</v>
      </c>
      <c r="AK4" s="17">
        <v>3</v>
      </c>
      <c r="AL4" s="17" t="s">
        <v>42</v>
      </c>
      <c r="AN4" s="24" t="s">
        <v>48</v>
      </c>
      <c r="AO4" s="25"/>
      <c r="AP4" s="17" t="s">
        <v>44</v>
      </c>
      <c r="AQ4" s="17" t="s">
        <v>45</v>
      </c>
      <c r="AR4" s="17" t="s">
        <v>56</v>
      </c>
    </row>
    <row r="5" spans="2:44" x14ac:dyDescent="0.25">
      <c r="B5" s="4">
        <f t="shared" ref="B5:B32" si="0">+B4+1</f>
        <v>3</v>
      </c>
      <c r="C5" s="4" t="s">
        <v>5</v>
      </c>
      <c r="D5" s="4">
        <v>3</v>
      </c>
      <c r="E5" s="4">
        <v>2</v>
      </c>
      <c r="G5" s="4" t="s">
        <v>7</v>
      </c>
      <c r="H5" s="4">
        <f t="shared" ref="H5:H10" si="1">+COUNTIF($C$3:$C$58,G5)</f>
        <v>10</v>
      </c>
      <c r="I5" s="6">
        <f t="shared" ref="I5:I10" si="2">+H5/$H$11</f>
        <v>0.17857142857142858</v>
      </c>
      <c r="J5" s="7">
        <f t="shared" ref="J5:J10" si="3">+I5*100</f>
        <v>17.857142857142858</v>
      </c>
      <c r="L5" s="4">
        <v>0</v>
      </c>
      <c r="M5" s="4">
        <f>+COUNTIF($D$3:$D$58,L5)</f>
        <v>16</v>
      </c>
      <c r="N5" s="6">
        <f t="shared" ref="N5:N23" si="4">+M5/$M$24</f>
        <v>0.2857142857142857</v>
      </c>
      <c r="O5" s="7">
        <f>+N5*100</f>
        <v>28.571428571428569</v>
      </c>
      <c r="Q5" s="4">
        <v>22</v>
      </c>
      <c r="R5" s="4">
        <v>36</v>
      </c>
      <c r="S5" s="4">
        <v>41</v>
      </c>
      <c r="T5" s="4">
        <v>47</v>
      </c>
      <c r="U5" s="4">
        <v>52</v>
      </c>
      <c r="V5" s="4">
        <v>54</v>
      </c>
      <c r="W5" s="4">
        <v>57</v>
      </c>
      <c r="X5" s="4">
        <v>61</v>
      </c>
      <c r="Y5" s="4">
        <v>65</v>
      </c>
      <c r="Z5" s="4">
        <v>71</v>
      </c>
      <c r="AA5" s="4">
        <v>77</v>
      </c>
      <c r="AC5" s="17" t="s">
        <v>26</v>
      </c>
      <c r="AD5" s="17" t="s">
        <v>45</v>
      </c>
      <c r="AE5" s="17" t="s">
        <v>47</v>
      </c>
      <c r="AF5" s="17" t="s">
        <v>4</v>
      </c>
      <c r="AH5" s="17" t="s">
        <v>7</v>
      </c>
      <c r="AI5" s="4">
        <f>COUNTIFS($C$3:$C$58,"=" &amp; AH5,$E$3:$E$58,"=" &amp; AI4)</f>
        <v>10</v>
      </c>
      <c r="AJ5" s="4">
        <f t="shared" ref="AJ5:AK10" si="5">COUNTIFS($C$3:$C$58,"=" &amp; $AH5,$E$3:$E$58,"=" &amp; AJ$4)</f>
        <v>0</v>
      </c>
      <c r="AK5" s="4">
        <f t="shared" si="5"/>
        <v>0</v>
      </c>
      <c r="AL5" s="4">
        <f>SUM(AI5:AK5)</f>
        <v>10</v>
      </c>
      <c r="AN5" s="4" t="s">
        <v>57</v>
      </c>
      <c r="AO5" s="4" t="s">
        <v>49</v>
      </c>
      <c r="AP5" s="4">
        <v>54</v>
      </c>
      <c r="AQ5" s="4">
        <f>+AP5</f>
        <v>54</v>
      </c>
      <c r="AR5" s="19">
        <f>+AQ5/$AQ$12</f>
        <v>0.4462809917355372</v>
      </c>
    </row>
    <row r="6" spans="2:44" x14ac:dyDescent="0.25">
      <c r="B6" s="4">
        <f t="shared" si="0"/>
        <v>4</v>
      </c>
      <c r="C6" s="4" t="s">
        <v>18</v>
      </c>
      <c r="D6" s="4">
        <v>0</v>
      </c>
      <c r="E6" s="4">
        <v>1</v>
      </c>
      <c r="G6" s="4" t="s">
        <v>18</v>
      </c>
      <c r="H6" s="4">
        <f t="shared" si="1"/>
        <v>15</v>
      </c>
      <c r="I6" s="6">
        <f t="shared" si="2"/>
        <v>0.26785714285714285</v>
      </c>
      <c r="J6" s="7">
        <f t="shared" si="3"/>
        <v>26.785714285714285</v>
      </c>
      <c r="L6" s="4">
        <v>1</v>
      </c>
      <c r="M6" s="4">
        <f t="shared" ref="M6:M23" si="6">+COUNTIF($D$3:$D$58,L6)</f>
        <v>3</v>
      </c>
      <c r="N6" s="6">
        <f t="shared" si="4"/>
        <v>5.3571428571428568E-2</v>
      </c>
      <c r="O6" s="7">
        <f t="shared" ref="O6:O23" si="7">+N6*100</f>
        <v>5.3571428571428568</v>
      </c>
      <c r="Q6" s="4">
        <v>24</v>
      </c>
      <c r="R6" s="4">
        <v>37</v>
      </c>
      <c r="S6" s="4">
        <v>44</v>
      </c>
      <c r="T6" s="4">
        <v>48</v>
      </c>
      <c r="U6" s="4">
        <v>52</v>
      </c>
      <c r="V6" s="4">
        <v>55</v>
      </c>
      <c r="W6" s="4">
        <v>58</v>
      </c>
      <c r="X6" s="4">
        <v>61</v>
      </c>
      <c r="Y6" s="4">
        <v>66</v>
      </c>
      <c r="Z6" s="4">
        <v>71</v>
      </c>
      <c r="AA6" s="4">
        <v>77</v>
      </c>
      <c r="AC6" s="4">
        <v>0</v>
      </c>
      <c r="AD6" s="4">
        <f>M5</f>
        <v>16</v>
      </c>
      <c r="AE6" s="6">
        <f t="shared" ref="AE6:AE24" si="8">+AD6/$AD$24</f>
        <v>0.2857142857142857</v>
      </c>
      <c r="AF6" s="7">
        <f>+AE6*100</f>
        <v>28.571428571428569</v>
      </c>
      <c r="AH6" s="17" t="s">
        <v>18</v>
      </c>
      <c r="AI6" s="4">
        <f>COUNTIFS($C$3:$C$58,"=" &amp; AH6,$E$3:$E$58,"=" &amp; AI4)</f>
        <v>11</v>
      </c>
      <c r="AJ6" s="4">
        <f t="shared" si="5"/>
        <v>2</v>
      </c>
      <c r="AK6" s="4">
        <f t="shared" si="5"/>
        <v>2</v>
      </c>
      <c r="AL6" s="4">
        <f t="shared" ref="AL6:AL10" si="9">SUM(AI6:AK6)</f>
        <v>15</v>
      </c>
      <c r="AN6" s="4" t="s">
        <v>58</v>
      </c>
      <c r="AO6" s="4" t="s">
        <v>50</v>
      </c>
      <c r="AP6" s="4">
        <v>37</v>
      </c>
      <c r="AQ6" s="4">
        <f>+AQ5+AP6</f>
        <v>91</v>
      </c>
      <c r="AR6" s="19">
        <f t="shared" ref="AR6:AR12" si="10">+AQ6/$AQ$12</f>
        <v>0.75206611570247939</v>
      </c>
    </row>
    <row r="7" spans="2:44" x14ac:dyDescent="0.25">
      <c r="B7" s="4">
        <f t="shared" si="0"/>
        <v>5</v>
      </c>
      <c r="C7" s="4" t="s">
        <v>18</v>
      </c>
      <c r="D7" s="4">
        <v>0</v>
      </c>
      <c r="E7" s="4">
        <v>1</v>
      </c>
      <c r="G7" s="4" t="s">
        <v>5</v>
      </c>
      <c r="H7" s="4">
        <f t="shared" si="1"/>
        <v>15</v>
      </c>
      <c r="I7" s="6">
        <f t="shared" si="2"/>
        <v>0.26785714285714285</v>
      </c>
      <c r="J7" s="7">
        <f t="shared" si="3"/>
        <v>26.785714285714285</v>
      </c>
      <c r="L7" s="4">
        <v>2</v>
      </c>
      <c r="M7" s="4">
        <f t="shared" si="6"/>
        <v>9</v>
      </c>
      <c r="N7" s="6">
        <f t="shared" si="4"/>
        <v>0.16071428571428573</v>
      </c>
      <c r="O7" s="7">
        <f t="shared" si="7"/>
        <v>16.071428571428573</v>
      </c>
      <c r="Q7" s="4">
        <v>29</v>
      </c>
      <c r="R7" s="4">
        <v>37</v>
      </c>
      <c r="S7" s="4">
        <v>44</v>
      </c>
      <c r="T7" s="4">
        <v>48</v>
      </c>
      <c r="U7" s="4">
        <v>52</v>
      </c>
      <c r="V7" s="4">
        <v>55</v>
      </c>
      <c r="W7" s="4">
        <v>58</v>
      </c>
      <c r="X7" s="4">
        <v>62</v>
      </c>
      <c r="Y7" s="4">
        <v>66</v>
      </c>
      <c r="Z7" s="4">
        <v>73</v>
      </c>
      <c r="AA7" s="4">
        <v>79</v>
      </c>
      <c r="AC7" s="4">
        <v>1</v>
      </c>
      <c r="AD7" s="4">
        <f t="shared" ref="AD7:AD24" si="11">AD6+M6</f>
        <v>19</v>
      </c>
      <c r="AE7" s="6">
        <f t="shared" si="8"/>
        <v>0.3392857142857143</v>
      </c>
      <c r="AF7" s="7">
        <f t="shared" ref="AF7:AF24" si="12">+AE7*100</f>
        <v>33.928571428571431</v>
      </c>
      <c r="AH7" s="17" t="s">
        <v>5</v>
      </c>
      <c r="AI7" s="4">
        <f>COUNTIFS($C$3:$C$58,"=" &amp; AH7,$E$3:$E$58,"=" &amp; AI4)</f>
        <v>5</v>
      </c>
      <c r="AJ7" s="4">
        <f t="shared" si="5"/>
        <v>10</v>
      </c>
      <c r="AK7" s="4">
        <f t="shared" si="5"/>
        <v>0</v>
      </c>
      <c r="AL7" s="4">
        <f t="shared" si="9"/>
        <v>15</v>
      </c>
      <c r="AN7" s="4" t="s">
        <v>59</v>
      </c>
      <c r="AO7" s="4" t="s">
        <v>51</v>
      </c>
      <c r="AP7" s="4">
        <v>8</v>
      </c>
      <c r="AQ7" s="4">
        <f t="shared" ref="AQ7:AQ12" si="13">+AQ6+AP7</f>
        <v>99</v>
      </c>
      <c r="AR7" s="19">
        <f t="shared" si="10"/>
        <v>0.81818181818181823</v>
      </c>
    </row>
    <row r="8" spans="2:44" x14ac:dyDescent="0.25">
      <c r="B8" s="4">
        <f t="shared" si="0"/>
        <v>6</v>
      </c>
      <c r="C8" s="4" t="s">
        <v>18</v>
      </c>
      <c r="D8" s="4">
        <v>0</v>
      </c>
      <c r="E8" s="4">
        <v>1</v>
      </c>
      <c r="G8" s="4" t="s">
        <v>19</v>
      </c>
      <c r="H8" s="4">
        <f t="shared" si="1"/>
        <v>8</v>
      </c>
      <c r="I8" s="6">
        <f t="shared" si="2"/>
        <v>0.14285714285714285</v>
      </c>
      <c r="J8" s="7">
        <f t="shared" si="3"/>
        <v>14.285714285714285</v>
      </c>
      <c r="L8" s="4">
        <f>+L7+1</f>
        <v>3</v>
      </c>
      <c r="M8" s="4">
        <f t="shared" si="6"/>
        <v>2</v>
      </c>
      <c r="N8" s="6">
        <f t="shared" si="4"/>
        <v>3.5714285714285712E-2</v>
      </c>
      <c r="O8" s="7">
        <f t="shared" si="7"/>
        <v>3.5714285714285712</v>
      </c>
      <c r="Q8" s="4">
        <v>32</v>
      </c>
      <c r="R8" s="4">
        <v>37</v>
      </c>
      <c r="S8" s="4">
        <v>44</v>
      </c>
      <c r="T8" s="4">
        <v>48</v>
      </c>
      <c r="U8" s="4">
        <v>52</v>
      </c>
      <c r="V8" s="4">
        <v>55</v>
      </c>
      <c r="W8" s="4">
        <v>58</v>
      </c>
      <c r="X8" s="4">
        <v>62</v>
      </c>
      <c r="Y8" s="4">
        <v>66</v>
      </c>
      <c r="Z8" s="4">
        <v>73</v>
      </c>
      <c r="AA8" s="4">
        <v>80</v>
      </c>
      <c r="AC8" s="4">
        <v>2</v>
      </c>
      <c r="AD8" s="4">
        <f t="shared" si="11"/>
        <v>28</v>
      </c>
      <c r="AE8" s="6">
        <f t="shared" si="8"/>
        <v>0.5</v>
      </c>
      <c r="AF8" s="7">
        <f t="shared" si="12"/>
        <v>50</v>
      </c>
      <c r="AH8" s="17" t="s">
        <v>19</v>
      </c>
      <c r="AI8" s="4">
        <f>COUNTIFS($C$3:$C$58,"=" &amp; AH8,$E$3:$E$58,"=" &amp; AI4)</f>
        <v>3</v>
      </c>
      <c r="AJ8" s="4">
        <f t="shared" si="5"/>
        <v>4</v>
      </c>
      <c r="AK8" s="4">
        <f t="shared" si="5"/>
        <v>1</v>
      </c>
      <c r="AL8" s="4">
        <f t="shared" si="9"/>
        <v>8</v>
      </c>
      <c r="AN8" s="4" t="s">
        <v>63</v>
      </c>
      <c r="AO8" s="4" t="s">
        <v>64</v>
      </c>
      <c r="AP8" s="4">
        <v>7</v>
      </c>
      <c r="AQ8" s="4">
        <f t="shared" si="13"/>
        <v>106</v>
      </c>
      <c r="AR8" s="19">
        <f t="shared" si="10"/>
        <v>0.87603305785123964</v>
      </c>
    </row>
    <row r="9" spans="2:44" x14ac:dyDescent="0.25">
      <c r="B9" s="4">
        <f t="shared" si="0"/>
        <v>7</v>
      </c>
      <c r="C9" s="4" t="s">
        <v>21</v>
      </c>
      <c r="D9" s="4">
        <v>8</v>
      </c>
      <c r="E9" s="4">
        <v>1</v>
      </c>
      <c r="G9" s="4" t="s">
        <v>20</v>
      </c>
      <c r="H9" s="4">
        <f t="shared" si="1"/>
        <v>5</v>
      </c>
      <c r="I9" s="6">
        <f t="shared" si="2"/>
        <v>8.9285714285714288E-2</v>
      </c>
      <c r="J9" s="7">
        <f t="shared" si="3"/>
        <v>8.9285714285714288</v>
      </c>
      <c r="L9" s="4">
        <f t="shared" ref="L9:L23" si="14">+L8+1</f>
        <v>4</v>
      </c>
      <c r="M9" s="4">
        <f t="shared" si="6"/>
        <v>1</v>
      </c>
      <c r="N9" s="6">
        <f t="shared" si="4"/>
        <v>1.7857142857142856E-2</v>
      </c>
      <c r="O9" s="7">
        <f t="shared" si="7"/>
        <v>1.7857142857142856</v>
      </c>
      <c r="Q9" s="4">
        <v>33</v>
      </c>
      <c r="R9" s="4">
        <v>38</v>
      </c>
      <c r="S9" s="4">
        <v>44</v>
      </c>
      <c r="T9" s="4">
        <v>49</v>
      </c>
      <c r="U9" s="4">
        <v>52</v>
      </c>
      <c r="V9" s="4">
        <v>55</v>
      </c>
      <c r="W9" s="4">
        <v>58</v>
      </c>
      <c r="X9" s="4">
        <v>62</v>
      </c>
      <c r="Y9" s="4">
        <v>66</v>
      </c>
      <c r="Z9" s="4">
        <v>73</v>
      </c>
      <c r="AA9" s="4">
        <v>81</v>
      </c>
      <c r="AC9" s="4">
        <f>+AC8+1</f>
        <v>3</v>
      </c>
      <c r="AD9" s="4">
        <f t="shared" si="11"/>
        <v>30</v>
      </c>
      <c r="AE9" s="6">
        <f t="shared" si="8"/>
        <v>0.5357142857142857</v>
      </c>
      <c r="AF9" s="7">
        <f t="shared" si="12"/>
        <v>53.571428571428569</v>
      </c>
      <c r="AH9" s="17" t="s">
        <v>20</v>
      </c>
      <c r="AI9" s="4">
        <f>COUNTIFS($C$3:$C$58,"=" &amp; AH9,$E$3:$E$58,"=" &amp; AI4)</f>
        <v>4</v>
      </c>
      <c r="AJ9" s="4">
        <f t="shared" si="5"/>
        <v>1</v>
      </c>
      <c r="AK9" s="4">
        <f t="shared" si="5"/>
        <v>0</v>
      </c>
      <c r="AL9" s="4">
        <f t="shared" si="9"/>
        <v>5</v>
      </c>
      <c r="AN9" s="4" t="s">
        <v>60</v>
      </c>
      <c r="AO9" s="4" t="s">
        <v>52</v>
      </c>
      <c r="AP9" s="4">
        <v>6</v>
      </c>
      <c r="AQ9" s="4">
        <f t="shared" si="13"/>
        <v>112</v>
      </c>
      <c r="AR9" s="19">
        <f t="shared" si="10"/>
        <v>0.92561983471074383</v>
      </c>
    </row>
    <row r="10" spans="2:44" x14ac:dyDescent="0.25">
      <c r="B10" s="4">
        <f t="shared" si="0"/>
        <v>8</v>
      </c>
      <c r="C10" s="4" t="s">
        <v>5</v>
      </c>
      <c r="D10" s="4">
        <v>2</v>
      </c>
      <c r="E10" s="4">
        <v>1</v>
      </c>
      <c r="G10" s="4" t="s">
        <v>21</v>
      </c>
      <c r="H10" s="4">
        <f t="shared" si="1"/>
        <v>3</v>
      </c>
      <c r="I10" s="6">
        <f t="shared" si="2"/>
        <v>5.3571428571428568E-2</v>
      </c>
      <c r="J10" s="7">
        <f t="shared" si="3"/>
        <v>5.3571428571428568</v>
      </c>
      <c r="L10" s="4">
        <f t="shared" si="14"/>
        <v>5</v>
      </c>
      <c r="M10" s="4">
        <f t="shared" si="6"/>
        <v>3</v>
      </c>
      <c r="N10" s="6">
        <f t="shared" si="4"/>
        <v>5.3571428571428568E-2</v>
      </c>
      <c r="O10" s="7">
        <f t="shared" si="7"/>
        <v>5.3571428571428568</v>
      </c>
      <c r="Q10" s="4">
        <v>34</v>
      </c>
      <c r="R10" s="4">
        <v>40</v>
      </c>
      <c r="S10" s="4">
        <v>44</v>
      </c>
      <c r="T10" s="4">
        <v>50</v>
      </c>
      <c r="U10" s="4">
        <v>53</v>
      </c>
      <c r="V10" s="4">
        <v>55</v>
      </c>
      <c r="W10" s="4">
        <v>59</v>
      </c>
      <c r="X10" s="4">
        <v>62</v>
      </c>
      <c r="Y10" s="4">
        <v>66</v>
      </c>
      <c r="Z10" s="4">
        <v>74</v>
      </c>
      <c r="AA10" s="4">
        <v>81</v>
      </c>
      <c r="AC10" s="4">
        <f t="shared" ref="AC10:AC24" si="15">+AC9+1</f>
        <v>4</v>
      </c>
      <c r="AD10" s="4">
        <f t="shared" si="11"/>
        <v>31</v>
      </c>
      <c r="AE10" s="6">
        <f t="shared" si="8"/>
        <v>0.5535714285714286</v>
      </c>
      <c r="AF10" s="7">
        <f t="shared" si="12"/>
        <v>55.357142857142861</v>
      </c>
      <c r="AH10" s="17" t="s">
        <v>21</v>
      </c>
      <c r="AI10" s="4">
        <f>COUNTIFS($C$3:$C$58,"=" &amp; AH10,$E$3:$E$58,"=" &amp; AI4)</f>
        <v>2</v>
      </c>
      <c r="AJ10" s="4">
        <f t="shared" si="5"/>
        <v>1</v>
      </c>
      <c r="AK10" s="4">
        <f t="shared" si="5"/>
        <v>0</v>
      </c>
      <c r="AL10" s="4">
        <f t="shared" si="9"/>
        <v>3</v>
      </c>
      <c r="AN10" s="4" t="s">
        <v>1</v>
      </c>
      <c r="AO10" s="4" t="s">
        <v>53</v>
      </c>
      <c r="AP10" s="4">
        <v>4</v>
      </c>
      <c r="AQ10" s="4">
        <f t="shared" si="13"/>
        <v>116</v>
      </c>
      <c r="AR10" s="19">
        <f t="shared" si="10"/>
        <v>0.95867768595041325</v>
      </c>
    </row>
    <row r="11" spans="2:44" x14ac:dyDescent="0.25">
      <c r="B11" s="4">
        <f t="shared" si="0"/>
        <v>9</v>
      </c>
      <c r="C11" s="4" t="s">
        <v>18</v>
      </c>
      <c r="D11" s="4">
        <v>0</v>
      </c>
      <c r="E11" s="4">
        <v>1</v>
      </c>
      <c r="G11" s="4"/>
      <c r="H11" s="4">
        <f>SUM(H5:H10)</f>
        <v>56</v>
      </c>
      <c r="I11" s="4">
        <f t="shared" ref="I11:J11" si="16">SUM(I5:I10)</f>
        <v>0.99999999999999989</v>
      </c>
      <c r="J11" s="4">
        <f t="shared" si="16"/>
        <v>99.999999999999986</v>
      </c>
      <c r="L11" s="4">
        <f t="shared" si="14"/>
        <v>6</v>
      </c>
      <c r="M11" s="4">
        <f t="shared" si="6"/>
        <v>2</v>
      </c>
      <c r="N11" s="6">
        <f t="shared" si="4"/>
        <v>3.5714285714285712E-2</v>
      </c>
      <c r="O11" s="7">
        <f t="shared" si="7"/>
        <v>3.5714285714285712</v>
      </c>
      <c r="Q11" s="4">
        <v>34</v>
      </c>
      <c r="R11" s="4">
        <v>40</v>
      </c>
      <c r="S11" s="4">
        <v>44</v>
      </c>
      <c r="T11" s="4">
        <v>50</v>
      </c>
      <c r="U11" s="4">
        <v>53</v>
      </c>
      <c r="V11" s="4">
        <v>56</v>
      </c>
      <c r="W11" s="4">
        <v>60</v>
      </c>
      <c r="X11" s="4">
        <v>63</v>
      </c>
      <c r="Y11" s="4">
        <v>66</v>
      </c>
      <c r="Z11" s="4">
        <v>75</v>
      </c>
      <c r="AA11" s="4">
        <v>83</v>
      </c>
      <c r="AC11" s="4">
        <f t="shared" si="15"/>
        <v>5</v>
      </c>
      <c r="AD11" s="4">
        <f t="shared" si="11"/>
        <v>34</v>
      </c>
      <c r="AE11" s="6">
        <f t="shared" si="8"/>
        <v>0.6071428571428571</v>
      </c>
      <c r="AF11" s="7">
        <f t="shared" si="12"/>
        <v>60.714285714285708</v>
      </c>
      <c r="AH11" s="17" t="s">
        <v>42</v>
      </c>
      <c r="AI11" s="4">
        <f>SUM(AI5:AI10)</f>
        <v>35</v>
      </c>
      <c r="AJ11" s="4">
        <f>SUM(AJ5:AJ10)</f>
        <v>18</v>
      </c>
      <c r="AK11" s="4">
        <f>SUM(AK5:AK10)</f>
        <v>3</v>
      </c>
      <c r="AL11" s="5">
        <f>SUM(AI11:AK11)</f>
        <v>56</v>
      </c>
      <c r="AN11" s="4" t="s">
        <v>7</v>
      </c>
      <c r="AO11" s="4" t="s">
        <v>54</v>
      </c>
      <c r="AP11" s="4">
        <v>3</v>
      </c>
      <c r="AQ11" s="4">
        <f t="shared" si="13"/>
        <v>119</v>
      </c>
      <c r="AR11" s="19">
        <f t="shared" si="10"/>
        <v>0.98347107438016534</v>
      </c>
    </row>
    <row r="12" spans="2:44" x14ac:dyDescent="0.25">
      <c r="B12" s="4">
        <f t="shared" si="0"/>
        <v>10</v>
      </c>
      <c r="C12" s="4" t="s">
        <v>5</v>
      </c>
      <c r="D12" s="4">
        <v>2</v>
      </c>
      <c r="E12" s="4">
        <v>1</v>
      </c>
      <c r="L12" s="4">
        <f t="shared" si="14"/>
        <v>7</v>
      </c>
      <c r="M12" s="4">
        <f t="shared" si="6"/>
        <v>3</v>
      </c>
      <c r="N12" s="6">
        <f t="shared" si="4"/>
        <v>5.3571428571428568E-2</v>
      </c>
      <c r="O12" s="7">
        <f t="shared" si="7"/>
        <v>5.3571428571428568</v>
      </c>
      <c r="Q12" s="4">
        <v>35</v>
      </c>
      <c r="R12" s="4">
        <v>40</v>
      </c>
      <c r="S12" s="4">
        <v>46</v>
      </c>
      <c r="T12" s="4">
        <v>51</v>
      </c>
      <c r="U12" s="4">
        <v>53</v>
      </c>
      <c r="V12" s="4">
        <v>56</v>
      </c>
      <c r="W12" s="4">
        <v>60</v>
      </c>
      <c r="X12" s="4">
        <v>63</v>
      </c>
      <c r="Y12" s="4">
        <v>68</v>
      </c>
      <c r="Z12" s="4">
        <v>75</v>
      </c>
      <c r="AA12" s="4">
        <v>84</v>
      </c>
      <c r="AC12" s="4">
        <f t="shared" si="15"/>
        <v>6</v>
      </c>
      <c r="AD12" s="4">
        <f t="shared" si="11"/>
        <v>36</v>
      </c>
      <c r="AE12" s="6">
        <f t="shared" si="8"/>
        <v>0.6428571428571429</v>
      </c>
      <c r="AF12" s="7">
        <f t="shared" si="12"/>
        <v>64.285714285714292</v>
      </c>
      <c r="AN12" s="4" t="s">
        <v>61</v>
      </c>
      <c r="AO12" s="4" t="s">
        <v>55</v>
      </c>
      <c r="AP12" s="4">
        <v>2</v>
      </c>
      <c r="AQ12" s="4">
        <f t="shared" si="13"/>
        <v>121</v>
      </c>
      <c r="AR12" s="19">
        <f t="shared" si="10"/>
        <v>1</v>
      </c>
    </row>
    <row r="13" spans="2:44" x14ac:dyDescent="0.25">
      <c r="B13" s="4">
        <f t="shared" si="0"/>
        <v>11</v>
      </c>
      <c r="C13" s="4" t="s">
        <v>7</v>
      </c>
      <c r="D13" s="4">
        <v>0</v>
      </c>
      <c r="E13" s="4">
        <v>1</v>
      </c>
      <c r="L13" s="4">
        <f t="shared" si="14"/>
        <v>8</v>
      </c>
      <c r="M13" s="4">
        <f t="shared" si="6"/>
        <v>2</v>
      </c>
      <c r="N13" s="6">
        <f t="shared" si="4"/>
        <v>3.5714285714285712E-2</v>
      </c>
      <c r="O13" s="7">
        <f t="shared" si="7"/>
        <v>3.5714285714285712</v>
      </c>
      <c r="Q13" s="4">
        <v>35</v>
      </c>
      <c r="R13" s="4">
        <v>40</v>
      </c>
      <c r="S13" s="4">
        <v>46</v>
      </c>
      <c r="T13" s="4">
        <v>51</v>
      </c>
      <c r="U13" s="4">
        <v>53</v>
      </c>
      <c r="V13" s="4">
        <v>56</v>
      </c>
      <c r="W13" s="4">
        <v>61</v>
      </c>
      <c r="X13" s="4">
        <v>63</v>
      </c>
      <c r="Y13" s="4">
        <v>69</v>
      </c>
      <c r="Z13" s="4">
        <v>76</v>
      </c>
      <c r="AA13" s="4">
        <v>88</v>
      </c>
      <c r="AC13" s="4">
        <f t="shared" si="15"/>
        <v>7</v>
      </c>
      <c r="AD13" s="4">
        <f t="shared" si="11"/>
        <v>39</v>
      </c>
      <c r="AE13" s="6">
        <f t="shared" si="8"/>
        <v>0.6964285714285714</v>
      </c>
      <c r="AF13" s="7">
        <f t="shared" si="12"/>
        <v>69.642857142857139</v>
      </c>
    </row>
    <row r="14" spans="2:44" x14ac:dyDescent="0.25">
      <c r="B14" s="4">
        <f t="shared" si="0"/>
        <v>12</v>
      </c>
      <c r="C14" s="4" t="s">
        <v>5</v>
      </c>
      <c r="D14" s="4">
        <v>6</v>
      </c>
      <c r="E14" s="4">
        <v>1</v>
      </c>
      <c r="L14" s="4">
        <f t="shared" si="14"/>
        <v>9</v>
      </c>
      <c r="M14" s="4">
        <f t="shared" si="6"/>
        <v>7</v>
      </c>
      <c r="N14" s="6">
        <f t="shared" si="4"/>
        <v>0.125</v>
      </c>
      <c r="O14" s="7">
        <f t="shared" si="7"/>
        <v>12.5</v>
      </c>
      <c r="AC14" s="4">
        <f t="shared" si="15"/>
        <v>8</v>
      </c>
      <c r="AD14" s="4">
        <f t="shared" si="11"/>
        <v>41</v>
      </c>
      <c r="AE14" s="6">
        <f t="shared" si="8"/>
        <v>0.7321428571428571</v>
      </c>
      <c r="AF14" s="7">
        <f t="shared" si="12"/>
        <v>73.214285714285708</v>
      </c>
    </row>
    <row r="15" spans="2:44" x14ac:dyDescent="0.25">
      <c r="B15" s="4">
        <f t="shared" si="0"/>
        <v>13</v>
      </c>
      <c r="C15" s="4" t="s">
        <v>18</v>
      </c>
      <c r="D15" s="4">
        <v>0</v>
      </c>
      <c r="E15" s="4">
        <v>1</v>
      </c>
      <c r="L15" s="4">
        <f t="shared" si="14"/>
        <v>10</v>
      </c>
      <c r="M15" s="4">
        <f t="shared" si="6"/>
        <v>0</v>
      </c>
      <c r="N15" s="6">
        <f t="shared" si="4"/>
        <v>0</v>
      </c>
      <c r="O15" s="7">
        <f t="shared" si="7"/>
        <v>0</v>
      </c>
      <c r="Q15" s="4" t="s">
        <v>28</v>
      </c>
      <c r="R15" s="4" t="s">
        <v>6</v>
      </c>
      <c r="S15" s="4">
        <f>COUNT(Q4:AA13)</f>
        <v>110</v>
      </c>
      <c r="U15" s="15" t="s">
        <v>33</v>
      </c>
      <c r="V15" s="4">
        <f>MIN(Q4:AA13)</f>
        <v>21</v>
      </c>
      <c r="AC15" s="4">
        <f t="shared" si="15"/>
        <v>9</v>
      </c>
      <c r="AD15" s="4">
        <f t="shared" si="11"/>
        <v>48</v>
      </c>
      <c r="AE15" s="6">
        <f t="shared" si="8"/>
        <v>0.8571428571428571</v>
      </c>
      <c r="AF15" s="7">
        <f t="shared" si="12"/>
        <v>85.714285714285708</v>
      </c>
    </row>
    <row r="16" spans="2:44" x14ac:dyDescent="0.25">
      <c r="B16" s="4">
        <f t="shared" si="0"/>
        <v>14</v>
      </c>
      <c r="C16" s="4" t="s">
        <v>7</v>
      </c>
      <c r="D16" s="4">
        <v>9</v>
      </c>
      <c r="E16" s="4">
        <v>1</v>
      </c>
      <c r="L16" s="4">
        <f t="shared" si="14"/>
        <v>11</v>
      </c>
      <c r="M16" s="4">
        <f t="shared" si="6"/>
        <v>0</v>
      </c>
      <c r="N16" s="6">
        <f t="shared" si="4"/>
        <v>0</v>
      </c>
      <c r="O16" s="7">
        <f t="shared" si="7"/>
        <v>0</v>
      </c>
      <c r="Q16" s="4" t="s">
        <v>29</v>
      </c>
      <c r="R16" s="4" t="s">
        <v>5</v>
      </c>
      <c r="S16" s="4">
        <f>ROUND(3.3*LOG(S15)+1,0)</f>
        <v>8</v>
      </c>
      <c r="U16" s="15" t="s">
        <v>34</v>
      </c>
      <c r="V16" s="4">
        <f>MAX(Q4:AA13)</f>
        <v>88</v>
      </c>
      <c r="AC16" s="4">
        <f t="shared" si="15"/>
        <v>10</v>
      </c>
      <c r="AD16" s="4">
        <f t="shared" si="11"/>
        <v>48</v>
      </c>
      <c r="AE16" s="6">
        <f t="shared" si="8"/>
        <v>0.8571428571428571</v>
      </c>
      <c r="AF16" s="7">
        <f t="shared" si="12"/>
        <v>85.714285714285708</v>
      </c>
    </row>
    <row r="17" spans="2:32" x14ac:dyDescent="0.25">
      <c r="B17" s="4">
        <f t="shared" si="0"/>
        <v>15</v>
      </c>
      <c r="C17" s="4" t="s">
        <v>18</v>
      </c>
      <c r="D17" s="4">
        <v>0</v>
      </c>
      <c r="E17" s="4">
        <v>1</v>
      </c>
      <c r="L17" s="4">
        <f t="shared" si="14"/>
        <v>12</v>
      </c>
      <c r="M17" s="4">
        <f t="shared" si="6"/>
        <v>2</v>
      </c>
      <c r="N17" s="6">
        <f t="shared" si="4"/>
        <v>3.5714285714285712E-2</v>
      </c>
      <c r="O17" s="7">
        <f t="shared" si="7"/>
        <v>3.5714285714285712</v>
      </c>
      <c r="Q17" s="4" t="s">
        <v>30</v>
      </c>
      <c r="R17" s="4" t="s">
        <v>1</v>
      </c>
      <c r="S17" s="4">
        <f>+V16-V15</f>
        <v>67</v>
      </c>
      <c r="AC17" s="4">
        <f t="shared" si="15"/>
        <v>11</v>
      </c>
      <c r="AD17" s="4">
        <f t="shared" si="11"/>
        <v>48</v>
      </c>
      <c r="AE17" s="6">
        <f t="shared" si="8"/>
        <v>0.8571428571428571</v>
      </c>
      <c r="AF17" s="7">
        <f t="shared" si="12"/>
        <v>85.714285714285708</v>
      </c>
    </row>
    <row r="18" spans="2:32" x14ac:dyDescent="0.25">
      <c r="B18" s="4">
        <f t="shared" si="0"/>
        <v>16</v>
      </c>
      <c r="C18" s="4" t="s">
        <v>18</v>
      </c>
      <c r="D18" s="4">
        <v>1</v>
      </c>
      <c r="E18" s="4">
        <v>2</v>
      </c>
      <c r="L18" s="4">
        <f t="shared" si="14"/>
        <v>13</v>
      </c>
      <c r="M18" s="4">
        <f t="shared" si="6"/>
        <v>1</v>
      </c>
      <c r="N18" s="6">
        <f t="shared" si="4"/>
        <v>1.7857142857142856E-2</v>
      </c>
      <c r="O18" s="7">
        <f t="shared" si="7"/>
        <v>1.7857142857142856</v>
      </c>
      <c r="Q18" s="4" t="s">
        <v>31</v>
      </c>
      <c r="R18" s="4" t="s">
        <v>7</v>
      </c>
      <c r="S18" s="4">
        <f>ROUNDUP(S17/S16,0)</f>
        <v>9</v>
      </c>
      <c r="AC18" s="4">
        <f t="shared" si="15"/>
        <v>12</v>
      </c>
      <c r="AD18" s="4">
        <f t="shared" si="11"/>
        <v>50</v>
      </c>
      <c r="AE18" s="6">
        <f t="shared" si="8"/>
        <v>0.8928571428571429</v>
      </c>
      <c r="AF18" s="7">
        <f t="shared" si="12"/>
        <v>89.285714285714292</v>
      </c>
    </row>
    <row r="19" spans="2:32" x14ac:dyDescent="0.25">
      <c r="B19" s="4">
        <f t="shared" si="0"/>
        <v>17</v>
      </c>
      <c r="C19" s="4" t="s">
        <v>18</v>
      </c>
      <c r="D19" s="4">
        <v>4</v>
      </c>
      <c r="E19" s="4">
        <v>1</v>
      </c>
      <c r="L19" s="4">
        <f t="shared" si="14"/>
        <v>14</v>
      </c>
      <c r="M19" s="4">
        <f t="shared" si="6"/>
        <v>0</v>
      </c>
      <c r="N19" s="6">
        <f t="shared" si="4"/>
        <v>0</v>
      </c>
      <c r="O19" s="7">
        <f t="shared" si="7"/>
        <v>0</v>
      </c>
      <c r="Q19" s="4" t="s">
        <v>32</v>
      </c>
      <c r="R19" s="4" t="s">
        <v>2</v>
      </c>
      <c r="S19" s="4">
        <v>1</v>
      </c>
      <c r="AC19" s="4">
        <f t="shared" si="15"/>
        <v>13</v>
      </c>
      <c r="AD19" s="4">
        <f t="shared" si="11"/>
        <v>51</v>
      </c>
      <c r="AE19" s="6">
        <f t="shared" si="8"/>
        <v>0.9107142857142857</v>
      </c>
      <c r="AF19" s="7">
        <f t="shared" si="12"/>
        <v>91.071428571428569</v>
      </c>
    </row>
    <row r="20" spans="2:32" x14ac:dyDescent="0.25">
      <c r="B20" s="4">
        <f t="shared" si="0"/>
        <v>18</v>
      </c>
      <c r="C20" s="4" t="s">
        <v>5</v>
      </c>
      <c r="D20" s="4">
        <v>0</v>
      </c>
      <c r="E20" s="4">
        <v>2</v>
      </c>
      <c r="L20" s="4">
        <f>+L19+1</f>
        <v>15</v>
      </c>
      <c r="M20" s="4">
        <f t="shared" si="6"/>
        <v>1</v>
      </c>
      <c r="N20" s="6">
        <f t="shared" si="4"/>
        <v>1.7857142857142856E-2</v>
      </c>
      <c r="O20" s="7">
        <f t="shared" si="7"/>
        <v>1.7857142857142856</v>
      </c>
      <c r="AC20" s="4">
        <f t="shared" si="15"/>
        <v>14</v>
      </c>
      <c r="AD20" s="4">
        <f t="shared" si="11"/>
        <v>51</v>
      </c>
      <c r="AE20" s="6">
        <f t="shared" si="8"/>
        <v>0.9107142857142857</v>
      </c>
      <c r="AF20" s="7">
        <f t="shared" si="12"/>
        <v>91.071428571428569</v>
      </c>
    </row>
    <row r="21" spans="2:32" x14ac:dyDescent="0.25">
      <c r="B21" s="4">
        <f t="shared" si="0"/>
        <v>19</v>
      </c>
      <c r="C21" s="4" t="s">
        <v>18</v>
      </c>
      <c r="D21" s="4">
        <v>0</v>
      </c>
      <c r="E21" s="4">
        <v>1</v>
      </c>
      <c r="L21" s="4">
        <f t="shared" si="14"/>
        <v>16</v>
      </c>
      <c r="M21" s="4">
        <f t="shared" si="6"/>
        <v>2</v>
      </c>
      <c r="N21" s="6">
        <f t="shared" si="4"/>
        <v>3.5714285714285712E-2</v>
      </c>
      <c r="O21" s="7">
        <f t="shared" si="7"/>
        <v>3.5714285714285712</v>
      </c>
      <c r="Q21" s="17" t="s">
        <v>46</v>
      </c>
      <c r="R21" s="27" t="s">
        <v>8</v>
      </c>
      <c r="S21" s="27"/>
      <c r="T21" s="27" t="s">
        <v>9</v>
      </c>
      <c r="U21" s="27"/>
      <c r="V21" s="17" t="s">
        <v>44</v>
      </c>
      <c r="W21" s="17" t="s">
        <v>47</v>
      </c>
      <c r="X21" s="17" t="s">
        <v>4</v>
      </c>
      <c r="Y21" s="17" t="s">
        <v>35</v>
      </c>
      <c r="AC21" s="4">
        <f>+AC20+1</f>
        <v>15</v>
      </c>
      <c r="AD21" s="4">
        <f t="shared" si="11"/>
        <v>52</v>
      </c>
      <c r="AE21" s="6">
        <f t="shared" si="8"/>
        <v>0.9285714285714286</v>
      </c>
      <c r="AF21" s="7">
        <f t="shared" si="12"/>
        <v>92.857142857142861</v>
      </c>
    </row>
    <row r="22" spans="2:32" x14ac:dyDescent="0.25">
      <c r="B22" s="4">
        <f t="shared" si="0"/>
        <v>20</v>
      </c>
      <c r="C22" s="4" t="s">
        <v>20</v>
      </c>
      <c r="D22" s="4">
        <v>5</v>
      </c>
      <c r="E22" s="4">
        <v>1</v>
      </c>
      <c r="L22" s="4">
        <f t="shared" si="14"/>
        <v>17</v>
      </c>
      <c r="M22" s="4">
        <f t="shared" si="6"/>
        <v>1</v>
      </c>
      <c r="N22" s="6">
        <f t="shared" si="4"/>
        <v>1.7857142857142856E-2</v>
      </c>
      <c r="O22" s="7">
        <f t="shared" si="7"/>
        <v>1.7857142857142856</v>
      </c>
      <c r="Q22" s="4">
        <v>1</v>
      </c>
      <c r="R22" s="4">
        <f>+V15</f>
        <v>21</v>
      </c>
      <c r="S22" s="4">
        <f>+R22+S18-S19</f>
        <v>29</v>
      </c>
      <c r="T22" s="4">
        <f t="shared" ref="T22:T29" si="17">+R22-($S$19/2)</f>
        <v>20.5</v>
      </c>
      <c r="U22" s="4">
        <f t="shared" ref="U22:U29" si="18">+S22+($S$19/2)</f>
        <v>29.5</v>
      </c>
      <c r="V22" s="4">
        <f t="shared" ref="V22:V29" si="19">COUNTIFS($Q$4:$AA$13,"&lt;" &amp; U22,$Q$4:$AA$13,"&gt;" &amp; T22)</f>
        <v>4</v>
      </c>
      <c r="W22" s="7">
        <f t="shared" ref="W22:W29" si="20">+V22/$V$30</f>
        <v>3.6363636363636362E-2</v>
      </c>
      <c r="X22" s="7">
        <f t="shared" ref="X22:X30" si="21">+W22*100</f>
        <v>3.6363636363636362</v>
      </c>
      <c r="Y22" s="4">
        <f>(R22+S22)/2</f>
        <v>25</v>
      </c>
      <c r="AC22" s="4">
        <f t="shared" si="15"/>
        <v>16</v>
      </c>
      <c r="AD22" s="4">
        <f t="shared" si="11"/>
        <v>54</v>
      </c>
      <c r="AE22" s="6">
        <f t="shared" si="8"/>
        <v>0.9642857142857143</v>
      </c>
      <c r="AF22" s="7">
        <f t="shared" si="12"/>
        <v>96.428571428571431</v>
      </c>
    </row>
    <row r="23" spans="2:32" x14ac:dyDescent="0.25">
      <c r="B23" s="4">
        <f t="shared" si="0"/>
        <v>21</v>
      </c>
      <c r="C23" s="4" t="s">
        <v>7</v>
      </c>
      <c r="D23" s="4">
        <v>2</v>
      </c>
      <c r="E23" s="4">
        <v>1</v>
      </c>
      <c r="L23" s="4">
        <f t="shared" si="14"/>
        <v>18</v>
      </c>
      <c r="M23" s="4">
        <f t="shared" si="6"/>
        <v>1</v>
      </c>
      <c r="N23" s="6">
        <f t="shared" si="4"/>
        <v>1.7857142857142856E-2</v>
      </c>
      <c r="O23" s="7">
        <f t="shared" si="7"/>
        <v>1.7857142857142856</v>
      </c>
      <c r="Q23" s="4">
        <v>2</v>
      </c>
      <c r="R23" s="4">
        <f t="shared" ref="R23:S29" si="22">+R22+$S$18</f>
        <v>30</v>
      </c>
      <c r="S23" s="4">
        <f t="shared" si="22"/>
        <v>38</v>
      </c>
      <c r="T23" s="4">
        <f t="shared" si="17"/>
        <v>29.5</v>
      </c>
      <c r="U23" s="4">
        <f t="shared" si="18"/>
        <v>38.5</v>
      </c>
      <c r="V23" s="4">
        <f t="shared" si="19"/>
        <v>12</v>
      </c>
      <c r="W23" s="7">
        <f t="shared" si="20"/>
        <v>0.10909090909090909</v>
      </c>
      <c r="X23" s="7">
        <f t="shared" si="21"/>
        <v>10.909090909090908</v>
      </c>
      <c r="Y23" s="4">
        <f t="shared" ref="Y23:Y29" si="23">(R23+S23)/2</f>
        <v>34</v>
      </c>
      <c r="AC23" s="4">
        <f t="shared" si="15"/>
        <v>17</v>
      </c>
      <c r="AD23" s="4">
        <f t="shared" si="11"/>
        <v>55</v>
      </c>
      <c r="AE23" s="6">
        <f t="shared" si="8"/>
        <v>0.9821428571428571</v>
      </c>
      <c r="AF23" s="7">
        <f t="shared" si="12"/>
        <v>98.214285714285708</v>
      </c>
    </row>
    <row r="24" spans="2:32" x14ac:dyDescent="0.25">
      <c r="B24" s="4">
        <f t="shared" si="0"/>
        <v>22</v>
      </c>
      <c r="C24" s="4" t="s">
        <v>18</v>
      </c>
      <c r="D24" s="4">
        <v>3</v>
      </c>
      <c r="E24" s="4">
        <v>1</v>
      </c>
      <c r="L24" s="4" t="s">
        <v>43</v>
      </c>
      <c r="M24" s="4">
        <f>SUM(M5:M23)</f>
        <v>56</v>
      </c>
      <c r="N24" s="4">
        <f t="shared" ref="N24:O24" si="24">SUM(N5:N23)</f>
        <v>1.0000000000000002</v>
      </c>
      <c r="O24" s="4">
        <f t="shared" si="24"/>
        <v>100.00000000000001</v>
      </c>
      <c r="Q24" s="4">
        <v>3</v>
      </c>
      <c r="R24" s="4">
        <f t="shared" si="22"/>
        <v>39</v>
      </c>
      <c r="S24" s="4">
        <f t="shared" si="22"/>
        <v>47</v>
      </c>
      <c r="T24" s="4">
        <f t="shared" si="17"/>
        <v>38.5</v>
      </c>
      <c r="U24" s="4">
        <f t="shared" si="18"/>
        <v>47.5</v>
      </c>
      <c r="V24" s="4">
        <f t="shared" si="19"/>
        <v>16</v>
      </c>
      <c r="W24" s="7">
        <f t="shared" si="20"/>
        <v>0.14545454545454545</v>
      </c>
      <c r="X24" s="7">
        <f t="shared" si="21"/>
        <v>14.545454545454545</v>
      </c>
      <c r="Y24" s="4">
        <f t="shared" si="23"/>
        <v>43</v>
      </c>
      <c r="AC24" s="4">
        <f t="shared" si="15"/>
        <v>18</v>
      </c>
      <c r="AD24" s="4">
        <f t="shared" si="11"/>
        <v>56</v>
      </c>
      <c r="AE24" s="6">
        <f t="shared" si="8"/>
        <v>1</v>
      </c>
      <c r="AF24" s="7">
        <f t="shared" si="12"/>
        <v>100</v>
      </c>
    </row>
    <row r="25" spans="2:32" x14ac:dyDescent="0.25">
      <c r="B25" s="4">
        <f t="shared" si="0"/>
        <v>23</v>
      </c>
      <c r="C25" s="4" t="s">
        <v>5</v>
      </c>
      <c r="D25" s="4">
        <v>9</v>
      </c>
      <c r="E25" s="4">
        <v>1</v>
      </c>
      <c r="L25" s="2"/>
      <c r="M25" s="8"/>
      <c r="N25" s="9"/>
      <c r="O25" s="8"/>
      <c r="Q25" s="4">
        <v>4</v>
      </c>
      <c r="R25" s="4">
        <f t="shared" si="22"/>
        <v>48</v>
      </c>
      <c r="S25" s="4">
        <f t="shared" si="22"/>
        <v>56</v>
      </c>
      <c r="T25" s="4">
        <f t="shared" si="17"/>
        <v>47.5</v>
      </c>
      <c r="U25" s="4">
        <f t="shared" si="18"/>
        <v>56.5</v>
      </c>
      <c r="V25" s="4">
        <f t="shared" si="19"/>
        <v>28</v>
      </c>
      <c r="W25" s="7">
        <f t="shared" si="20"/>
        <v>0.25454545454545452</v>
      </c>
      <c r="X25" s="7">
        <f t="shared" si="21"/>
        <v>25.454545454545453</v>
      </c>
      <c r="Y25" s="4">
        <f t="shared" si="23"/>
        <v>52</v>
      </c>
    </row>
    <row r="26" spans="2:32" x14ac:dyDescent="0.25">
      <c r="B26" s="4">
        <f t="shared" si="0"/>
        <v>24</v>
      </c>
      <c r="C26" s="4" t="s">
        <v>5</v>
      </c>
      <c r="D26" s="4">
        <v>2</v>
      </c>
      <c r="E26" s="4">
        <v>2</v>
      </c>
      <c r="L26" s="17" t="s">
        <v>26</v>
      </c>
      <c r="M26" s="17" t="s">
        <v>44</v>
      </c>
      <c r="N26" s="9"/>
      <c r="O26" s="8"/>
      <c r="Q26" s="4">
        <v>5</v>
      </c>
      <c r="R26" s="4">
        <f t="shared" si="22"/>
        <v>57</v>
      </c>
      <c r="S26" s="4">
        <f t="shared" si="22"/>
        <v>65</v>
      </c>
      <c r="T26" s="4">
        <f t="shared" si="17"/>
        <v>56.5</v>
      </c>
      <c r="U26" s="4">
        <f t="shared" si="18"/>
        <v>65.5</v>
      </c>
      <c r="V26" s="4">
        <f t="shared" si="19"/>
        <v>22</v>
      </c>
      <c r="W26" s="7">
        <f t="shared" si="20"/>
        <v>0.2</v>
      </c>
      <c r="X26" s="7">
        <f t="shared" si="21"/>
        <v>20</v>
      </c>
      <c r="Y26" s="4">
        <f t="shared" si="23"/>
        <v>61</v>
      </c>
      <c r="AC26" s="23" t="s">
        <v>38</v>
      </c>
      <c r="AD26" s="23"/>
    </row>
    <row r="27" spans="2:32" x14ac:dyDescent="0.25">
      <c r="B27" s="4">
        <f t="shared" si="0"/>
        <v>25</v>
      </c>
      <c r="C27" s="4" t="s">
        <v>5</v>
      </c>
      <c r="D27" s="4">
        <v>2</v>
      </c>
      <c r="E27" s="4">
        <v>2</v>
      </c>
      <c r="L27" s="4">
        <v>0</v>
      </c>
      <c r="M27" s="4">
        <v>1</v>
      </c>
      <c r="N27" s="9"/>
      <c r="O27" s="8"/>
      <c r="Q27" s="4">
        <v>6</v>
      </c>
      <c r="R27" s="4">
        <f t="shared" si="22"/>
        <v>66</v>
      </c>
      <c r="S27" s="4">
        <f t="shared" si="22"/>
        <v>74</v>
      </c>
      <c r="T27" s="4">
        <f t="shared" si="17"/>
        <v>65.5</v>
      </c>
      <c r="U27" s="4">
        <f t="shared" si="18"/>
        <v>74.5</v>
      </c>
      <c r="V27" s="4">
        <f t="shared" si="19"/>
        <v>15</v>
      </c>
      <c r="W27" s="7">
        <f t="shared" si="20"/>
        <v>0.13636363636363635</v>
      </c>
      <c r="X27" s="7">
        <f t="shared" si="21"/>
        <v>13.636363636363635</v>
      </c>
      <c r="Y27" s="4">
        <f t="shared" si="23"/>
        <v>70</v>
      </c>
      <c r="AC27" s="17" t="s">
        <v>39</v>
      </c>
      <c r="AD27" s="17" t="s">
        <v>45</v>
      </c>
    </row>
    <row r="28" spans="2:32" x14ac:dyDescent="0.25">
      <c r="B28" s="4">
        <f t="shared" si="0"/>
        <v>26</v>
      </c>
      <c r="C28" s="4" t="s">
        <v>18</v>
      </c>
      <c r="D28" s="4">
        <v>0</v>
      </c>
      <c r="E28" s="4">
        <v>1</v>
      </c>
      <c r="L28" s="4">
        <v>0</v>
      </c>
      <c r="M28" s="4">
        <v>2</v>
      </c>
      <c r="N28" s="9"/>
      <c r="O28" s="8"/>
      <c r="Q28" s="4">
        <v>7</v>
      </c>
      <c r="R28" s="4">
        <f t="shared" si="22"/>
        <v>75</v>
      </c>
      <c r="S28" s="4">
        <f t="shared" si="22"/>
        <v>83</v>
      </c>
      <c r="T28" s="4">
        <f t="shared" si="17"/>
        <v>74.5</v>
      </c>
      <c r="U28" s="4">
        <f t="shared" si="18"/>
        <v>83.5</v>
      </c>
      <c r="V28" s="4">
        <f t="shared" si="19"/>
        <v>11</v>
      </c>
      <c r="W28" s="7">
        <f t="shared" si="20"/>
        <v>0.1</v>
      </c>
      <c r="X28" s="7">
        <f t="shared" si="21"/>
        <v>10</v>
      </c>
      <c r="Y28" s="4">
        <f t="shared" si="23"/>
        <v>79</v>
      </c>
      <c r="AC28" s="4">
        <f>T22</f>
        <v>20.5</v>
      </c>
      <c r="AD28" s="4">
        <v>0</v>
      </c>
    </row>
    <row r="29" spans="2:32" x14ac:dyDescent="0.25">
      <c r="B29" s="4">
        <f t="shared" si="0"/>
        <v>27</v>
      </c>
      <c r="C29" s="4" t="s">
        <v>19</v>
      </c>
      <c r="D29" s="4">
        <v>2</v>
      </c>
      <c r="E29" s="4">
        <v>2</v>
      </c>
      <c r="L29" s="4">
        <v>0</v>
      </c>
      <c r="M29" s="4">
        <v>3</v>
      </c>
      <c r="N29" s="9"/>
      <c r="O29" s="8"/>
      <c r="Q29" s="4">
        <v>8</v>
      </c>
      <c r="R29" s="4">
        <f t="shared" si="22"/>
        <v>84</v>
      </c>
      <c r="S29" s="4">
        <f t="shared" si="22"/>
        <v>92</v>
      </c>
      <c r="T29" s="4">
        <f t="shared" si="17"/>
        <v>83.5</v>
      </c>
      <c r="U29" s="4">
        <f t="shared" si="18"/>
        <v>92.5</v>
      </c>
      <c r="V29" s="4">
        <f t="shared" si="19"/>
        <v>2</v>
      </c>
      <c r="W29" s="7">
        <f t="shared" si="20"/>
        <v>1.8181818181818181E-2</v>
      </c>
      <c r="X29" s="7">
        <f t="shared" si="21"/>
        <v>1.8181818181818181</v>
      </c>
      <c r="Y29" s="4">
        <f t="shared" si="23"/>
        <v>88</v>
      </c>
      <c r="AC29" s="4">
        <f t="shared" ref="AC29:AC36" si="25">AC28+$S$18</f>
        <v>29.5</v>
      </c>
      <c r="AD29" s="4">
        <f>V22</f>
        <v>4</v>
      </c>
    </row>
    <row r="30" spans="2:32" x14ac:dyDescent="0.25">
      <c r="B30" s="4">
        <f t="shared" si="0"/>
        <v>28</v>
      </c>
      <c r="C30" s="4" t="s">
        <v>20</v>
      </c>
      <c r="D30" s="4">
        <v>0</v>
      </c>
      <c r="E30" s="4">
        <v>1</v>
      </c>
      <c r="L30" s="4">
        <v>0</v>
      </c>
      <c r="M30" s="4">
        <v>4</v>
      </c>
      <c r="N30" s="9"/>
      <c r="O30" s="8"/>
      <c r="Q30" s="24" t="s">
        <v>43</v>
      </c>
      <c r="R30" s="26"/>
      <c r="S30" s="26"/>
      <c r="T30" s="26"/>
      <c r="U30" s="25"/>
      <c r="V30" s="4">
        <f>SUM(V22:V29)</f>
        <v>110</v>
      </c>
      <c r="W30" s="16">
        <f>SUM(W22:W29)</f>
        <v>0.99999999999999989</v>
      </c>
      <c r="X30" s="16">
        <f t="shared" si="21"/>
        <v>99.999999999999986</v>
      </c>
      <c r="Y30" s="7"/>
      <c r="AC30" s="4">
        <f t="shared" si="25"/>
        <v>38.5</v>
      </c>
      <c r="AD30" s="4">
        <f t="shared" ref="AD30:AD36" si="26">AD29+V23</f>
        <v>16</v>
      </c>
    </row>
    <row r="31" spans="2:32" x14ac:dyDescent="0.25">
      <c r="B31" s="4">
        <f t="shared" si="0"/>
        <v>29</v>
      </c>
      <c r="C31" s="4" t="s">
        <v>19</v>
      </c>
      <c r="D31" s="4">
        <v>16</v>
      </c>
      <c r="E31" s="4">
        <v>2</v>
      </c>
      <c r="L31" s="4">
        <v>0</v>
      </c>
      <c r="M31" s="4">
        <v>5</v>
      </c>
      <c r="N31" s="9"/>
      <c r="O31" s="8"/>
      <c r="AC31" s="4">
        <f t="shared" si="25"/>
        <v>47.5</v>
      </c>
      <c r="AD31" s="4">
        <f t="shared" si="26"/>
        <v>32</v>
      </c>
    </row>
    <row r="32" spans="2:32" x14ac:dyDescent="0.25">
      <c r="B32" s="4">
        <f t="shared" si="0"/>
        <v>30</v>
      </c>
      <c r="C32" s="4" t="s">
        <v>21</v>
      </c>
      <c r="D32" s="4">
        <v>1</v>
      </c>
      <c r="E32" s="4">
        <v>1</v>
      </c>
      <c r="L32" s="4">
        <v>0</v>
      </c>
      <c r="M32" s="4">
        <v>6</v>
      </c>
      <c r="N32" s="9"/>
      <c r="O32" s="8"/>
      <c r="Q32" s="18" t="s">
        <v>46</v>
      </c>
      <c r="R32" s="17" t="s">
        <v>44</v>
      </c>
      <c r="AC32" s="4">
        <f t="shared" si="25"/>
        <v>56.5</v>
      </c>
      <c r="AD32" s="4">
        <f t="shared" si="26"/>
        <v>60</v>
      </c>
    </row>
    <row r="33" spans="2:30" x14ac:dyDescent="0.25">
      <c r="B33" s="4">
        <v>31</v>
      </c>
      <c r="C33" s="4" t="s">
        <v>19</v>
      </c>
      <c r="D33" s="4">
        <v>7</v>
      </c>
      <c r="E33" s="4">
        <v>1</v>
      </c>
      <c r="L33" s="4">
        <v>0</v>
      </c>
      <c r="M33" s="4">
        <v>7</v>
      </c>
      <c r="N33" s="9"/>
      <c r="O33" s="8"/>
      <c r="Q33" s="4" t="s">
        <v>10</v>
      </c>
      <c r="R33" s="4">
        <f t="shared" ref="R33:R40" si="27">+V22</f>
        <v>4</v>
      </c>
      <c r="AC33" s="4">
        <f t="shared" si="25"/>
        <v>65.5</v>
      </c>
      <c r="AD33" s="4">
        <f t="shared" si="26"/>
        <v>82</v>
      </c>
    </row>
    <row r="34" spans="2:30" x14ac:dyDescent="0.25">
      <c r="B34" s="4">
        <f t="shared" ref="B34:B58" si="28">+B33+1</f>
        <v>32</v>
      </c>
      <c r="C34" s="4" t="s">
        <v>7</v>
      </c>
      <c r="D34" s="4">
        <v>0</v>
      </c>
      <c r="E34" s="4">
        <v>1</v>
      </c>
      <c r="L34" s="4">
        <v>0</v>
      </c>
      <c r="M34" s="4">
        <v>8</v>
      </c>
      <c r="N34" s="8"/>
      <c r="O34" s="8"/>
      <c r="Q34" s="4" t="s">
        <v>11</v>
      </c>
      <c r="R34" s="4">
        <f t="shared" si="27"/>
        <v>12</v>
      </c>
      <c r="AC34" s="4">
        <f t="shared" si="25"/>
        <v>74.5</v>
      </c>
      <c r="AD34" s="4">
        <f t="shared" si="26"/>
        <v>97</v>
      </c>
    </row>
    <row r="35" spans="2:30" x14ac:dyDescent="0.25">
      <c r="B35" s="4">
        <f t="shared" si="28"/>
        <v>33</v>
      </c>
      <c r="C35" s="4" t="s">
        <v>7</v>
      </c>
      <c r="D35" s="4">
        <v>9</v>
      </c>
      <c r="E35" s="4">
        <v>1</v>
      </c>
      <c r="L35" s="4">
        <v>0</v>
      </c>
      <c r="M35" s="4">
        <v>9</v>
      </c>
      <c r="Q35" s="4" t="s">
        <v>12</v>
      </c>
      <c r="R35" s="4">
        <f t="shared" si="27"/>
        <v>16</v>
      </c>
      <c r="AC35" s="4">
        <f t="shared" si="25"/>
        <v>83.5</v>
      </c>
      <c r="AD35" s="4">
        <f t="shared" si="26"/>
        <v>108</v>
      </c>
    </row>
    <row r="36" spans="2:30" x14ac:dyDescent="0.25">
      <c r="B36" s="4">
        <f t="shared" si="28"/>
        <v>34</v>
      </c>
      <c r="C36" s="4" t="s">
        <v>20</v>
      </c>
      <c r="D36" s="4">
        <v>8</v>
      </c>
      <c r="E36" s="4">
        <v>1</v>
      </c>
      <c r="L36" s="4">
        <v>0</v>
      </c>
      <c r="M36" s="4">
        <v>10</v>
      </c>
      <c r="Q36" s="4" t="s">
        <v>13</v>
      </c>
      <c r="R36" s="4">
        <f t="shared" si="27"/>
        <v>28</v>
      </c>
      <c r="AC36" s="4">
        <f t="shared" si="25"/>
        <v>92.5</v>
      </c>
      <c r="AD36" s="4">
        <f t="shared" si="26"/>
        <v>110</v>
      </c>
    </row>
    <row r="37" spans="2:30" x14ac:dyDescent="0.25">
      <c r="B37" s="4">
        <f t="shared" si="28"/>
        <v>35</v>
      </c>
      <c r="C37" s="4" t="s">
        <v>20</v>
      </c>
      <c r="D37" s="4">
        <v>9</v>
      </c>
      <c r="E37" s="4">
        <v>1</v>
      </c>
      <c r="L37" s="4">
        <v>0</v>
      </c>
      <c r="M37" s="4">
        <v>11</v>
      </c>
      <c r="Q37" s="4" t="s">
        <v>14</v>
      </c>
      <c r="R37" s="4">
        <f t="shared" si="27"/>
        <v>22</v>
      </c>
    </row>
    <row r="38" spans="2:30" x14ac:dyDescent="0.25">
      <c r="B38" s="4">
        <f t="shared" si="28"/>
        <v>36</v>
      </c>
      <c r="C38" s="4" t="s">
        <v>5</v>
      </c>
      <c r="D38" s="4">
        <v>9</v>
      </c>
      <c r="E38" s="4">
        <v>2</v>
      </c>
      <c r="L38" s="4">
        <v>0</v>
      </c>
      <c r="M38" s="4">
        <v>12</v>
      </c>
      <c r="Q38" s="4" t="s">
        <v>15</v>
      </c>
      <c r="R38" s="4">
        <f t="shared" si="27"/>
        <v>15</v>
      </c>
    </row>
    <row r="39" spans="2:30" x14ac:dyDescent="0.25">
      <c r="B39" s="4">
        <f t="shared" si="28"/>
        <v>37</v>
      </c>
      <c r="C39" s="4" t="s">
        <v>19</v>
      </c>
      <c r="D39" s="4">
        <v>0</v>
      </c>
      <c r="E39" s="4">
        <v>1</v>
      </c>
      <c r="L39" s="4">
        <v>0</v>
      </c>
      <c r="M39" s="4">
        <v>13</v>
      </c>
      <c r="Q39" s="4" t="s">
        <v>16</v>
      </c>
      <c r="R39" s="4">
        <f t="shared" si="27"/>
        <v>11</v>
      </c>
    </row>
    <row r="40" spans="2:30" x14ac:dyDescent="0.25">
      <c r="B40" s="4">
        <f t="shared" si="28"/>
        <v>38</v>
      </c>
      <c r="C40" s="4" t="s">
        <v>19</v>
      </c>
      <c r="D40" s="4">
        <v>17</v>
      </c>
      <c r="E40" s="4">
        <v>2</v>
      </c>
      <c r="L40" s="4">
        <v>0</v>
      </c>
      <c r="M40" s="4">
        <v>14</v>
      </c>
      <c r="Q40" s="4" t="s">
        <v>17</v>
      </c>
      <c r="R40" s="4">
        <f t="shared" si="27"/>
        <v>2</v>
      </c>
    </row>
    <row r="41" spans="2:30" x14ac:dyDescent="0.25">
      <c r="B41" s="4">
        <f t="shared" si="28"/>
        <v>39</v>
      </c>
      <c r="C41" s="4" t="s">
        <v>5</v>
      </c>
      <c r="D41" s="4">
        <v>13</v>
      </c>
      <c r="E41" s="4">
        <v>2</v>
      </c>
      <c r="L41" s="4">
        <v>0</v>
      </c>
      <c r="M41" s="4">
        <v>15</v>
      </c>
    </row>
    <row r="42" spans="2:30" x14ac:dyDescent="0.25">
      <c r="B42" s="4">
        <f t="shared" si="28"/>
        <v>40</v>
      </c>
      <c r="C42" s="4" t="s">
        <v>19</v>
      </c>
      <c r="D42" s="4">
        <v>9</v>
      </c>
      <c r="E42" s="4">
        <v>3</v>
      </c>
      <c r="L42" s="4">
        <v>0</v>
      </c>
      <c r="M42" s="4">
        <v>16</v>
      </c>
    </row>
    <row r="43" spans="2:30" x14ac:dyDescent="0.25">
      <c r="B43" s="4">
        <f t="shared" si="28"/>
        <v>41</v>
      </c>
      <c r="C43" s="4" t="s">
        <v>18</v>
      </c>
      <c r="D43" s="4">
        <v>2</v>
      </c>
      <c r="E43" s="4">
        <v>3</v>
      </c>
      <c r="L43" s="4">
        <v>1</v>
      </c>
      <c r="M43" s="4">
        <v>1</v>
      </c>
    </row>
    <row r="44" spans="2:30" x14ac:dyDescent="0.25">
      <c r="B44" s="4">
        <f t="shared" si="28"/>
        <v>42</v>
      </c>
      <c r="C44" s="4" t="s">
        <v>18</v>
      </c>
      <c r="D44" s="4">
        <v>0</v>
      </c>
      <c r="E44" s="4">
        <v>3</v>
      </c>
      <c r="L44" s="4">
        <v>1</v>
      </c>
      <c r="M44" s="4">
        <v>2</v>
      </c>
    </row>
    <row r="45" spans="2:30" x14ac:dyDescent="0.25">
      <c r="B45" s="4">
        <f t="shared" si="28"/>
        <v>43</v>
      </c>
      <c r="C45" s="4" t="s">
        <v>7</v>
      </c>
      <c r="D45" s="4">
        <v>0</v>
      </c>
      <c r="E45" s="4">
        <v>1</v>
      </c>
      <c r="L45" s="4">
        <v>1</v>
      </c>
      <c r="M45" s="4">
        <v>3</v>
      </c>
    </row>
    <row r="46" spans="2:30" x14ac:dyDescent="0.25">
      <c r="B46" s="4">
        <f t="shared" si="28"/>
        <v>44</v>
      </c>
      <c r="C46" s="4" t="s">
        <v>21</v>
      </c>
      <c r="D46" s="4">
        <v>15</v>
      </c>
      <c r="E46" s="4">
        <v>2</v>
      </c>
      <c r="L46" s="4">
        <v>2</v>
      </c>
      <c r="M46" s="4">
        <v>1</v>
      </c>
    </row>
    <row r="47" spans="2:30" x14ac:dyDescent="0.25">
      <c r="B47" s="4">
        <f t="shared" si="28"/>
        <v>45</v>
      </c>
      <c r="C47" s="4" t="s">
        <v>19</v>
      </c>
      <c r="D47" s="4">
        <v>2</v>
      </c>
      <c r="E47" s="4">
        <v>1</v>
      </c>
      <c r="L47" s="4">
        <v>2</v>
      </c>
      <c r="M47" s="4">
        <v>2</v>
      </c>
    </row>
    <row r="48" spans="2:30" x14ac:dyDescent="0.25">
      <c r="B48" s="4">
        <f t="shared" si="28"/>
        <v>46</v>
      </c>
      <c r="C48" s="4" t="s">
        <v>5</v>
      </c>
      <c r="D48" s="4">
        <v>7</v>
      </c>
      <c r="E48" s="4">
        <v>2</v>
      </c>
      <c r="L48" s="4">
        <v>2</v>
      </c>
      <c r="M48" s="4">
        <v>3</v>
      </c>
    </row>
    <row r="49" spans="2:38" x14ac:dyDescent="0.25">
      <c r="B49" s="4">
        <f t="shared" si="28"/>
        <v>47</v>
      </c>
      <c r="C49" s="4" t="s">
        <v>18</v>
      </c>
      <c r="D49" s="4">
        <v>5</v>
      </c>
      <c r="E49" s="4">
        <v>2</v>
      </c>
      <c r="L49" s="4">
        <v>2</v>
      </c>
      <c r="M49" s="4">
        <v>4</v>
      </c>
    </row>
    <row r="50" spans="2:38" x14ac:dyDescent="0.25">
      <c r="B50" s="4">
        <f t="shared" si="28"/>
        <v>48</v>
      </c>
      <c r="C50" s="4" t="s">
        <v>7</v>
      </c>
      <c r="D50" s="4">
        <v>12</v>
      </c>
      <c r="E50" s="4">
        <v>1</v>
      </c>
      <c r="L50" s="4">
        <v>2</v>
      </c>
      <c r="M50" s="4">
        <v>5</v>
      </c>
    </row>
    <row r="51" spans="2:38" x14ac:dyDescent="0.25">
      <c r="B51" s="4">
        <f t="shared" si="28"/>
        <v>49</v>
      </c>
      <c r="C51" s="4" t="s">
        <v>5</v>
      </c>
      <c r="D51" s="4">
        <v>9</v>
      </c>
      <c r="E51" s="4">
        <v>1</v>
      </c>
      <c r="L51" s="4">
        <v>2</v>
      </c>
      <c r="M51" s="4">
        <v>6</v>
      </c>
    </row>
    <row r="52" spans="2:38" x14ac:dyDescent="0.25">
      <c r="B52" s="4">
        <f t="shared" si="28"/>
        <v>50</v>
      </c>
      <c r="C52" s="4" t="s">
        <v>7</v>
      </c>
      <c r="D52" s="4">
        <v>1</v>
      </c>
      <c r="E52" s="4">
        <v>1</v>
      </c>
      <c r="L52" s="4">
        <v>2</v>
      </c>
      <c r="M52" s="4">
        <v>7</v>
      </c>
    </row>
    <row r="53" spans="2:38" x14ac:dyDescent="0.25">
      <c r="B53" s="4">
        <f t="shared" si="28"/>
        <v>51</v>
      </c>
      <c r="C53" s="4" t="s">
        <v>5</v>
      </c>
      <c r="D53" s="4">
        <v>18</v>
      </c>
      <c r="E53" s="4">
        <v>2</v>
      </c>
      <c r="L53" s="4">
        <v>2</v>
      </c>
      <c r="M53" s="4">
        <v>8</v>
      </c>
      <c r="U53" s="11"/>
      <c r="V53" s="12"/>
      <c r="W53" s="12"/>
      <c r="X53" s="12"/>
      <c r="Y53" s="12"/>
      <c r="Z53" s="12"/>
      <c r="AA53" s="12"/>
      <c r="AC53" s="12"/>
      <c r="AD53" s="12"/>
      <c r="AE53" s="12"/>
      <c r="AF53" s="12"/>
      <c r="AH53" s="12"/>
      <c r="AI53" s="12"/>
      <c r="AJ53" s="12"/>
      <c r="AK53" s="12"/>
      <c r="AL53" s="12"/>
    </row>
    <row r="54" spans="2:38" x14ac:dyDescent="0.25">
      <c r="B54" s="4">
        <f t="shared" si="28"/>
        <v>52</v>
      </c>
      <c r="C54" s="4" t="s">
        <v>19</v>
      </c>
      <c r="D54" s="4">
        <v>2</v>
      </c>
      <c r="E54" s="4">
        <v>2</v>
      </c>
      <c r="L54" s="4">
        <v>2</v>
      </c>
      <c r="M54" s="4">
        <v>9</v>
      </c>
      <c r="U54" s="11"/>
      <c r="V54" s="12"/>
      <c r="W54" s="12"/>
      <c r="X54" s="12"/>
      <c r="Y54" s="12"/>
      <c r="Z54" s="12"/>
      <c r="AA54" s="12"/>
      <c r="AC54" s="12"/>
      <c r="AD54" s="12"/>
      <c r="AE54" s="12"/>
      <c r="AF54" s="12"/>
      <c r="AH54" s="12"/>
      <c r="AI54" s="12"/>
      <c r="AJ54" s="12"/>
      <c r="AK54" s="12"/>
      <c r="AL54" s="12"/>
    </row>
    <row r="55" spans="2:38" x14ac:dyDescent="0.25">
      <c r="B55" s="4">
        <f t="shared" si="28"/>
        <v>53</v>
      </c>
      <c r="C55" s="4" t="s">
        <v>7</v>
      </c>
      <c r="D55" s="4">
        <v>7</v>
      </c>
      <c r="E55" s="4">
        <v>1</v>
      </c>
      <c r="L55" s="4">
        <v>3</v>
      </c>
      <c r="M55" s="4">
        <v>1</v>
      </c>
      <c r="U55" s="11"/>
      <c r="V55" s="12"/>
      <c r="W55" s="12"/>
      <c r="X55" s="12"/>
      <c r="Y55" s="12"/>
      <c r="Z55" s="12"/>
      <c r="AA55" s="12"/>
      <c r="AC55" s="12"/>
      <c r="AD55" s="12"/>
      <c r="AE55" s="12"/>
      <c r="AF55" s="12"/>
      <c r="AH55" s="12"/>
      <c r="AI55" s="12"/>
      <c r="AJ55" s="12"/>
      <c r="AK55" s="12"/>
      <c r="AL55" s="12"/>
    </row>
    <row r="56" spans="2:38" x14ac:dyDescent="0.25">
      <c r="B56" s="4">
        <f t="shared" si="28"/>
        <v>54</v>
      </c>
      <c r="C56" s="4" t="s">
        <v>18</v>
      </c>
      <c r="D56" s="4">
        <v>6</v>
      </c>
      <c r="E56" s="4">
        <v>1</v>
      </c>
      <c r="L56" s="4">
        <v>3</v>
      </c>
      <c r="M56" s="4">
        <v>2</v>
      </c>
      <c r="U56" s="11"/>
      <c r="V56" s="12"/>
      <c r="W56" s="12"/>
      <c r="X56" s="12"/>
      <c r="Y56" s="12"/>
      <c r="Z56" s="12"/>
      <c r="AA56" s="12"/>
      <c r="AC56" s="12"/>
      <c r="AD56" s="12"/>
      <c r="AE56" s="12"/>
      <c r="AF56" s="12"/>
      <c r="AH56" s="12"/>
      <c r="AI56" s="12"/>
      <c r="AJ56" s="12"/>
      <c r="AK56" s="12"/>
      <c r="AL56" s="12"/>
    </row>
    <row r="57" spans="2:38" x14ac:dyDescent="0.25">
      <c r="B57" s="4">
        <f t="shared" si="28"/>
        <v>55</v>
      </c>
      <c r="C57" s="4" t="s">
        <v>5</v>
      </c>
      <c r="D57" s="4">
        <v>12</v>
      </c>
      <c r="E57" s="4">
        <v>2</v>
      </c>
      <c r="L57" s="4">
        <v>4</v>
      </c>
      <c r="M57" s="4">
        <v>1</v>
      </c>
      <c r="U57" s="11"/>
      <c r="V57" s="12"/>
      <c r="W57" s="12"/>
      <c r="X57" s="12"/>
      <c r="Y57" s="12"/>
      <c r="Z57" s="12"/>
      <c r="AA57" s="12"/>
      <c r="AC57" s="12"/>
      <c r="AD57" s="12"/>
      <c r="AE57" s="12"/>
      <c r="AF57" s="12"/>
      <c r="AH57" s="12"/>
      <c r="AI57" s="12"/>
      <c r="AJ57" s="12"/>
      <c r="AK57" s="12"/>
      <c r="AL57" s="12"/>
    </row>
    <row r="58" spans="2:38" x14ac:dyDescent="0.25">
      <c r="B58" s="4">
        <f t="shared" si="28"/>
        <v>56</v>
      </c>
      <c r="C58" s="4" t="s">
        <v>20</v>
      </c>
      <c r="D58" s="4">
        <v>16</v>
      </c>
      <c r="E58" s="4">
        <v>2</v>
      </c>
      <c r="L58" s="4">
        <v>5</v>
      </c>
      <c r="M58" s="4">
        <v>1</v>
      </c>
      <c r="U58" s="11"/>
      <c r="V58" s="12"/>
      <c r="W58" s="12"/>
      <c r="X58" s="12"/>
      <c r="Y58" s="12"/>
      <c r="Z58" s="12"/>
      <c r="AA58" s="12"/>
      <c r="AC58" s="12"/>
      <c r="AD58" s="12"/>
      <c r="AE58" s="12"/>
      <c r="AF58" s="12"/>
      <c r="AH58" s="12"/>
      <c r="AI58" s="12"/>
      <c r="AJ58" s="12"/>
      <c r="AK58" s="12"/>
      <c r="AL58" s="12"/>
    </row>
    <row r="59" spans="2:38" x14ac:dyDescent="0.25">
      <c r="L59" s="4">
        <v>5</v>
      </c>
      <c r="M59" s="4">
        <v>2</v>
      </c>
      <c r="U59" s="11"/>
      <c r="V59" s="12"/>
      <c r="W59" s="12"/>
      <c r="X59" s="12"/>
      <c r="Y59" s="12"/>
      <c r="Z59" s="12"/>
      <c r="AA59" s="12"/>
      <c r="AC59" s="12"/>
      <c r="AD59" s="12"/>
      <c r="AE59" s="12"/>
      <c r="AF59" s="12"/>
      <c r="AH59" s="12"/>
      <c r="AI59" s="12"/>
      <c r="AJ59" s="12"/>
      <c r="AK59" s="12"/>
      <c r="AL59" s="12"/>
    </row>
    <row r="60" spans="2:38" x14ac:dyDescent="0.25">
      <c r="L60" s="10">
        <v>5</v>
      </c>
      <c r="M60" s="4">
        <v>3</v>
      </c>
      <c r="U60" s="11"/>
      <c r="V60" s="12"/>
      <c r="W60" s="12"/>
      <c r="X60" s="12"/>
      <c r="Y60" s="12"/>
      <c r="Z60" s="12"/>
      <c r="AA60" s="12"/>
      <c r="AC60" s="12"/>
      <c r="AD60" s="12"/>
      <c r="AE60" s="12"/>
      <c r="AF60" s="12"/>
      <c r="AH60" s="12"/>
      <c r="AI60" s="12"/>
      <c r="AJ60" s="12"/>
      <c r="AK60" s="12"/>
      <c r="AL60" s="12"/>
    </row>
    <row r="61" spans="2:38" x14ac:dyDescent="0.25">
      <c r="L61" s="4">
        <f>+L58+1</f>
        <v>6</v>
      </c>
      <c r="M61" s="4">
        <v>1</v>
      </c>
      <c r="U61" s="11"/>
      <c r="V61" s="12"/>
      <c r="W61" s="12"/>
      <c r="X61" s="12"/>
      <c r="Y61" s="12"/>
      <c r="Z61" s="12"/>
      <c r="AA61" s="12"/>
      <c r="AC61" s="12"/>
      <c r="AD61" s="12"/>
      <c r="AE61" s="12"/>
      <c r="AF61" s="12"/>
      <c r="AH61" s="12"/>
      <c r="AI61" s="12"/>
      <c r="AJ61" s="12"/>
      <c r="AK61" s="12"/>
      <c r="AL61" s="12"/>
    </row>
    <row r="62" spans="2:38" x14ac:dyDescent="0.25">
      <c r="L62" s="4">
        <f>+L59+1</f>
        <v>6</v>
      </c>
      <c r="M62" s="4">
        <v>2</v>
      </c>
      <c r="U62" s="11"/>
      <c r="V62" s="12"/>
      <c r="W62" s="12"/>
      <c r="X62" s="12"/>
      <c r="Y62" s="12"/>
      <c r="Z62" s="12"/>
      <c r="AA62" s="12"/>
      <c r="AC62" s="12"/>
      <c r="AD62" s="12"/>
      <c r="AE62" s="12"/>
      <c r="AF62" s="12"/>
      <c r="AH62" s="12"/>
      <c r="AI62" s="12"/>
      <c r="AJ62" s="12"/>
      <c r="AK62" s="12"/>
      <c r="AL62" s="12"/>
    </row>
    <row r="63" spans="2:38" x14ac:dyDescent="0.25">
      <c r="L63" s="4">
        <v>7</v>
      </c>
      <c r="M63" s="4">
        <v>1</v>
      </c>
      <c r="U63" s="11"/>
      <c r="V63" s="12"/>
      <c r="W63" s="12"/>
      <c r="X63" s="12"/>
      <c r="Y63" s="12"/>
      <c r="Z63" s="12"/>
      <c r="AA63" s="12"/>
      <c r="AC63" s="12"/>
      <c r="AD63" s="12"/>
      <c r="AE63" s="12"/>
      <c r="AF63" s="12"/>
      <c r="AH63" s="12"/>
      <c r="AI63" s="12"/>
      <c r="AJ63" s="12"/>
      <c r="AK63" s="12"/>
      <c r="AL63" s="12"/>
    </row>
    <row r="64" spans="2:38" x14ac:dyDescent="0.25">
      <c r="G64" s="2"/>
      <c r="H64" s="2"/>
      <c r="I64" s="2"/>
      <c r="J64" s="2"/>
      <c r="L64" s="4">
        <v>7</v>
      </c>
      <c r="M64" s="4">
        <v>2</v>
      </c>
      <c r="N64" s="13"/>
      <c r="O64" s="14"/>
      <c r="U64" s="11"/>
      <c r="V64" s="12"/>
      <c r="W64" s="12"/>
      <c r="X64" s="12"/>
      <c r="Y64" s="12"/>
      <c r="Z64" s="12"/>
      <c r="AA64" s="12"/>
      <c r="AC64" s="12"/>
      <c r="AD64" s="12"/>
      <c r="AE64" s="12"/>
      <c r="AF64" s="12"/>
      <c r="AH64" s="12"/>
      <c r="AI64" s="12"/>
      <c r="AJ64" s="12"/>
      <c r="AK64" s="12"/>
      <c r="AL64" s="12"/>
    </row>
    <row r="65" spans="7:38" x14ac:dyDescent="0.25">
      <c r="G65" s="2"/>
      <c r="H65" s="2"/>
      <c r="I65" s="2"/>
      <c r="J65" s="2"/>
      <c r="L65" s="4">
        <v>7</v>
      </c>
      <c r="M65" s="4">
        <v>3</v>
      </c>
      <c r="N65" s="13"/>
      <c r="O65" s="14"/>
      <c r="U65" s="11"/>
      <c r="V65" s="12"/>
      <c r="W65" s="12"/>
      <c r="X65" s="12"/>
      <c r="Y65" s="12"/>
      <c r="Z65" s="12"/>
      <c r="AA65" s="12"/>
      <c r="AC65" s="12"/>
      <c r="AD65" s="12"/>
      <c r="AE65" s="12"/>
      <c r="AF65" s="12"/>
      <c r="AH65" s="12"/>
      <c r="AI65" s="12"/>
      <c r="AJ65" s="12"/>
      <c r="AK65" s="12"/>
      <c r="AL65" s="12"/>
    </row>
    <row r="66" spans="7:38" x14ac:dyDescent="0.25">
      <c r="I66" s="2"/>
      <c r="J66" s="2"/>
      <c r="L66" s="4">
        <v>8</v>
      </c>
      <c r="M66" s="4">
        <v>1</v>
      </c>
      <c r="N66" s="13"/>
      <c r="O66" s="14"/>
      <c r="U66" s="11"/>
      <c r="V66" s="12"/>
      <c r="W66" s="12"/>
      <c r="X66" s="12"/>
      <c r="Y66" s="12"/>
      <c r="Z66" s="12"/>
      <c r="AA66" s="12"/>
      <c r="AC66" s="12"/>
      <c r="AD66" s="12"/>
      <c r="AE66" s="12"/>
      <c r="AF66" s="12"/>
      <c r="AH66" s="12"/>
      <c r="AI66" s="12"/>
      <c r="AJ66" s="12"/>
      <c r="AK66" s="12"/>
      <c r="AL66" s="12"/>
    </row>
    <row r="67" spans="7:38" x14ac:dyDescent="0.25">
      <c r="I67" s="2"/>
      <c r="J67" s="2"/>
      <c r="L67" s="4">
        <v>8</v>
      </c>
      <c r="M67" s="4">
        <v>2</v>
      </c>
      <c r="N67" s="13"/>
      <c r="O67" s="14"/>
      <c r="U67" s="11"/>
      <c r="V67" s="12"/>
      <c r="W67" s="12"/>
      <c r="X67" s="12"/>
      <c r="Y67" s="12"/>
      <c r="Z67" s="12"/>
      <c r="AA67" s="12"/>
      <c r="AC67" s="12"/>
      <c r="AD67" s="12"/>
      <c r="AE67" s="12"/>
      <c r="AF67" s="12"/>
      <c r="AH67" s="12"/>
      <c r="AI67" s="12"/>
      <c r="AJ67" s="12"/>
      <c r="AK67" s="12"/>
      <c r="AL67" s="12"/>
    </row>
    <row r="68" spans="7:38" x14ac:dyDescent="0.25">
      <c r="I68" s="2"/>
      <c r="J68" s="2"/>
      <c r="L68" s="4">
        <v>9</v>
      </c>
      <c r="M68" s="4">
        <v>1</v>
      </c>
      <c r="N68" s="13"/>
      <c r="O68" s="14"/>
      <c r="U68" s="11"/>
      <c r="V68" s="12"/>
      <c r="W68" s="12"/>
      <c r="X68" s="12"/>
      <c r="Y68" s="12"/>
      <c r="Z68" s="12"/>
      <c r="AA68" s="12"/>
      <c r="AC68" s="12"/>
      <c r="AD68" s="12"/>
      <c r="AE68" s="12"/>
      <c r="AF68" s="12"/>
      <c r="AH68" s="12"/>
      <c r="AI68" s="12"/>
      <c r="AJ68" s="12"/>
      <c r="AK68" s="12"/>
      <c r="AL68" s="12"/>
    </row>
    <row r="69" spans="7:38" x14ac:dyDescent="0.25">
      <c r="I69" s="2"/>
      <c r="J69" s="2"/>
      <c r="L69" s="4">
        <v>9</v>
      </c>
      <c r="M69" s="4">
        <v>2</v>
      </c>
      <c r="N69" s="13"/>
      <c r="O69" s="14"/>
      <c r="U69" s="11"/>
      <c r="V69" s="12"/>
      <c r="W69" s="12"/>
      <c r="X69" s="12"/>
      <c r="Y69" s="12"/>
      <c r="Z69" s="12"/>
      <c r="AA69" s="12"/>
      <c r="AC69" s="12"/>
      <c r="AD69" s="12"/>
      <c r="AE69" s="12"/>
      <c r="AF69" s="12"/>
      <c r="AH69" s="12"/>
      <c r="AI69" s="12"/>
      <c r="AJ69" s="12"/>
      <c r="AK69" s="12"/>
      <c r="AL69" s="12"/>
    </row>
    <row r="70" spans="7:38" x14ac:dyDescent="0.25">
      <c r="I70" s="2"/>
      <c r="J70" s="2"/>
      <c r="L70" s="4">
        <v>9</v>
      </c>
      <c r="M70" s="4">
        <v>3</v>
      </c>
      <c r="N70" s="13"/>
      <c r="O70" s="14"/>
      <c r="U70" s="11"/>
      <c r="V70" s="12"/>
      <c r="W70" s="12"/>
      <c r="X70" s="12"/>
      <c r="Y70" s="12"/>
      <c r="Z70" s="12"/>
      <c r="AA70" s="12"/>
      <c r="AC70" s="12"/>
      <c r="AD70" s="12"/>
      <c r="AE70" s="12"/>
      <c r="AF70" s="12"/>
      <c r="AH70" s="12"/>
      <c r="AI70" s="12"/>
      <c r="AJ70" s="12"/>
      <c r="AK70" s="12"/>
      <c r="AL70" s="12"/>
    </row>
    <row r="71" spans="7:38" x14ac:dyDescent="0.25">
      <c r="I71" s="2"/>
      <c r="J71" s="2"/>
      <c r="L71" s="4">
        <v>9</v>
      </c>
      <c r="M71" s="4">
        <v>4</v>
      </c>
      <c r="N71" s="13"/>
      <c r="O71" s="14"/>
      <c r="U71" s="11"/>
      <c r="V71" s="12"/>
      <c r="W71" s="12"/>
      <c r="X71" s="12"/>
      <c r="Y71" s="12"/>
      <c r="Z71" s="12"/>
      <c r="AA71" s="12"/>
      <c r="AC71" s="12"/>
      <c r="AD71" s="12"/>
      <c r="AE71" s="12"/>
      <c r="AF71" s="12"/>
      <c r="AH71" s="12"/>
      <c r="AI71" s="12"/>
      <c r="AJ71" s="12"/>
      <c r="AK71" s="12"/>
      <c r="AL71" s="12"/>
    </row>
    <row r="72" spans="7:38" x14ac:dyDescent="0.25">
      <c r="I72" s="2"/>
      <c r="J72" s="2"/>
      <c r="L72" s="4">
        <v>9</v>
      </c>
      <c r="M72" s="4">
        <v>5</v>
      </c>
      <c r="N72" s="13"/>
      <c r="O72" s="14"/>
      <c r="U72" s="11"/>
      <c r="V72" s="12"/>
      <c r="W72" s="12"/>
      <c r="X72" s="12"/>
      <c r="Y72" s="12"/>
      <c r="Z72" s="12"/>
      <c r="AA72" s="12"/>
      <c r="AC72" s="12"/>
      <c r="AD72" s="12"/>
      <c r="AE72" s="12"/>
      <c r="AF72" s="12"/>
      <c r="AH72" s="12"/>
      <c r="AI72" s="12"/>
      <c r="AJ72" s="12"/>
      <c r="AK72" s="12"/>
      <c r="AL72" s="12"/>
    </row>
    <row r="73" spans="7:38" x14ac:dyDescent="0.25">
      <c r="I73" s="2"/>
      <c r="J73" s="2"/>
      <c r="L73" s="4">
        <v>9</v>
      </c>
      <c r="M73" s="4">
        <v>6</v>
      </c>
      <c r="N73" s="13"/>
      <c r="O73" s="14"/>
      <c r="U73" s="11"/>
      <c r="V73" s="12"/>
      <c r="W73" s="12"/>
      <c r="X73" s="12"/>
      <c r="Y73" s="12"/>
      <c r="Z73" s="12"/>
      <c r="AA73" s="12"/>
      <c r="AC73" s="12"/>
      <c r="AD73" s="12"/>
      <c r="AE73" s="12"/>
      <c r="AF73" s="12"/>
      <c r="AH73" s="12"/>
      <c r="AI73" s="12"/>
      <c r="AJ73" s="12"/>
      <c r="AK73" s="12"/>
      <c r="AL73" s="12"/>
    </row>
    <row r="74" spans="7:38" x14ac:dyDescent="0.25">
      <c r="I74" s="2"/>
      <c r="J74" s="2"/>
      <c r="L74" s="4">
        <v>9</v>
      </c>
      <c r="M74" s="4">
        <v>7</v>
      </c>
      <c r="N74" s="13"/>
      <c r="O74" s="14"/>
      <c r="U74" s="11"/>
      <c r="V74" s="12"/>
      <c r="W74" s="12"/>
      <c r="X74" s="12"/>
      <c r="Y74" s="12"/>
      <c r="Z74" s="12"/>
      <c r="AA74" s="12"/>
      <c r="AC74" s="12"/>
      <c r="AD74" s="12"/>
      <c r="AE74" s="12"/>
      <c r="AF74" s="12"/>
      <c r="AH74" s="12"/>
      <c r="AI74" s="12"/>
      <c r="AJ74" s="12"/>
      <c r="AK74" s="12"/>
      <c r="AL74" s="12"/>
    </row>
    <row r="75" spans="7:38" x14ac:dyDescent="0.25">
      <c r="I75" s="2"/>
      <c r="J75" s="2"/>
      <c r="L75" s="4">
        <v>10</v>
      </c>
      <c r="M75" s="4"/>
      <c r="N75" s="13"/>
      <c r="O75" s="14"/>
      <c r="U75" s="11"/>
      <c r="V75" s="12"/>
      <c r="W75" s="12"/>
      <c r="X75" s="12"/>
      <c r="Y75" s="12"/>
      <c r="Z75" s="12"/>
      <c r="AA75" s="12"/>
      <c r="AC75" s="12"/>
      <c r="AD75" s="12"/>
      <c r="AE75" s="12"/>
      <c r="AF75" s="12"/>
      <c r="AH75" s="12"/>
      <c r="AI75" s="12"/>
      <c r="AJ75" s="12"/>
      <c r="AK75" s="12"/>
      <c r="AL75" s="12"/>
    </row>
    <row r="76" spans="7:38" x14ac:dyDescent="0.25">
      <c r="I76" s="2"/>
      <c r="J76" s="2"/>
      <c r="L76" s="4">
        <v>11</v>
      </c>
      <c r="M76" s="4"/>
      <c r="N76" s="13"/>
      <c r="O76" s="14"/>
      <c r="U76" s="11"/>
      <c r="V76" s="12"/>
      <c r="W76" s="12"/>
      <c r="X76" s="12"/>
      <c r="Y76" s="12"/>
      <c r="Z76" s="12"/>
      <c r="AA76" s="12"/>
      <c r="AC76" s="12"/>
      <c r="AD76" s="12"/>
      <c r="AE76" s="12"/>
      <c r="AF76" s="12"/>
      <c r="AH76" s="12"/>
      <c r="AI76" s="12"/>
      <c r="AJ76" s="12"/>
      <c r="AK76" s="12"/>
      <c r="AL76" s="12"/>
    </row>
    <row r="77" spans="7:38" x14ac:dyDescent="0.25">
      <c r="I77" s="2"/>
      <c r="J77" s="2"/>
      <c r="L77" s="4">
        <v>12</v>
      </c>
      <c r="M77" s="4">
        <v>1</v>
      </c>
      <c r="N77" s="13"/>
      <c r="O77" s="14"/>
      <c r="U77" s="11"/>
      <c r="V77" s="12"/>
      <c r="W77" s="12"/>
      <c r="X77" s="12"/>
      <c r="Y77" s="12"/>
      <c r="Z77" s="12"/>
      <c r="AA77" s="12"/>
      <c r="AC77" s="12"/>
      <c r="AD77" s="12"/>
      <c r="AE77" s="12"/>
      <c r="AF77" s="12"/>
      <c r="AH77" s="12"/>
      <c r="AI77" s="12"/>
      <c r="AJ77" s="12"/>
      <c r="AK77" s="12"/>
      <c r="AL77" s="12"/>
    </row>
    <row r="78" spans="7:38" x14ac:dyDescent="0.25">
      <c r="I78" s="2"/>
      <c r="J78" s="2"/>
      <c r="L78" s="4">
        <v>12</v>
      </c>
      <c r="M78" s="4">
        <v>2</v>
      </c>
      <c r="N78" s="13"/>
      <c r="O78" s="14"/>
      <c r="U78" s="11"/>
      <c r="V78" s="12"/>
      <c r="W78" s="12"/>
      <c r="X78" s="12"/>
      <c r="Y78" s="12"/>
      <c r="Z78" s="12"/>
      <c r="AA78" s="12"/>
      <c r="AC78" s="12"/>
      <c r="AD78" s="12"/>
      <c r="AE78" s="12"/>
      <c r="AF78" s="12"/>
      <c r="AH78" s="12"/>
      <c r="AI78" s="12"/>
      <c r="AJ78" s="12"/>
      <c r="AK78" s="12"/>
      <c r="AL78" s="12"/>
    </row>
    <row r="79" spans="7:38" x14ac:dyDescent="0.25">
      <c r="I79" s="2"/>
      <c r="J79" s="2"/>
      <c r="L79" s="4">
        <v>13</v>
      </c>
      <c r="M79" s="4">
        <v>1</v>
      </c>
      <c r="N79" s="13"/>
      <c r="O79" s="14"/>
      <c r="U79" s="11"/>
      <c r="V79" s="12"/>
      <c r="W79" s="12"/>
      <c r="X79" s="12"/>
      <c r="Y79" s="12"/>
      <c r="Z79" s="12"/>
      <c r="AA79" s="12"/>
      <c r="AC79" s="12"/>
      <c r="AD79" s="12"/>
      <c r="AE79" s="12"/>
      <c r="AF79" s="12"/>
      <c r="AH79" s="12"/>
      <c r="AI79" s="12"/>
      <c r="AJ79" s="12"/>
      <c r="AK79" s="12"/>
      <c r="AL79" s="12"/>
    </row>
    <row r="80" spans="7:38" x14ac:dyDescent="0.25">
      <c r="L80" s="4">
        <v>14</v>
      </c>
      <c r="M80" s="4"/>
      <c r="N80" s="13"/>
      <c r="O80" s="14"/>
      <c r="U80" s="11"/>
      <c r="V80" s="12"/>
      <c r="W80" s="12"/>
      <c r="X80" s="12"/>
      <c r="Y80" s="12"/>
      <c r="Z80" s="12"/>
      <c r="AA80" s="12"/>
      <c r="AC80" s="12"/>
      <c r="AD80" s="12"/>
      <c r="AE80" s="12"/>
      <c r="AF80" s="12"/>
      <c r="AH80" s="12"/>
      <c r="AI80" s="12"/>
      <c r="AJ80" s="12"/>
      <c r="AK80" s="12"/>
      <c r="AL80" s="12"/>
    </row>
    <row r="81" spans="12:38" x14ac:dyDescent="0.25">
      <c r="L81" s="4">
        <v>15</v>
      </c>
      <c r="M81" s="4">
        <v>1</v>
      </c>
      <c r="N81" s="13"/>
      <c r="O81" s="14"/>
      <c r="U81" s="11"/>
      <c r="V81" s="12"/>
      <c r="W81" s="12"/>
      <c r="X81" s="12"/>
      <c r="Y81" s="12"/>
      <c r="Z81" s="12"/>
      <c r="AA81" s="12"/>
      <c r="AC81" s="12"/>
      <c r="AD81" s="12"/>
      <c r="AE81" s="12"/>
      <c r="AF81" s="12"/>
      <c r="AH81" s="12"/>
      <c r="AI81" s="12"/>
      <c r="AJ81" s="12"/>
      <c r="AK81" s="12"/>
      <c r="AL81" s="12"/>
    </row>
    <row r="82" spans="12:38" x14ac:dyDescent="0.25">
      <c r="L82" s="4">
        <v>16</v>
      </c>
      <c r="M82" s="4">
        <v>1</v>
      </c>
      <c r="N82" s="13"/>
      <c r="O82" s="14"/>
      <c r="U82" s="11"/>
      <c r="V82" s="12"/>
      <c r="W82" s="12"/>
      <c r="X82" s="12"/>
      <c r="Y82" s="12"/>
      <c r="Z82" s="12"/>
      <c r="AA82" s="12"/>
      <c r="AC82" s="12"/>
      <c r="AD82" s="12"/>
      <c r="AE82" s="12"/>
      <c r="AF82" s="12"/>
      <c r="AH82" s="12"/>
      <c r="AI82" s="12"/>
      <c r="AJ82" s="12"/>
      <c r="AK82" s="12"/>
      <c r="AL82" s="12"/>
    </row>
    <row r="83" spans="12:38" x14ac:dyDescent="0.25">
      <c r="L83" s="4">
        <v>16</v>
      </c>
      <c r="M83" s="4">
        <v>2</v>
      </c>
      <c r="N83" s="13"/>
      <c r="O83" s="14"/>
      <c r="U83" s="11"/>
      <c r="V83" s="12"/>
      <c r="W83" s="12"/>
      <c r="X83" s="12"/>
      <c r="Y83" s="12"/>
      <c r="Z83" s="12"/>
      <c r="AA83" s="12"/>
      <c r="AC83" s="12"/>
      <c r="AD83" s="12"/>
      <c r="AE83" s="12"/>
      <c r="AF83" s="12"/>
      <c r="AH83" s="12"/>
      <c r="AI83" s="12"/>
      <c r="AJ83" s="12"/>
      <c r="AK83" s="12"/>
      <c r="AL83" s="12"/>
    </row>
    <row r="84" spans="12:38" x14ac:dyDescent="0.25">
      <c r="L84" s="4">
        <v>17</v>
      </c>
      <c r="M84" s="4">
        <v>1</v>
      </c>
      <c r="N84" s="13"/>
      <c r="O84" s="14"/>
      <c r="U84" s="11"/>
      <c r="V84" s="12"/>
      <c r="W84" s="12"/>
      <c r="X84" s="12"/>
      <c r="Y84" s="12"/>
      <c r="Z84" s="12"/>
      <c r="AA84" s="12"/>
      <c r="AC84" s="12"/>
      <c r="AD84" s="12"/>
      <c r="AE84" s="12"/>
      <c r="AF84" s="12"/>
      <c r="AH84" s="12"/>
      <c r="AI84" s="12"/>
      <c r="AJ84" s="12"/>
      <c r="AK84" s="12"/>
      <c r="AL84" s="12"/>
    </row>
    <row r="85" spans="12:38" x14ac:dyDescent="0.25">
      <c r="L85" s="4">
        <v>18</v>
      </c>
      <c r="M85" s="4">
        <v>1</v>
      </c>
      <c r="N85" s="13"/>
      <c r="O85" s="14"/>
      <c r="U85" s="11"/>
      <c r="V85" s="12"/>
      <c r="W85" s="12"/>
      <c r="X85" s="12"/>
      <c r="Y85" s="12"/>
      <c r="Z85" s="12"/>
      <c r="AA85" s="12"/>
      <c r="AC85" s="12"/>
      <c r="AD85" s="12"/>
      <c r="AE85" s="12"/>
      <c r="AF85" s="12"/>
      <c r="AH85" s="12"/>
      <c r="AI85" s="12"/>
      <c r="AJ85" s="12"/>
      <c r="AK85" s="12"/>
      <c r="AL85" s="12"/>
    </row>
    <row r="86" spans="12:38" x14ac:dyDescent="0.25">
      <c r="L86" s="2"/>
      <c r="M86" s="2"/>
      <c r="N86" s="13"/>
      <c r="O86" s="14"/>
      <c r="U86" s="11"/>
      <c r="V86" s="12"/>
      <c r="W86" s="12"/>
      <c r="X86" s="12"/>
      <c r="Y86" s="12"/>
      <c r="Z86" s="12"/>
      <c r="AA86" s="12"/>
      <c r="AC86" s="12"/>
      <c r="AD86" s="12"/>
      <c r="AE86" s="12"/>
      <c r="AF86" s="12"/>
      <c r="AH86" s="12"/>
      <c r="AI86" s="12"/>
      <c r="AJ86" s="12"/>
      <c r="AK86" s="12"/>
      <c r="AL86" s="12"/>
    </row>
    <row r="87" spans="12:38" x14ac:dyDescent="0.25">
      <c r="L87" s="2"/>
      <c r="M87" s="2"/>
      <c r="N87" s="13"/>
      <c r="O87" s="14"/>
      <c r="U87" s="11"/>
      <c r="V87" s="12"/>
      <c r="W87" s="12"/>
      <c r="X87" s="12"/>
      <c r="Y87" s="12"/>
      <c r="Z87" s="12"/>
      <c r="AA87" s="12"/>
      <c r="AC87" s="12"/>
      <c r="AD87" s="12"/>
      <c r="AE87" s="12"/>
      <c r="AF87" s="12"/>
      <c r="AH87" s="12"/>
      <c r="AI87" s="12"/>
      <c r="AJ87" s="12"/>
      <c r="AK87" s="12"/>
      <c r="AL87" s="12"/>
    </row>
    <row r="88" spans="12:38" x14ac:dyDescent="0.25">
      <c r="L88" s="2"/>
      <c r="M88" s="2"/>
      <c r="N88" s="13"/>
      <c r="O88" s="14"/>
      <c r="U88" s="11"/>
      <c r="V88" s="12"/>
      <c r="W88" s="12"/>
      <c r="X88" s="12"/>
      <c r="Y88" s="12"/>
      <c r="Z88" s="12"/>
      <c r="AA88" s="12"/>
      <c r="AC88" s="12"/>
      <c r="AD88" s="12"/>
      <c r="AE88" s="12"/>
      <c r="AF88" s="12"/>
      <c r="AH88" s="12"/>
      <c r="AI88" s="12"/>
      <c r="AJ88" s="12"/>
      <c r="AK88" s="12"/>
      <c r="AL88" s="12"/>
    </row>
    <row r="89" spans="12:38" x14ac:dyDescent="0.25">
      <c r="L89" s="2"/>
      <c r="M89" s="2"/>
      <c r="N89" s="13"/>
      <c r="O89" s="14"/>
      <c r="U89" s="11"/>
      <c r="V89" s="12"/>
      <c r="W89" s="12"/>
      <c r="X89" s="12"/>
      <c r="Y89" s="12"/>
      <c r="Z89" s="12"/>
      <c r="AA89" s="12"/>
      <c r="AC89" s="12"/>
      <c r="AD89" s="12"/>
      <c r="AE89" s="12"/>
      <c r="AF89" s="12"/>
      <c r="AH89" s="12"/>
      <c r="AI89" s="12"/>
      <c r="AJ89" s="12"/>
      <c r="AK89" s="12"/>
      <c r="AL89" s="12"/>
    </row>
    <row r="90" spans="12:38" x14ac:dyDescent="0.25">
      <c r="L90" s="2"/>
      <c r="M90" s="2"/>
      <c r="N90" s="13"/>
      <c r="O90" s="14"/>
      <c r="U90" s="11"/>
      <c r="V90" s="12"/>
      <c r="W90" s="12"/>
      <c r="X90" s="12"/>
      <c r="Y90" s="12"/>
      <c r="Z90" s="12"/>
      <c r="AA90" s="12"/>
      <c r="AC90" s="12"/>
      <c r="AD90" s="12"/>
      <c r="AE90" s="12"/>
      <c r="AF90" s="12"/>
      <c r="AH90" s="12"/>
      <c r="AI90" s="12"/>
      <c r="AJ90" s="12"/>
      <c r="AK90" s="12"/>
      <c r="AL90" s="12"/>
    </row>
    <row r="91" spans="12:38" x14ac:dyDescent="0.25">
      <c r="L91" s="2"/>
      <c r="M91" s="2"/>
      <c r="N91" s="13"/>
      <c r="O91" s="14"/>
      <c r="U91" s="11"/>
      <c r="V91" s="12"/>
      <c r="W91" s="12"/>
      <c r="X91" s="12"/>
      <c r="Y91" s="12"/>
      <c r="Z91" s="12"/>
      <c r="AA91" s="12"/>
      <c r="AC91" s="12"/>
      <c r="AD91" s="12"/>
      <c r="AE91" s="12"/>
      <c r="AF91" s="12"/>
      <c r="AH91" s="12"/>
      <c r="AI91" s="12"/>
      <c r="AJ91" s="12"/>
      <c r="AK91" s="12"/>
      <c r="AL91" s="12"/>
    </row>
    <row r="92" spans="12:38" x14ac:dyDescent="0.25">
      <c r="L92" s="1"/>
      <c r="M92" s="1"/>
      <c r="N92" s="14"/>
      <c r="O92" s="14"/>
      <c r="U92" s="11"/>
      <c r="V92" s="12"/>
      <c r="W92" s="12"/>
      <c r="X92" s="12"/>
      <c r="Y92" s="12"/>
      <c r="Z92" s="12"/>
      <c r="AA92" s="12"/>
      <c r="AC92" s="12"/>
      <c r="AD92" s="12"/>
      <c r="AE92" s="12"/>
      <c r="AF92" s="12"/>
      <c r="AH92" s="12"/>
      <c r="AI92" s="12"/>
      <c r="AJ92" s="12"/>
      <c r="AK92" s="12"/>
      <c r="AL92" s="12"/>
    </row>
    <row r="93" spans="12:38" x14ac:dyDescent="0.25">
      <c r="L93" s="1"/>
      <c r="M93" s="1"/>
      <c r="N93" s="14"/>
      <c r="O93" s="14"/>
      <c r="U93" s="11"/>
      <c r="V93" s="12"/>
      <c r="W93" s="12"/>
      <c r="X93" s="12"/>
      <c r="Y93" s="12"/>
      <c r="Z93" s="12"/>
      <c r="AA93" s="12"/>
      <c r="AC93" s="12"/>
      <c r="AD93" s="12"/>
      <c r="AE93" s="12"/>
      <c r="AF93" s="12"/>
      <c r="AH93" s="12"/>
      <c r="AI93" s="12"/>
      <c r="AJ93" s="12"/>
      <c r="AK93" s="12"/>
      <c r="AL93" s="12"/>
    </row>
    <row r="94" spans="12:38" x14ac:dyDescent="0.25">
      <c r="L94" s="1"/>
      <c r="M94" s="1"/>
      <c r="N94" s="14"/>
      <c r="O94" s="14"/>
      <c r="U94" s="11"/>
      <c r="V94" s="12"/>
      <c r="W94" s="12"/>
      <c r="X94" s="12"/>
      <c r="Y94" s="12"/>
      <c r="Z94" s="12"/>
      <c r="AA94" s="12"/>
      <c r="AC94" s="12"/>
      <c r="AD94" s="12"/>
      <c r="AE94" s="12"/>
      <c r="AF94" s="12"/>
      <c r="AH94" s="12"/>
      <c r="AI94" s="12"/>
      <c r="AJ94" s="12"/>
      <c r="AK94" s="12"/>
      <c r="AL94" s="12"/>
    </row>
    <row r="95" spans="12:38" x14ac:dyDescent="0.25">
      <c r="L95" s="1"/>
      <c r="M95" s="1"/>
      <c r="N95" s="14"/>
      <c r="O95" s="14"/>
      <c r="U95" s="11"/>
      <c r="V95" s="12"/>
      <c r="W95" s="12"/>
      <c r="X95" s="12"/>
      <c r="Y95" s="12"/>
      <c r="Z95" s="12"/>
      <c r="AA95" s="12"/>
      <c r="AC95" s="12"/>
      <c r="AD95" s="12"/>
      <c r="AE95" s="12"/>
      <c r="AF95" s="12"/>
      <c r="AH95" s="12"/>
      <c r="AI95" s="12"/>
      <c r="AJ95" s="12"/>
      <c r="AK95" s="12"/>
      <c r="AL95" s="12"/>
    </row>
    <row r="96" spans="12:38" x14ac:dyDescent="0.25">
      <c r="L96" s="1"/>
      <c r="M96" s="1"/>
      <c r="N96" s="14"/>
      <c r="O96" s="14"/>
      <c r="U96" s="11"/>
      <c r="V96" s="12"/>
      <c r="W96" s="12"/>
      <c r="X96" s="12"/>
      <c r="Y96" s="12"/>
      <c r="Z96" s="12"/>
      <c r="AA96" s="12"/>
      <c r="AC96" s="12"/>
      <c r="AD96" s="12"/>
      <c r="AE96" s="12"/>
      <c r="AF96" s="12"/>
      <c r="AH96" s="12"/>
      <c r="AI96" s="12"/>
      <c r="AJ96" s="12"/>
      <c r="AK96" s="12"/>
      <c r="AL96" s="12"/>
    </row>
    <row r="97" spans="9:15" x14ac:dyDescent="0.25">
      <c r="L97" s="1"/>
      <c r="M97" s="1"/>
      <c r="N97" s="1"/>
      <c r="O97" s="1"/>
    </row>
    <row r="99" spans="9:15" x14ac:dyDescent="0.25">
      <c r="L99" s="2"/>
      <c r="M99" s="2"/>
    </row>
    <row r="100" spans="9:15" x14ac:dyDescent="0.25">
      <c r="L100" s="2"/>
      <c r="M100" s="2"/>
    </row>
    <row r="101" spans="9:15" x14ac:dyDescent="0.25">
      <c r="L101" s="2"/>
      <c r="M101" s="2"/>
    </row>
    <row r="102" spans="9:15" x14ac:dyDescent="0.25">
      <c r="L102" s="2"/>
      <c r="M102" s="2"/>
    </row>
    <row r="103" spans="9:15" x14ac:dyDescent="0.25">
      <c r="L103" s="2"/>
      <c r="M103" s="2"/>
    </row>
    <row r="104" spans="9:15" x14ac:dyDescent="0.25">
      <c r="I104" s="2"/>
      <c r="J104" s="2"/>
      <c r="L104" s="2"/>
      <c r="M104" s="2"/>
    </row>
    <row r="105" spans="9:15" x14ac:dyDescent="0.25">
      <c r="I105" s="2"/>
      <c r="J105" s="2"/>
      <c r="L105" s="2"/>
      <c r="M105" s="2"/>
    </row>
    <row r="106" spans="9:15" x14ac:dyDescent="0.25">
      <c r="I106" s="2"/>
      <c r="J106" s="2"/>
      <c r="L106" s="2"/>
      <c r="M106" s="2"/>
    </row>
  </sheetData>
  <mergeCells count="12">
    <mergeCell ref="Q30:U30"/>
    <mergeCell ref="AC2:AF2"/>
    <mergeCell ref="AC4:AF4"/>
    <mergeCell ref="AC26:AD26"/>
    <mergeCell ref="R21:S21"/>
    <mergeCell ref="T21:U21"/>
    <mergeCell ref="G2:J2"/>
    <mergeCell ref="L2:O2"/>
    <mergeCell ref="Q2:AA2"/>
    <mergeCell ref="AH2:AL2"/>
    <mergeCell ref="AN4:AO4"/>
    <mergeCell ref="AN2:AR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13</vt:i4>
      </vt:variant>
    </vt:vector>
  </HeadingPairs>
  <TitlesOfParts>
    <vt:vector size="14" baseType="lpstr">
      <vt:lpstr>Gráficas</vt:lpstr>
      <vt:lpstr>Ejemplo 1.1</vt:lpstr>
      <vt:lpstr>Ejemplo 1.2</vt:lpstr>
      <vt:lpstr>Ejemplo 2.1</vt:lpstr>
      <vt:lpstr>Ejemplo 2.2</vt:lpstr>
      <vt:lpstr>Ejemplo 2.3</vt:lpstr>
      <vt:lpstr>Ejemplo 2.4</vt:lpstr>
      <vt:lpstr>Ejemplo 3.1</vt:lpstr>
      <vt:lpstr>Ejemplo 3.2</vt:lpstr>
      <vt:lpstr>Ejemplo 4.1</vt:lpstr>
      <vt:lpstr>Ejemplo 4.2</vt:lpstr>
      <vt:lpstr>Ejemplo 5.1</vt:lpstr>
      <vt:lpstr>Ejemplo 5.2</vt:lpstr>
      <vt:lpstr>Ejemplo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lguzman</dc:creator>
  <cp:lastModifiedBy>MARIA AMALIA JUBIZ DIAZ</cp:lastModifiedBy>
  <cp:lastPrinted>2018-01-16T15:25:20Z</cp:lastPrinted>
  <dcterms:created xsi:type="dcterms:W3CDTF">2014-01-24T17:00:08Z</dcterms:created>
  <dcterms:modified xsi:type="dcterms:W3CDTF">2019-07-24T21:54:23Z</dcterms:modified>
</cp:coreProperties>
</file>