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Relationship Id="rId4" Type="http://purl.oclc.org/ooxml/officeDocument/relationships/customProperties" Target="docProps/custom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102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German\Documents\USC\Cuarto\XesPro\Proxecto\Correcion\Costes\"/>
    </mc:Choice>
  </mc:AlternateContent>
  <xr:revisionPtr revIDLastSave="0" documentId="13_ncr:9_{26FF735E-28B7-420D-84BD-390334A297F4}" xr6:coauthVersionLast="40" xr6:coauthVersionMax="40" xr10:uidLastSave="{00000000-0000-0000-0000-000000000000}"/>
  <bookViews>
    <workbookView xWindow="0" yWindow="0" windowWidth="23040" windowHeight="8988" xr2:uid="{00000000-000D-0000-FFFF-FFFF00000000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purl.oclc.org/ooxml/spreadsheetml/main">
  <c r="T32" i="1" l="1"/>
  <c r="L25" i="1"/>
  <c r="M25" i="1"/>
  <c r="N25" i="1"/>
  <c r="O25" i="1"/>
  <c r="P25" i="1"/>
  <c r="Q25" i="1"/>
  <c r="R25" i="1"/>
  <c r="S25" i="1"/>
  <c r="T25" i="1"/>
  <c r="K25" i="1"/>
  <c r="D25" i="1" l="1"/>
  <c r="E25" i="1"/>
  <c r="F25" i="1"/>
  <c r="G25" i="1"/>
  <c r="H25" i="1"/>
  <c r="I25" i="1"/>
  <c r="J25" i="1"/>
  <c r="C25" i="1"/>
  <c r="D32" i="1"/>
  <c r="E32" i="1" s="1"/>
  <c r="F32" i="1" s="1"/>
  <c r="G32" i="1" s="1"/>
  <c r="H32" i="1" s="1"/>
  <c r="I32" i="1" s="1"/>
  <c r="J32" i="1" s="1"/>
  <c r="C32" i="1"/>
  <c r="D26" i="1"/>
  <c r="E26" i="1"/>
  <c r="F26" i="1"/>
  <c r="G26" i="1"/>
  <c r="H26" i="1"/>
  <c r="I26" i="1"/>
  <c r="J26" i="1"/>
  <c r="K26" i="1"/>
  <c r="L26" i="1"/>
  <c r="M26" i="1"/>
  <c r="N26" i="1"/>
  <c r="O26" i="1"/>
  <c r="P26" i="1"/>
  <c r="Q26" i="1"/>
  <c r="R26" i="1"/>
  <c r="S26" i="1"/>
  <c r="T26" i="1"/>
  <c r="C26" i="1"/>
  <c r="D29" i="1"/>
  <c r="E29" i="1"/>
  <c r="F29" i="1"/>
  <c r="G29" i="1"/>
  <c r="H29" i="1"/>
  <c r="I29" i="1"/>
  <c r="J29" i="1"/>
  <c r="K29" i="1"/>
  <c r="L29" i="1"/>
  <c r="M29" i="1"/>
  <c r="N29" i="1"/>
  <c r="O29" i="1"/>
  <c r="P29" i="1"/>
  <c r="Q29" i="1"/>
  <c r="R29" i="1"/>
  <c r="S29" i="1"/>
  <c r="T29" i="1"/>
  <c r="C29" i="1"/>
  <c r="L27" i="1"/>
  <c r="M27" i="1"/>
  <c r="N27" i="1"/>
  <c r="O27" i="1"/>
  <c r="P27" i="1"/>
  <c r="Q27" i="1"/>
  <c r="R27" i="1"/>
  <c r="S27" i="1"/>
  <c r="T27" i="1"/>
  <c r="K27" i="1"/>
  <c r="F27" i="1"/>
  <c r="G27" i="1"/>
  <c r="H27" i="1"/>
  <c r="I27" i="1"/>
  <c r="J27" i="1"/>
  <c r="D22" i="1"/>
  <c r="E22" i="1"/>
  <c r="F22" i="1"/>
  <c r="G22" i="1"/>
  <c r="H22" i="1"/>
  <c r="I22" i="1"/>
  <c r="J22" i="1"/>
  <c r="K22" i="1"/>
  <c r="L22" i="1"/>
  <c r="M22" i="1"/>
  <c r="N22" i="1"/>
  <c r="O22" i="1"/>
  <c r="P22" i="1"/>
  <c r="Q22" i="1"/>
  <c r="R22" i="1"/>
  <c r="S22" i="1"/>
  <c r="T22" i="1"/>
  <c r="C22" i="1"/>
  <c r="M23" i="1"/>
  <c r="N23" i="1"/>
  <c r="O23" i="1"/>
  <c r="P23" i="1"/>
  <c r="Q23" i="1"/>
  <c r="R23" i="1"/>
  <c r="S23" i="1"/>
  <c r="T23" i="1"/>
  <c r="L23" i="1"/>
  <c r="B24" i="1" l="1"/>
  <c r="B31" i="1" s="1"/>
  <c r="K32" i="1"/>
  <c r="L32" i="1" s="1"/>
  <c r="M32" i="1" s="1"/>
  <c r="N32" i="1" s="1"/>
  <c r="O32" i="1" s="1"/>
  <c r="P32" i="1" s="1"/>
  <c r="Q32" i="1" s="1"/>
  <c r="R32" i="1" s="1"/>
  <c r="S32" i="1" s="1"/>
  <c r="B21" i="1"/>
  <c r="U35" i="1"/>
  <c r="K35" i="1"/>
  <c r="C35" i="1"/>
  <c r="C36" i="1" s="1"/>
  <c r="D36" i="1" s="1"/>
  <c r="E36" i="1" s="1"/>
  <c r="F36" i="1" s="1"/>
  <c r="G36" i="1" s="1"/>
  <c r="H36" i="1" s="1"/>
  <c r="I36" i="1" s="1"/>
  <c r="J36" i="1" s="1"/>
  <c r="U18" i="1"/>
  <c r="T16" i="1"/>
  <c r="S16" i="1"/>
  <c r="R16" i="1"/>
  <c r="Q16" i="1"/>
  <c r="P16" i="1"/>
  <c r="O16" i="1"/>
  <c r="N16" i="1"/>
  <c r="M16" i="1"/>
  <c r="L16" i="1"/>
  <c r="K16" i="1"/>
  <c r="J16" i="1"/>
  <c r="I16" i="1"/>
  <c r="H16" i="1"/>
  <c r="G16" i="1"/>
  <c r="F16" i="1"/>
  <c r="E16" i="1"/>
  <c r="D16" i="1"/>
  <c r="C16" i="1"/>
  <c r="T15" i="1"/>
  <c r="S15" i="1"/>
  <c r="R15" i="1"/>
  <c r="Q15" i="1"/>
  <c r="P15" i="1"/>
  <c r="O15" i="1"/>
  <c r="N15" i="1"/>
  <c r="M15" i="1"/>
  <c r="L15" i="1"/>
  <c r="K15" i="1"/>
  <c r="J15" i="1"/>
  <c r="I15" i="1"/>
  <c r="H15" i="1"/>
  <c r="G15" i="1"/>
  <c r="F15" i="1"/>
  <c r="E15" i="1"/>
  <c r="D15" i="1"/>
  <c r="C15" i="1"/>
  <c r="T14" i="1"/>
  <c r="S14" i="1"/>
  <c r="R14" i="1"/>
  <c r="Q14" i="1"/>
  <c r="P14" i="1"/>
  <c r="O14" i="1"/>
  <c r="N14" i="1"/>
  <c r="M14" i="1"/>
  <c r="L14" i="1"/>
  <c r="K14" i="1"/>
  <c r="J14" i="1"/>
  <c r="I14" i="1"/>
  <c r="H14" i="1"/>
  <c r="G14" i="1"/>
  <c r="F14" i="1"/>
  <c r="E14" i="1"/>
  <c r="D14" i="1"/>
  <c r="C14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D13" i="1"/>
  <c r="C13" i="1"/>
  <c r="T12" i="1"/>
  <c r="S12" i="1"/>
  <c r="R12" i="1"/>
  <c r="Q12" i="1"/>
  <c r="P12" i="1"/>
  <c r="O12" i="1"/>
  <c r="N12" i="1"/>
  <c r="M12" i="1"/>
  <c r="L12" i="1"/>
  <c r="K12" i="1"/>
  <c r="J12" i="1"/>
  <c r="I12" i="1"/>
  <c r="H12" i="1"/>
  <c r="G12" i="1"/>
  <c r="F12" i="1"/>
  <c r="E12" i="1"/>
  <c r="D12" i="1"/>
  <c r="C12" i="1"/>
  <c r="T11" i="1"/>
  <c r="S11" i="1"/>
  <c r="R11" i="1"/>
  <c r="Q11" i="1"/>
  <c r="P11" i="1"/>
  <c r="O11" i="1"/>
  <c r="N11" i="1"/>
  <c r="M11" i="1"/>
  <c r="L11" i="1"/>
  <c r="K11" i="1"/>
  <c r="J11" i="1"/>
  <c r="I11" i="1"/>
  <c r="H11" i="1"/>
  <c r="G11" i="1"/>
  <c r="F11" i="1"/>
  <c r="E11" i="1"/>
  <c r="D11" i="1"/>
  <c r="C11" i="1"/>
  <c r="J18" i="1" l="1"/>
  <c r="R18" i="1"/>
  <c r="Q18" i="1"/>
  <c r="I18" i="1"/>
  <c r="D18" i="1"/>
  <c r="G18" i="1"/>
  <c r="L18" i="1"/>
  <c r="E18" i="1"/>
  <c r="M18" i="1"/>
  <c r="S18" i="1"/>
  <c r="T18" i="1"/>
  <c r="F18" i="1"/>
  <c r="N18" i="1"/>
  <c r="C18" i="1"/>
  <c r="C19" i="1" s="1"/>
  <c r="K18" i="1"/>
  <c r="O18" i="1"/>
  <c r="H18" i="1"/>
  <c r="P18" i="1"/>
  <c r="K36" i="1"/>
  <c r="L36" i="1" s="1"/>
  <c r="M36" i="1" s="1"/>
  <c r="N36" i="1" s="1"/>
  <c r="O36" i="1" s="1"/>
  <c r="P36" i="1" s="1"/>
  <c r="Q36" i="1" s="1"/>
  <c r="R36" i="1" s="1"/>
  <c r="S36" i="1" s="1"/>
  <c r="T36" i="1" s="1"/>
  <c r="U36" i="1" s="1"/>
  <c r="D19" i="1" l="1"/>
  <c r="E19" i="1" s="1"/>
  <c r="F19" i="1" s="1"/>
  <c r="G19" i="1" s="1"/>
  <c r="H19" i="1" s="1"/>
  <c r="I19" i="1" s="1"/>
  <c r="J19" i="1" s="1"/>
  <c r="K19" i="1" s="1"/>
  <c r="L19" i="1" s="1"/>
  <c r="M19" i="1" s="1"/>
  <c r="N19" i="1" s="1"/>
  <c r="O19" i="1" s="1"/>
  <c r="P19" i="1" s="1"/>
  <c r="Q19" i="1" s="1"/>
  <c r="R19" i="1" s="1"/>
  <c r="S19" i="1" s="1"/>
  <c r="T19" i="1" s="1"/>
  <c r="U19" i="1" s="1"/>
</calcChain>
</file>

<file path=xl/sharedStrings.xml><?xml version="1.0" encoding="utf-8"?>
<sst xmlns="http://purl.oclc.org/ooxml/spreadsheetml/main" count="29" uniqueCount="21">
  <si>
    <t>COSTES DE RECURSOS</t>
  </si>
  <si>
    <t>COSTE/HORA</t>
  </si>
  <si>
    <t>Programador Junior 1</t>
  </si>
  <si>
    <t>Programador Junior 2</t>
  </si>
  <si>
    <t>Analista-Diseñador</t>
  </si>
  <si>
    <t>Analista-Programador</t>
  </si>
  <si>
    <t>Programador Senior</t>
  </si>
  <si>
    <t>Director del Proyecto</t>
  </si>
  <si>
    <t>TOTAL</t>
  </si>
  <si>
    <t>ACUMULADO</t>
  </si>
  <si>
    <t>COMPRAS</t>
  </si>
  <si>
    <t>Aplicación plan de seguridad</t>
  </si>
  <si>
    <t>Otros: tablets, etc.</t>
  </si>
  <si>
    <t>OTROS GASTOS DIRECTOS</t>
  </si>
  <si>
    <t>Bolsa de riesgos</t>
  </si>
  <si>
    <t>Bolsa de gestión</t>
  </si>
  <si>
    <t>TOTAL GASTOS</t>
  </si>
  <si>
    <t>INGRESOS TOTALES</t>
  </si>
  <si>
    <t>Bolsa de recompensas</t>
  </si>
  <si>
    <t>Bolsa de formación</t>
  </si>
  <si>
    <t>Viajes y act. para fomento del trabajo en equipo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</si>
</sst>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&quot; &quot;[$€-407];[Red]&quot;-&quot;#,##0.00&quot; &quot;[$€-407]"/>
  </numFmts>
  <fonts count="8" x14ac:knownFonts="1">
    <font>
      <sz val="11"/>
      <color rgb="FF000000"/>
      <name val="Arial"/>
      <family val="2"/>
    </font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FFFFFF"/>
      <name val="Arial"/>
      <family val="2"/>
    </font>
    <font>
      <b/>
      <sz val="11"/>
      <color rgb="FF000000"/>
      <name val="Arial"/>
      <family val="2"/>
    </font>
    <font>
      <u/>
      <sz val="11"/>
      <color rgb="FF000000"/>
      <name val="Arial"/>
      <family val="2"/>
    </font>
    <font>
      <b/>
      <sz val="11"/>
      <color rgb="FFFF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C65911"/>
        <bgColor rgb="FFC65911"/>
      </patternFill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rgb="FFF8CBAD"/>
        <bgColor rgb="FFF8CBAD"/>
      </patternFill>
    </fill>
    <fill>
      <patternFill patternType="solid">
        <fgColor rgb="FFA9D08E"/>
        <bgColor rgb="FFA9D08E"/>
      </patternFill>
    </fill>
    <fill>
      <patternFill patternType="solid">
        <fgColor rgb="FF375623"/>
        <bgColor rgb="FF375623"/>
      </patternFill>
    </fill>
  </fills>
  <borders count="1">
    <border>
      <start/>
      <end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Border="0" applyProtection="0">
      <alignment horizontal="center"/>
    </xf>
    <xf numFmtId="0" fontId="2" fillId="0" borderId="0" applyNumberFormat="0" applyBorder="0" applyProtection="0">
      <alignment horizontal="center" textRotation="90"/>
    </xf>
    <xf numFmtId="0" fontId="3" fillId="0" borderId="0" applyNumberFormat="0" applyBorder="0" applyProtection="0"/>
    <xf numFmtId="164" fontId="3" fillId="0" borderId="0" applyBorder="0" applyProtection="0"/>
  </cellStyleXfs>
  <cellXfs count="29">
    <xf numFmtId="0" fontId="0" fillId="0" borderId="0" xfId="0"/>
    <xf numFmtId="0" fontId="0" fillId="0" borderId="0" xfId="0" applyAlignment="1">
      <alignment horizontal="center"/>
    </xf>
    <xf numFmtId="0" fontId="4" fillId="2" borderId="0" xfId="0" applyFont="1" applyFill="1"/>
    <xf numFmtId="0" fontId="0" fillId="0" borderId="0" xfId="0" applyFill="1"/>
    <xf numFmtId="0" fontId="5" fillId="0" borderId="0" xfId="0" applyFont="1" applyAlignment="1">
      <alignment horizontal="center"/>
    </xf>
    <xf numFmtId="0" fontId="5" fillId="0" borderId="0" xfId="0" applyFont="1"/>
    <xf numFmtId="0" fontId="0" fillId="3" borderId="0" xfId="0" applyFill="1"/>
    <xf numFmtId="0" fontId="6" fillId="0" borderId="0" xfId="0" applyFont="1" applyAlignment="1">
      <alignment horizontal="center"/>
    </xf>
    <xf numFmtId="0" fontId="0" fillId="4" borderId="0" xfId="0" applyFill="1"/>
    <xf numFmtId="0" fontId="7" fillId="0" borderId="0" xfId="0" applyFont="1"/>
    <xf numFmtId="0" fontId="7" fillId="0" borderId="0" xfId="0" applyFont="1" applyAlignment="1">
      <alignment horizontal="center"/>
    </xf>
    <xf numFmtId="2" fontId="5" fillId="0" borderId="0" xfId="0" applyNumberFormat="1" applyFont="1" applyAlignment="1">
      <alignment horizontal="center"/>
    </xf>
    <xf numFmtId="2" fontId="0" fillId="4" borderId="0" xfId="0" applyNumberFormat="1" applyFill="1"/>
    <xf numFmtId="2" fontId="4" fillId="2" borderId="0" xfId="0" applyNumberFormat="1" applyFont="1" applyFill="1" applyAlignment="1">
      <alignment horizontal="center"/>
    </xf>
    <xf numFmtId="2" fontId="0" fillId="5" borderId="0" xfId="0" applyNumberFormat="1" applyFill="1"/>
    <xf numFmtId="0" fontId="0" fillId="5" borderId="0" xfId="0" applyFill="1"/>
    <xf numFmtId="0" fontId="0" fillId="5" borderId="0" xfId="0" applyFill="1" applyAlignment="1">
      <alignment horizontal="center"/>
    </xf>
    <xf numFmtId="2" fontId="7" fillId="5" borderId="0" xfId="0" applyNumberFormat="1" applyFont="1" applyFill="1"/>
    <xf numFmtId="9" fontId="1" fillId="6" borderId="0" xfId="1" applyFill="1"/>
    <xf numFmtId="0" fontId="4" fillId="7" borderId="0" xfId="0" applyFont="1" applyFill="1"/>
    <xf numFmtId="2" fontId="0" fillId="6" borderId="0" xfId="0" applyNumberFormat="1" applyFill="1"/>
    <xf numFmtId="0" fontId="0" fillId="6" borderId="0" xfId="0" applyFill="1"/>
    <xf numFmtId="0" fontId="0" fillId="6" borderId="0" xfId="0" applyFill="1" applyAlignment="1">
      <alignment horizontal="center"/>
    </xf>
    <xf numFmtId="2" fontId="4" fillId="7" borderId="0" xfId="0" applyNumberFormat="1" applyFont="1" applyFill="1" applyAlignment="1">
      <alignment horizontal="center"/>
    </xf>
    <xf numFmtId="2" fontId="0" fillId="0" borderId="0" xfId="0" applyNumberFormat="1"/>
    <xf numFmtId="2" fontId="7" fillId="0" borderId="0" xfId="0" applyNumberFormat="1" applyFont="1"/>
    <xf numFmtId="2" fontId="5" fillId="6" borderId="0" xfId="0" applyNumberFormat="1" applyFont="1" applyFill="1"/>
    <xf numFmtId="2" fontId="0" fillId="0" borderId="0" xfId="0" applyNumberFormat="1" applyFill="1"/>
    <xf numFmtId="2" fontId="7" fillId="0" borderId="0" xfId="0" applyNumberFormat="1" applyFont="1" applyFill="1"/>
  </cellXfs>
  <cellStyles count="6">
    <cellStyle name="Heading" xfId="2" xr:uid="{00000000-0005-0000-0000-000000000000}"/>
    <cellStyle name="Heading1" xfId="3" xr:uid="{00000000-0005-0000-0000-000001000000}"/>
    <cellStyle name="Normal" xfId="0" builtinId="0" customBuiltin="1"/>
    <cellStyle name="Porcentaje" xfId="1" builtinId="5" customBuiltin="1"/>
    <cellStyle name="Result" xfId="4" xr:uid="{00000000-0005-0000-0000-000004000000}"/>
    <cellStyle name="Result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s-ES"/>
  <c:roundedCorners val="0"/>
  <c:style val="2"/>
  <c:chart>
    <c:title>
      <c:tx>
        <c:rich>
          <a:bodyPr lIns="0" tIns="0" rIns="0" bIns="0"/>
          <a:lstStyle/>
          <a:p>
            <a:pPr marL="0" marR="0" indent="0" algn="ctr" defTabSz="914400" fontAlgn="auto" hangingPunct="1">
              <a:lnSpc>
                <a:spcPct val="100%"/>
              </a:lnSpc>
              <a:spcBef>
                <a:spcPts val="0"/>
              </a:spcBef>
              <a:spcAft>
                <a:spcPts val="0"/>
              </a:spcAft>
              <a:tabLst/>
              <a:defRPr sz="1400" b="0" i="0" u="none" strike="noStrike" kern="1200" spc="0" baseline="0%">
                <a:solidFill>
                  <a:srgbClr val="595959"/>
                </a:solidFill>
                <a:latin typeface="Calibri"/>
              </a:defRPr>
            </a:pPr>
            <a:r>
              <a:rPr lang="gl-ES" sz="1400" b="0" i="0" u="none" strike="noStrike" kern="1200" cap="none" spc="0" baseline="0%">
                <a:solidFill>
                  <a:srgbClr val="595959"/>
                </a:solidFill>
                <a:uFillTx/>
                <a:latin typeface="Calibri"/>
              </a:rPr>
              <a:t>Requisitos de financiamiento y línea base de costos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Requisitos de Financiamiento</c:v>
          </c:tx>
          <c:spPr>
            <a:solidFill>
              <a:srgbClr val="ED7D31"/>
            </a:solidFill>
            <a:ln>
              <a:noFill/>
            </a:ln>
          </c:spPr>
          <c:invertIfNegative val="0"/>
          <c:val>
            <c:numRef>
              <c:f>Sheet1!$C$36:$U$36</c:f>
              <c:numCache>
                <c:formatCode>General</c:formatCode>
                <c:ptCount val="19"/>
                <c:pt idx="0">
                  <c:v>13431.203472222223</c:v>
                </c:pt>
                <c:pt idx="1">
                  <c:v>13431.203472222223</c:v>
                </c:pt>
                <c:pt idx="2">
                  <c:v>13431.203472222223</c:v>
                </c:pt>
                <c:pt idx="3">
                  <c:v>13431.203472222223</c:v>
                </c:pt>
                <c:pt idx="4">
                  <c:v>13431.203472222223</c:v>
                </c:pt>
                <c:pt idx="5">
                  <c:v>13431.203472222223</c:v>
                </c:pt>
                <c:pt idx="6">
                  <c:v>13431.203472222223</c:v>
                </c:pt>
                <c:pt idx="7">
                  <c:v>13431.203472222223</c:v>
                </c:pt>
                <c:pt idx="8">
                  <c:v>32234.888333333336</c:v>
                </c:pt>
                <c:pt idx="9">
                  <c:v>32234.888333333336</c:v>
                </c:pt>
                <c:pt idx="10">
                  <c:v>32234.888333333336</c:v>
                </c:pt>
                <c:pt idx="11">
                  <c:v>32234.888333333336</c:v>
                </c:pt>
                <c:pt idx="12">
                  <c:v>32234.888333333336</c:v>
                </c:pt>
                <c:pt idx="13">
                  <c:v>32234.888333333336</c:v>
                </c:pt>
                <c:pt idx="14">
                  <c:v>32234.888333333336</c:v>
                </c:pt>
                <c:pt idx="15">
                  <c:v>32234.888333333336</c:v>
                </c:pt>
                <c:pt idx="16">
                  <c:v>32234.888333333336</c:v>
                </c:pt>
                <c:pt idx="17">
                  <c:v>32234.888333333336</c:v>
                </c:pt>
                <c:pt idx="18" formatCode="0.00">
                  <c:v>53724.813888888893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CC9-4825-A3B5-442BD4FD68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411963656"/>
        <c:axId val="411959064"/>
      </c:barChart>
      <c:lineChart>
        <c:grouping val="standard"/>
        <c:varyColors val="0"/>
        <c:ser>
          <c:idx val="1"/>
          <c:order val="1"/>
          <c:tx>
            <c:v>Línea base de costos</c:v>
          </c:tx>
          <c:spPr>
            <a:ln w="28575" cap="rnd">
              <a:solidFill>
                <a:srgbClr val="4472C4"/>
              </a:solidFill>
              <a:prstDash val="solid"/>
              <a:round/>
            </a:ln>
          </c:spPr>
          <c:marker>
            <c:symbol val="none"/>
          </c:marker>
          <c:val>
            <c:numRef>
              <c:f>Sheet1!$C$32:$U$32</c:f>
              <c:numCache>
                <c:formatCode>0.00</c:formatCode>
                <c:ptCount val="19"/>
                <c:pt idx="0">
                  <c:v>1309.2222222222222</c:v>
                </c:pt>
                <c:pt idx="1">
                  <c:v>2364.4444444444448</c:v>
                </c:pt>
                <c:pt idx="2">
                  <c:v>3283.6666666666674</c:v>
                </c:pt>
                <c:pt idx="3">
                  <c:v>4350.8888888888896</c:v>
                </c:pt>
                <c:pt idx="4">
                  <c:v>5794.8111111111111</c:v>
                </c:pt>
                <c:pt idx="5">
                  <c:v>7429.6333333333323</c:v>
                </c:pt>
                <c:pt idx="6">
                  <c:v>8867.855555555554</c:v>
                </c:pt>
                <c:pt idx="7">
                  <c:v>10508.077777777777</c:v>
                </c:pt>
                <c:pt idx="8">
                  <c:v>12955.3</c:v>
                </c:pt>
                <c:pt idx="9">
                  <c:v>14495.655555555555</c:v>
                </c:pt>
                <c:pt idx="10">
                  <c:v>16381.711111111112</c:v>
                </c:pt>
                <c:pt idx="11">
                  <c:v>19345.066666666662</c:v>
                </c:pt>
                <c:pt idx="12">
                  <c:v>21566.072222222214</c:v>
                </c:pt>
                <c:pt idx="13">
                  <c:v>23967.727777777764</c:v>
                </c:pt>
                <c:pt idx="14">
                  <c:v>26433.133333333313</c:v>
                </c:pt>
                <c:pt idx="15">
                  <c:v>28351.188888888864</c:v>
                </c:pt>
                <c:pt idx="16">
                  <c:v>30123.844444444414</c:v>
                </c:pt>
                <c:pt idx="17">
                  <c:v>31109.073999999964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CC9-4825-A3B5-442BD4FD68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1963656"/>
        <c:axId val="411959064"/>
      </c:lineChart>
      <c:valAx>
        <c:axId val="411959064"/>
        <c:scaling>
          <c:orientation val="minMax"/>
        </c:scaling>
        <c:delete val="0"/>
        <c:axPos val="l"/>
        <c:majorGridlines>
          <c:spPr>
            <a:ln w="9528" cap="flat">
              <a:solidFill>
                <a:srgbClr val="D9D9D9"/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%"/>
              </a:lnSpc>
              <a:spcBef>
                <a:spcPts val="0"/>
              </a:spcBef>
              <a:spcAft>
                <a:spcPts val="0"/>
              </a:spcAft>
              <a:tabLst/>
              <a:defRPr sz="900" b="0" i="0" u="none" strike="noStrike" kern="1200" baseline="0%">
                <a:solidFill>
                  <a:srgbClr val="595959"/>
                </a:solidFill>
                <a:latin typeface="Calibri"/>
              </a:defRPr>
            </a:pPr>
            <a:endParaRPr lang="gl-ES"/>
          </a:p>
        </c:txPr>
        <c:crossAx val="411963656"/>
        <c:crosses val="autoZero"/>
        <c:crossBetween val="between"/>
      </c:valAx>
      <c:catAx>
        <c:axId val="41196365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8" cap="flat">
            <a:solidFill>
              <a:srgbClr val="D9D9D9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%"/>
              </a:lnSpc>
              <a:spcBef>
                <a:spcPts val="0"/>
              </a:spcBef>
              <a:spcAft>
                <a:spcPts val="0"/>
              </a:spcAft>
              <a:tabLst/>
              <a:defRPr sz="900" b="0" i="0" u="none" strike="noStrike" kern="1200" baseline="0%">
                <a:solidFill>
                  <a:srgbClr val="595959"/>
                </a:solidFill>
                <a:latin typeface="Calibri"/>
              </a:defRPr>
            </a:pPr>
            <a:endParaRPr lang="gl-ES"/>
          </a:p>
        </c:txPr>
        <c:crossAx val="411959064"/>
        <c:crosses val="autoZero"/>
        <c:auto val="1"/>
        <c:lblAlgn val="ctr"/>
        <c:lblOffset val="100"/>
        <c:noMultiLvlLbl val="0"/>
      </c:cat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 lIns="0" tIns="0" rIns="0" bIns="0"/>
        <a:lstStyle/>
        <a:p>
          <a:pPr marL="0" marR="0" indent="0" defTabSz="914400" fontAlgn="auto" hangingPunct="1">
            <a:lnSpc>
              <a:spcPct val="100%"/>
            </a:lnSpc>
            <a:spcBef>
              <a:spcPts val="0"/>
            </a:spcBef>
            <a:spcAft>
              <a:spcPts val="0"/>
            </a:spcAft>
            <a:tabLst/>
            <a:defRPr sz="900" b="0" i="0" u="none" strike="noStrike" kern="1200" baseline="0%">
              <a:solidFill>
                <a:srgbClr val="595959"/>
              </a:solidFill>
              <a:latin typeface="Calibri"/>
            </a:defRPr>
          </a:pPr>
          <a:endParaRPr lang="gl-ES"/>
        </a:p>
      </c:txPr>
    </c:legend>
    <c:plotVisOnly val="1"/>
    <c:dispBlanksAs val="gap"/>
    <c:showDLblsOverMax val="0"/>
  </c:chart>
  <c:spPr>
    <a:solidFill>
      <a:srgbClr val="FFFFFF"/>
    </a:solidFill>
    <a:ln w="9528" cap="flat">
      <a:solidFill>
        <a:srgbClr val="D9D9D9"/>
      </a:solidFill>
      <a:prstDash val="solid"/>
      <a:round/>
    </a:ln>
  </c:spPr>
  <c:txPr>
    <a:bodyPr lIns="0" tIns="0" rIns="0" bIns="0"/>
    <a:lstStyle/>
    <a:p>
      <a:pPr marL="0" marR="0" indent="0" defTabSz="914400" fontAlgn="auto" hangingPunct="1">
        <a:lnSpc>
          <a:spcPct val="100%"/>
        </a:lnSpc>
        <a:spcBef>
          <a:spcPts val="0"/>
        </a:spcBef>
        <a:spcAft>
          <a:spcPts val="0"/>
        </a:spcAft>
        <a:tabLst/>
        <a:defRPr lang="es-ES" sz="1000" b="0" i="0" u="none" strike="noStrike" kern="1200" baseline="0%">
          <a:solidFill>
            <a:srgbClr val="000000"/>
          </a:solidFill>
          <a:latin typeface="Calibri"/>
        </a:defRPr>
      </a:pPr>
      <a:endParaRPr lang="gl-E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oneCellAnchor>
    <xdr:from>
      <xdr:col>2</xdr:col>
      <xdr:colOff>545649</xdr:colOff>
      <xdr:row>38</xdr:row>
      <xdr:rowOff>106134</xdr:rowOff>
    </xdr:from>
    <xdr:ext cx="8968471" cy="4718212"/>
    <xdr:graphicFrame macro="">
      <xdr:nvGraphicFramePr>
        <xdr:cNvPr id="2" name="Gráfico 5">
          <a:extLst>
            <a:ext uri="{FF2B5EF4-FFF2-40B4-BE49-F238E27FC236}">
              <a16:creationId xmlns:a16="http://schemas.microsoft.com/office/drawing/2014/main" id="{CB7BCCF2-AC28-4779-BBE1-D5AA903013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oneCellAnchor>
</xdr:wsDr>
</file>

<file path=xl/theme/theme1.xml><?xml version="1.0" encoding="utf-8"?>
<a:theme xmlns:a="http://purl.oclc.org/ooxml/drawingml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V36"/>
  <sheetViews>
    <sheetView tabSelected="1" zoomScale="70" zoomScaleNormal="70" workbookViewId="0">
      <selection activeCell="V27" sqref="V27"/>
    </sheetView>
  </sheetViews>
  <sheetFormatPr baseColWidth="10" defaultRowHeight="13.8" x14ac:dyDescent="0.25"/>
  <cols>
    <col min="1" max="1" width="40" customWidth="1"/>
    <col min="2" max="2" width="12.59765625" style="1" customWidth="1"/>
    <col min="3" max="22" width="10.69921875" customWidth="1"/>
    <col min="23" max="23" width="11.19921875" customWidth="1"/>
  </cols>
  <sheetData>
    <row r="2" spans="1:22" x14ac:dyDescent="0.25">
      <c r="A2" s="2" t="s">
        <v>0</v>
      </c>
      <c r="V2" s="3"/>
    </row>
    <row r="3" spans="1:22" x14ac:dyDescent="0.25">
      <c r="B3" s="1" t="s">
        <v>1</v>
      </c>
      <c r="C3" s="4">
        <v>1</v>
      </c>
      <c r="D3" s="4">
        <v>2</v>
      </c>
      <c r="E3" s="4">
        <v>3</v>
      </c>
      <c r="F3" s="4">
        <v>4</v>
      </c>
      <c r="G3" s="4">
        <v>5</v>
      </c>
      <c r="H3" s="4">
        <v>6</v>
      </c>
      <c r="I3" s="4">
        <v>7</v>
      </c>
      <c r="J3" s="4">
        <v>8</v>
      </c>
      <c r="K3" s="4">
        <v>9</v>
      </c>
      <c r="L3" s="4">
        <v>10</v>
      </c>
      <c r="M3" s="4">
        <v>11</v>
      </c>
      <c r="N3" s="4">
        <v>12</v>
      </c>
      <c r="O3" s="4">
        <v>13</v>
      </c>
      <c r="P3" s="4">
        <v>14</v>
      </c>
      <c r="Q3" s="4">
        <v>15</v>
      </c>
      <c r="R3" s="4">
        <v>16</v>
      </c>
      <c r="S3" s="4">
        <v>17</v>
      </c>
      <c r="T3" s="4">
        <v>18</v>
      </c>
      <c r="V3" s="3"/>
    </row>
    <row r="4" spans="1:22" x14ac:dyDescent="0.25">
      <c r="A4" s="5" t="s">
        <v>2</v>
      </c>
      <c r="B4" s="1">
        <v>12.5</v>
      </c>
      <c r="C4" s="6"/>
      <c r="D4" s="6"/>
      <c r="E4" s="6"/>
      <c r="F4" s="6"/>
      <c r="G4" s="6"/>
      <c r="H4" s="6"/>
      <c r="I4" s="6">
        <v>20</v>
      </c>
      <c r="J4" s="6">
        <v>16.399999999999999</v>
      </c>
      <c r="K4" s="6">
        <v>28</v>
      </c>
      <c r="L4" s="6">
        <v>3.6</v>
      </c>
      <c r="M4" s="6">
        <v>24</v>
      </c>
      <c r="N4" s="6">
        <v>47.6</v>
      </c>
      <c r="O4" s="6">
        <v>23</v>
      </c>
      <c r="P4" s="6">
        <v>24.4</v>
      </c>
      <c r="Q4" s="6">
        <v>28.3</v>
      </c>
      <c r="R4" s="6">
        <v>16</v>
      </c>
      <c r="S4" s="6">
        <v>7.7</v>
      </c>
      <c r="T4" s="6"/>
      <c r="U4" s="6"/>
      <c r="V4" s="3"/>
    </row>
    <row r="5" spans="1:22" x14ac:dyDescent="0.25">
      <c r="A5" s="5" t="s">
        <v>3</v>
      </c>
      <c r="B5" s="1">
        <v>12.5</v>
      </c>
      <c r="C5" s="6"/>
      <c r="D5" s="6"/>
      <c r="E5" s="6"/>
      <c r="F5" s="6"/>
      <c r="G5" s="6"/>
      <c r="H5" s="6"/>
      <c r="I5" s="6"/>
      <c r="J5" s="6">
        <v>16.399999999999999</v>
      </c>
      <c r="K5" s="6">
        <v>28</v>
      </c>
      <c r="L5" s="6">
        <v>3.6</v>
      </c>
      <c r="M5" s="6">
        <v>18.600000000000001</v>
      </c>
      <c r="N5" s="6">
        <v>50</v>
      </c>
      <c r="O5" s="6">
        <v>9.5</v>
      </c>
      <c r="P5" s="6">
        <v>24.4</v>
      </c>
      <c r="Q5" s="6">
        <v>29.8</v>
      </c>
      <c r="R5" s="6">
        <v>16</v>
      </c>
      <c r="S5" s="6">
        <v>7.7</v>
      </c>
      <c r="T5" s="6"/>
      <c r="U5" s="6"/>
      <c r="V5" s="3"/>
    </row>
    <row r="6" spans="1:22" x14ac:dyDescent="0.25">
      <c r="A6" s="5" t="s">
        <v>4</v>
      </c>
      <c r="B6" s="1">
        <v>15</v>
      </c>
      <c r="C6" s="6">
        <v>17</v>
      </c>
      <c r="D6" s="6">
        <v>43.2</v>
      </c>
      <c r="E6" s="6">
        <v>35.799999999999997</v>
      </c>
      <c r="F6" s="6">
        <v>12</v>
      </c>
      <c r="G6" s="6">
        <v>34.200000000000003</v>
      </c>
      <c r="H6" s="6">
        <v>41</v>
      </c>
      <c r="I6" s="6">
        <v>14</v>
      </c>
      <c r="J6" s="6">
        <v>41</v>
      </c>
      <c r="K6" s="6">
        <v>40</v>
      </c>
      <c r="L6" s="6">
        <v>8.1999999999999993</v>
      </c>
      <c r="M6" s="6">
        <v>0.4</v>
      </c>
      <c r="N6" s="6">
        <v>10</v>
      </c>
      <c r="O6" s="6">
        <v>7.6</v>
      </c>
      <c r="P6" s="6">
        <v>0.4</v>
      </c>
      <c r="Q6" s="6">
        <v>5</v>
      </c>
      <c r="R6" s="6"/>
      <c r="S6" s="6">
        <v>4.3</v>
      </c>
      <c r="T6" s="6">
        <v>7.7</v>
      </c>
      <c r="U6" s="6"/>
      <c r="V6" s="3"/>
    </row>
    <row r="7" spans="1:22" x14ac:dyDescent="0.25">
      <c r="A7" s="5" t="s">
        <v>5</v>
      </c>
      <c r="B7" s="1">
        <v>15</v>
      </c>
      <c r="C7" s="6">
        <v>1</v>
      </c>
      <c r="D7" s="6"/>
      <c r="E7" s="6">
        <v>4.2</v>
      </c>
      <c r="F7" s="6">
        <v>14</v>
      </c>
      <c r="G7" s="6">
        <v>28.5</v>
      </c>
      <c r="H7" s="6">
        <v>40</v>
      </c>
      <c r="I7" s="6">
        <v>40.6</v>
      </c>
      <c r="J7" s="6">
        <v>16.399999999999999</v>
      </c>
      <c r="K7" s="6">
        <v>40</v>
      </c>
      <c r="L7" s="6">
        <v>27.6</v>
      </c>
      <c r="M7" s="6">
        <v>9</v>
      </c>
      <c r="N7" s="6">
        <v>15.6</v>
      </c>
      <c r="O7" s="6">
        <v>26.6</v>
      </c>
      <c r="P7" s="6">
        <v>25.8</v>
      </c>
      <c r="Q7" s="6">
        <v>14.3</v>
      </c>
      <c r="R7" s="6">
        <v>19.7</v>
      </c>
      <c r="S7" s="6">
        <v>40.299999999999997</v>
      </c>
      <c r="T7" s="6">
        <v>7.7</v>
      </c>
      <c r="U7" s="6"/>
      <c r="V7" s="3"/>
    </row>
    <row r="8" spans="1:22" x14ac:dyDescent="0.25">
      <c r="A8" s="5" t="s">
        <v>6</v>
      </c>
      <c r="B8" s="1">
        <v>18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>
        <v>32.6</v>
      </c>
      <c r="O8" s="6">
        <v>29.4</v>
      </c>
      <c r="P8" s="6">
        <v>33.5</v>
      </c>
      <c r="Q8" s="6">
        <v>32.299999999999997</v>
      </c>
      <c r="R8" s="6">
        <v>25</v>
      </c>
      <c r="S8" s="6">
        <v>7.7</v>
      </c>
      <c r="T8" s="6"/>
      <c r="U8" s="6"/>
      <c r="V8" s="3"/>
    </row>
    <row r="9" spans="1:22" x14ac:dyDescent="0.25">
      <c r="A9" s="5" t="s">
        <v>7</v>
      </c>
      <c r="B9" s="1">
        <v>22</v>
      </c>
      <c r="C9" s="6">
        <v>11</v>
      </c>
      <c r="D9" s="6">
        <v>5</v>
      </c>
      <c r="E9" s="6">
        <v>1</v>
      </c>
      <c r="F9" s="6">
        <v>15</v>
      </c>
      <c r="G9" s="6">
        <v>7.1</v>
      </c>
      <c r="H9" s="6">
        <v>3.3</v>
      </c>
      <c r="I9" s="6">
        <v>1</v>
      </c>
      <c r="J9" s="6">
        <v>1</v>
      </c>
      <c r="K9" s="6"/>
      <c r="L9" s="6">
        <v>7.4</v>
      </c>
      <c r="M9" s="6">
        <v>21</v>
      </c>
      <c r="N9" s="6">
        <v>1</v>
      </c>
      <c r="O9" s="6">
        <v>1</v>
      </c>
      <c r="P9" s="6">
        <v>2.0499999999999998</v>
      </c>
      <c r="Q9" s="6">
        <v>5.35</v>
      </c>
      <c r="R9" s="6">
        <v>1</v>
      </c>
      <c r="S9" s="6">
        <v>1</v>
      </c>
      <c r="T9" s="6">
        <v>0.16700000000000001</v>
      </c>
      <c r="U9" s="6"/>
      <c r="V9" s="3"/>
    </row>
    <row r="10" spans="1:22" x14ac:dyDescent="0.25">
      <c r="A10" s="5"/>
      <c r="B10" s="7"/>
      <c r="V10" s="3"/>
    </row>
    <row r="11" spans="1:22" x14ac:dyDescent="0.25">
      <c r="A11" s="5" t="s">
        <v>2</v>
      </c>
      <c r="C11" s="8">
        <f t="shared" ref="C11:T11" si="0">$B4*C4</f>
        <v>0</v>
      </c>
      <c r="D11" s="8">
        <f t="shared" si="0"/>
        <v>0</v>
      </c>
      <c r="E11" s="8">
        <f t="shared" si="0"/>
        <v>0</v>
      </c>
      <c r="F11" s="8">
        <f t="shared" si="0"/>
        <v>0</v>
      </c>
      <c r="G11" s="8">
        <f t="shared" si="0"/>
        <v>0</v>
      </c>
      <c r="H11" s="8">
        <f t="shared" si="0"/>
        <v>0</v>
      </c>
      <c r="I11" s="8">
        <f t="shared" si="0"/>
        <v>250</v>
      </c>
      <c r="J11" s="8">
        <f t="shared" si="0"/>
        <v>204.99999999999997</v>
      </c>
      <c r="K11" s="8">
        <f t="shared" si="0"/>
        <v>350</v>
      </c>
      <c r="L11" s="8">
        <f t="shared" si="0"/>
        <v>45</v>
      </c>
      <c r="M11" s="8">
        <f t="shared" si="0"/>
        <v>300</v>
      </c>
      <c r="N11" s="8">
        <f t="shared" si="0"/>
        <v>595</v>
      </c>
      <c r="O11" s="8">
        <f t="shared" si="0"/>
        <v>287.5</v>
      </c>
      <c r="P11" s="8">
        <f t="shared" si="0"/>
        <v>305</v>
      </c>
      <c r="Q11" s="8">
        <f t="shared" si="0"/>
        <v>353.75</v>
      </c>
      <c r="R11" s="8">
        <f t="shared" si="0"/>
        <v>200</v>
      </c>
      <c r="S11" s="8">
        <f t="shared" si="0"/>
        <v>96.25</v>
      </c>
      <c r="T11" s="8">
        <f t="shared" si="0"/>
        <v>0</v>
      </c>
      <c r="U11" s="8"/>
      <c r="V11" s="3"/>
    </row>
    <row r="12" spans="1:22" x14ac:dyDescent="0.25">
      <c r="A12" s="5" t="s">
        <v>3</v>
      </c>
      <c r="C12" s="8">
        <f t="shared" ref="C12:T12" si="1">$B5*C5</f>
        <v>0</v>
      </c>
      <c r="D12" s="8">
        <f t="shared" si="1"/>
        <v>0</v>
      </c>
      <c r="E12" s="8">
        <f t="shared" si="1"/>
        <v>0</v>
      </c>
      <c r="F12" s="8">
        <f t="shared" si="1"/>
        <v>0</v>
      </c>
      <c r="G12" s="8">
        <f t="shared" si="1"/>
        <v>0</v>
      </c>
      <c r="H12" s="8">
        <f t="shared" si="1"/>
        <v>0</v>
      </c>
      <c r="I12" s="8">
        <f t="shared" si="1"/>
        <v>0</v>
      </c>
      <c r="J12" s="8">
        <f t="shared" si="1"/>
        <v>204.99999999999997</v>
      </c>
      <c r="K12" s="8">
        <f t="shared" si="1"/>
        <v>350</v>
      </c>
      <c r="L12" s="8">
        <f t="shared" si="1"/>
        <v>45</v>
      </c>
      <c r="M12" s="8">
        <f t="shared" si="1"/>
        <v>232.50000000000003</v>
      </c>
      <c r="N12" s="8">
        <f t="shared" si="1"/>
        <v>625</v>
      </c>
      <c r="O12" s="8">
        <f t="shared" si="1"/>
        <v>118.75</v>
      </c>
      <c r="P12" s="8">
        <f t="shared" si="1"/>
        <v>305</v>
      </c>
      <c r="Q12" s="8">
        <f t="shared" si="1"/>
        <v>372.5</v>
      </c>
      <c r="R12" s="8">
        <f t="shared" si="1"/>
        <v>200</v>
      </c>
      <c r="S12" s="8">
        <f t="shared" si="1"/>
        <v>96.25</v>
      </c>
      <c r="T12" s="8">
        <f t="shared" si="1"/>
        <v>0</v>
      </c>
      <c r="U12" s="8"/>
      <c r="V12" s="3"/>
    </row>
    <row r="13" spans="1:22" x14ac:dyDescent="0.25">
      <c r="A13" s="5" t="s">
        <v>4</v>
      </c>
      <c r="C13" s="8">
        <f t="shared" ref="C13:T13" si="2">$B6*C6</f>
        <v>255</v>
      </c>
      <c r="D13" s="8">
        <f t="shared" si="2"/>
        <v>648</v>
      </c>
      <c r="E13" s="8">
        <f t="shared" si="2"/>
        <v>537</v>
      </c>
      <c r="F13" s="8">
        <f t="shared" si="2"/>
        <v>180</v>
      </c>
      <c r="G13" s="8">
        <f t="shared" si="2"/>
        <v>513</v>
      </c>
      <c r="H13" s="8">
        <f t="shared" si="2"/>
        <v>615</v>
      </c>
      <c r="I13" s="8">
        <f t="shared" si="2"/>
        <v>210</v>
      </c>
      <c r="J13" s="8">
        <f t="shared" si="2"/>
        <v>615</v>
      </c>
      <c r="K13" s="8">
        <f t="shared" si="2"/>
        <v>600</v>
      </c>
      <c r="L13" s="8">
        <f t="shared" si="2"/>
        <v>122.99999999999999</v>
      </c>
      <c r="M13" s="8">
        <f t="shared" si="2"/>
        <v>6</v>
      </c>
      <c r="N13" s="8">
        <f t="shared" si="2"/>
        <v>150</v>
      </c>
      <c r="O13" s="8">
        <f t="shared" si="2"/>
        <v>114</v>
      </c>
      <c r="P13" s="8">
        <f t="shared" si="2"/>
        <v>6</v>
      </c>
      <c r="Q13" s="8">
        <f t="shared" si="2"/>
        <v>75</v>
      </c>
      <c r="R13" s="8">
        <f t="shared" si="2"/>
        <v>0</v>
      </c>
      <c r="S13" s="8">
        <f t="shared" si="2"/>
        <v>64.5</v>
      </c>
      <c r="T13" s="8">
        <f t="shared" si="2"/>
        <v>115.5</v>
      </c>
      <c r="U13" s="8"/>
      <c r="V13" s="3"/>
    </row>
    <row r="14" spans="1:22" x14ac:dyDescent="0.25">
      <c r="A14" s="5" t="s">
        <v>5</v>
      </c>
      <c r="C14" s="8">
        <f t="shared" ref="C14:T14" si="3">$B7*C7</f>
        <v>15</v>
      </c>
      <c r="D14" s="8">
        <f t="shared" si="3"/>
        <v>0</v>
      </c>
      <c r="E14" s="8">
        <f t="shared" si="3"/>
        <v>63</v>
      </c>
      <c r="F14" s="8">
        <f t="shared" si="3"/>
        <v>210</v>
      </c>
      <c r="G14" s="8">
        <f t="shared" si="3"/>
        <v>427.5</v>
      </c>
      <c r="H14" s="8">
        <f t="shared" si="3"/>
        <v>600</v>
      </c>
      <c r="I14" s="8">
        <f t="shared" si="3"/>
        <v>609</v>
      </c>
      <c r="J14" s="8">
        <f t="shared" si="3"/>
        <v>245.99999999999997</v>
      </c>
      <c r="K14" s="8">
        <f t="shared" si="3"/>
        <v>600</v>
      </c>
      <c r="L14" s="8">
        <f t="shared" si="3"/>
        <v>414</v>
      </c>
      <c r="M14" s="8">
        <f t="shared" si="3"/>
        <v>135</v>
      </c>
      <c r="N14" s="8">
        <f t="shared" si="3"/>
        <v>234</v>
      </c>
      <c r="O14" s="8">
        <f t="shared" si="3"/>
        <v>399</v>
      </c>
      <c r="P14" s="8">
        <f t="shared" si="3"/>
        <v>387</v>
      </c>
      <c r="Q14" s="8">
        <f t="shared" si="3"/>
        <v>214.5</v>
      </c>
      <c r="R14" s="8">
        <f t="shared" si="3"/>
        <v>295.5</v>
      </c>
      <c r="S14" s="8">
        <f t="shared" si="3"/>
        <v>604.5</v>
      </c>
      <c r="T14" s="8">
        <f t="shared" si="3"/>
        <v>115.5</v>
      </c>
      <c r="U14" s="8"/>
      <c r="V14" s="3"/>
    </row>
    <row r="15" spans="1:22" x14ac:dyDescent="0.25">
      <c r="A15" s="5" t="s">
        <v>6</v>
      </c>
      <c r="C15" s="8">
        <f t="shared" ref="C15:T15" si="4">$B8*C8</f>
        <v>0</v>
      </c>
      <c r="D15" s="8">
        <f t="shared" si="4"/>
        <v>0</v>
      </c>
      <c r="E15" s="8">
        <f t="shared" si="4"/>
        <v>0</v>
      </c>
      <c r="F15" s="8">
        <f t="shared" si="4"/>
        <v>0</v>
      </c>
      <c r="G15" s="8">
        <f t="shared" si="4"/>
        <v>0</v>
      </c>
      <c r="H15" s="8">
        <f t="shared" si="4"/>
        <v>0</v>
      </c>
      <c r="I15" s="8">
        <f t="shared" si="4"/>
        <v>0</v>
      </c>
      <c r="J15" s="8">
        <f t="shared" si="4"/>
        <v>0</v>
      </c>
      <c r="K15" s="8">
        <f t="shared" si="4"/>
        <v>0</v>
      </c>
      <c r="L15" s="8">
        <f t="shared" si="4"/>
        <v>0</v>
      </c>
      <c r="M15" s="8">
        <f t="shared" si="4"/>
        <v>0</v>
      </c>
      <c r="N15" s="8">
        <f t="shared" si="4"/>
        <v>586.80000000000007</v>
      </c>
      <c r="O15" s="8">
        <f t="shared" si="4"/>
        <v>529.19999999999993</v>
      </c>
      <c r="P15" s="8">
        <f t="shared" si="4"/>
        <v>603</v>
      </c>
      <c r="Q15" s="8">
        <f t="shared" si="4"/>
        <v>581.4</v>
      </c>
      <c r="R15" s="8">
        <f t="shared" si="4"/>
        <v>450</v>
      </c>
      <c r="S15" s="8">
        <f t="shared" si="4"/>
        <v>138.6</v>
      </c>
      <c r="T15" s="8">
        <f t="shared" si="4"/>
        <v>0</v>
      </c>
      <c r="U15" s="8"/>
    </row>
    <row r="16" spans="1:22" x14ac:dyDescent="0.25">
      <c r="A16" s="5" t="s">
        <v>7</v>
      </c>
      <c r="C16" s="8">
        <f t="shared" ref="C16:T16" si="5">$B9*C9</f>
        <v>242</v>
      </c>
      <c r="D16" s="8">
        <f t="shared" si="5"/>
        <v>110</v>
      </c>
      <c r="E16" s="8">
        <f t="shared" si="5"/>
        <v>22</v>
      </c>
      <c r="F16" s="8">
        <f t="shared" si="5"/>
        <v>330</v>
      </c>
      <c r="G16" s="8">
        <f t="shared" si="5"/>
        <v>156.19999999999999</v>
      </c>
      <c r="H16" s="8">
        <f t="shared" si="5"/>
        <v>72.599999999999994</v>
      </c>
      <c r="I16" s="8">
        <f t="shared" si="5"/>
        <v>22</v>
      </c>
      <c r="J16" s="8">
        <f t="shared" si="5"/>
        <v>22</v>
      </c>
      <c r="K16" s="8">
        <f t="shared" si="5"/>
        <v>0</v>
      </c>
      <c r="L16" s="8">
        <f t="shared" si="5"/>
        <v>162.80000000000001</v>
      </c>
      <c r="M16" s="8">
        <f t="shared" si="5"/>
        <v>462</v>
      </c>
      <c r="N16" s="8">
        <f t="shared" si="5"/>
        <v>22</v>
      </c>
      <c r="O16" s="8">
        <f t="shared" si="5"/>
        <v>22</v>
      </c>
      <c r="P16" s="8">
        <f t="shared" si="5"/>
        <v>45.099999999999994</v>
      </c>
      <c r="Q16" s="8">
        <f t="shared" si="5"/>
        <v>117.69999999999999</v>
      </c>
      <c r="R16" s="8">
        <f t="shared" si="5"/>
        <v>22</v>
      </c>
      <c r="S16" s="8">
        <f t="shared" si="5"/>
        <v>22</v>
      </c>
      <c r="T16" s="8">
        <f t="shared" si="5"/>
        <v>3.6740000000000004</v>
      </c>
      <c r="U16" s="8"/>
    </row>
    <row r="17" spans="1:22" x14ac:dyDescent="0.25">
      <c r="V17" s="9"/>
    </row>
    <row r="18" spans="1:22" x14ac:dyDescent="0.25">
      <c r="A18" s="5" t="s">
        <v>8</v>
      </c>
      <c r="C18">
        <f t="shared" ref="C18:U18" si="6">SUM(C11:C16)</f>
        <v>512</v>
      </c>
      <c r="D18">
        <f t="shared" si="6"/>
        <v>758</v>
      </c>
      <c r="E18">
        <f t="shared" si="6"/>
        <v>622</v>
      </c>
      <c r="F18">
        <f t="shared" si="6"/>
        <v>720</v>
      </c>
      <c r="G18">
        <f t="shared" si="6"/>
        <v>1096.7</v>
      </c>
      <c r="H18">
        <f t="shared" si="6"/>
        <v>1287.5999999999999</v>
      </c>
      <c r="I18">
        <f t="shared" si="6"/>
        <v>1091</v>
      </c>
      <c r="J18">
        <f t="shared" si="6"/>
        <v>1293</v>
      </c>
      <c r="K18">
        <f t="shared" si="6"/>
        <v>1900</v>
      </c>
      <c r="L18">
        <f t="shared" si="6"/>
        <v>789.8</v>
      </c>
      <c r="M18">
        <f t="shared" si="6"/>
        <v>1135.5</v>
      </c>
      <c r="N18">
        <f t="shared" si="6"/>
        <v>2212.8000000000002</v>
      </c>
      <c r="O18">
        <f t="shared" si="6"/>
        <v>1470.4499999999998</v>
      </c>
      <c r="P18">
        <f t="shared" si="6"/>
        <v>1651.1</v>
      </c>
      <c r="Q18">
        <f t="shared" si="6"/>
        <v>1714.8500000000001</v>
      </c>
      <c r="R18">
        <f t="shared" si="6"/>
        <v>1167.5</v>
      </c>
      <c r="S18">
        <f t="shared" si="6"/>
        <v>1022.1</v>
      </c>
      <c r="T18">
        <f t="shared" si="6"/>
        <v>234.67400000000001</v>
      </c>
      <c r="U18">
        <f t="shared" si="6"/>
        <v>0</v>
      </c>
    </row>
    <row r="19" spans="1:22" x14ac:dyDescent="0.25">
      <c r="A19" s="9" t="s">
        <v>9</v>
      </c>
      <c r="B19" s="10"/>
      <c r="C19" s="9">
        <f>C18</f>
        <v>512</v>
      </c>
      <c r="D19" s="9">
        <f t="shared" ref="D19:U19" si="7">D18+C19</f>
        <v>1270</v>
      </c>
      <c r="E19" s="9">
        <f t="shared" si="7"/>
        <v>1892</v>
      </c>
      <c r="F19" s="9">
        <f t="shared" si="7"/>
        <v>2612</v>
      </c>
      <c r="G19" s="9">
        <f t="shared" si="7"/>
        <v>3708.7</v>
      </c>
      <c r="H19" s="9">
        <f t="shared" si="7"/>
        <v>4996.2999999999993</v>
      </c>
      <c r="I19" s="9">
        <f t="shared" si="7"/>
        <v>6087.2999999999993</v>
      </c>
      <c r="J19" s="9">
        <f t="shared" si="7"/>
        <v>7380.2999999999993</v>
      </c>
      <c r="K19" s="9">
        <f t="shared" si="7"/>
        <v>9280.2999999999993</v>
      </c>
      <c r="L19" s="9">
        <f t="shared" si="7"/>
        <v>10070.099999999999</v>
      </c>
      <c r="M19" s="9">
        <f t="shared" si="7"/>
        <v>11205.599999999999</v>
      </c>
      <c r="N19" s="9">
        <f t="shared" si="7"/>
        <v>13418.399999999998</v>
      </c>
      <c r="O19" s="9">
        <f t="shared" si="7"/>
        <v>14888.849999999999</v>
      </c>
      <c r="P19" s="9">
        <f t="shared" si="7"/>
        <v>16539.949999999997</v>
      </c>
      <c r="Q19" s="9">
        <f t="shared" si="7"/>
        <v>18254.799999999996</v>
      </c>
      <c r="R19" s="9">
        <f t="shared" si="7"/>
        <v>19422.299999999996</v>
      </c>
      <c r="S19" s="9">
        <f t="shared" si="7"/>
        <v>20444.399999999994</v>
      </c>
      <c r="T19" s="9">
        <f t="shared" si="7"/>
        <v>20679.073999999993</v>
      </c>
      <c r="U19" s="25">
        <f t="shared" si="7"/>
        <v>20679.073999999993</v>
      </c>
    </row>
    <row r="21" spans="1:22" x14ac:dyDescent="0.25">
      <c r="A21" s="2" t="s">
        <v>10</v>
      </c>
      <c r="B21" s="11">
        <f>SUM(C22:T23)</f>
        <v>2330</v>
      </c>
    </row>
    <row r="22" spans="1:22" x14ac:dyDescent="0.25">
      <c r="A22" t="s">
        <v>11</v>
      </c>
      <c r="B22" s="1">
        <v>500</v>
      </c>
      <c r="C22" s="12">
        <f>500/18</f>
        <v>27.777777777777779</v>
      </c>
      <c r="D22" s="12">
        <f t="shared" ref="D22:T22" si="8">500/18</f>
        <v>27.777777777777779</v>
      </c>
      <c r="E22" s="12">
        <f t="shared" si="8"/>
        <v>27.777777777777779</v>
      </c>
      <c r="F22" s="12">
        <f t="shared" si="8"/>
        <v>27.777777777777779</v>
      </c>
      <c r="G22" s="12">
        <f t="shared" si="8"/>
        <v>27.777777777777779</v>
      </c>
      <c r="H22" s="12">
        <f t="shared" si="8"/>
        <v>27.777777777777779</v>
      </c>
      <c r="I22" s="12">
        <f t="shared" si="8"/>
        <v>27.777777777777779</v>
      </c>
      <c r="J22" s="12">
        <f t="shared" si="8"/>
        <v>27.777777777777779</v>
      </c>
      <c r="K22" s="12">
        <f t="shared" si="8"/>
        <v>27.777777777777779</v>
      </c>
      <c r="L22" s="12">
        <f t="shared" si="8"/>
        <v>27.777777777777779</v>
      </c>
      <c r="M22" s="12">
        <f t="shared" si="8"/>
        <v>27.777777777777779</v>
      </c>
      <c r="N22" s="12">
        <f t="shared" si="8"/>
        <v>27.777777777777779</v>
      </c>
      <c r="O22" s="12">
        <f t="shared" si="8"/>
        <v>27.777777777777779</v>
      </c>
      <c r="P22" s="12">
        <f t="shared" si="8"/>
        <v>27.777777777777779</v>
      </c>
      <c r="Q22" s="12">
        <f t="shared" si="8"/>
        <v>27.777777777777779</v>
      </c>
      <c r="R22" s="12">
        <f t="shared" si="8"/>
        <v>27.777777777777779</v>
      </c>
      <c r="S22" s="12">
        <f t="shared" si="8"/>
        <v>27.777777777777779</v>
      </c>
      <c r="T22" s="12">
        <f t="shared" si="8"/>
        <v>27.777777777777779</v>
      </c>
    </row>
    <row r="23" spans="1:22" x14ac:dyDescent="0.25">
      <c r="A23" t="s">
        <v>12</v>
      </c>
      <c r="B23" s="1">
        <v>1830</v>
      </c>
      <c r="C23" s="12"/>
      <c r="D23" s="12"/>
      <c r="E23" s="12"/>
      <c r="F23" s="12"/>
      <c r="G23" s="12"/>
      <c r="H23" s="12"/>
      <c r="I23" s="12"/>
      <c r="J23" s="12"/>
      <c r="K23" s="12"/>
      <c r="L23" s="12">
        <f>1830/9</f>
        <v>203.33333333333334</v>
      </c>
      <c r="M23" s="12">
        <f t="shared" ref="M23:T23" si="9">1830/9</f>
        <v>203.33333333333334</v>
      </c>
      <c r="N23" s="12">
        <f t="shared" si="9"/>
        <v>203.33333333333334</v>
      </c>
      <c r="O23" s="12">
        <f t="shared" si="9"/>
        <v>203.33333333333334</v>
      </c>
      <c r="P23" s="12">
        <f t="shared" si="9"/>
        <v>203.33333333333334</v>
      </c>
      <c r="Q23" s="12">
        <f t="shared" si="9"/>
        <v>203.33333333333334</v>
      </c>
      <c r="R23" s="12">
        <f t="shared" si="9"/>
        <v>203.33333333333334</v>
      </c>
      <c r="S23" s="12">
        <f t="shared" si="9"/>
        <v>203.33333333333334</v>
      </c>
      <c r="T23" s="12">
        <f t="shared" si="9"/>
        <v>203.33333333333334</v>
      </c>
    </row>
    <row r="24" spans="1:22" x14ac:dyDescent="0.25">
      <c r="A24" s="2" t="s">
        <v>13</v>
      </c>
      <c r="B24" s="11">
        <f>SUM(C25:T29)</f>
        <v>8099.9999999999982</v>
      </c>
    </row>
    <row r="25" spans="1:22" x14ac:dyDescent="0.25">
      <c r="A25" t="s">
        <v>14</v>
      </c>
      <c r="B25" s="1">
        <v>4000</v>
      </c>
      <c r="C25" s="12">
        <f>1000/8</f>
        <v>125</v>
      </c>
      <c r="D25" s="12">
        <f t="shared" ref="D25:J25" si="10">1000/8</f>
        <v>125</v>
      </c>
      <c r="E25" s="12">
        <f t="shared" si="10"/>
        <v>125</v>
      </c>
      <c r="F25" s="12">
        <f t="shared" si="10"/>
        <v>125</v>
      </c>
      <c r="G25" s="12">
        <f t="shared" si="10"/>
        <v>125</v>
      </c>
      <c r="H25" s="12">
        <f t="shared" si="10"/>
        <v>125</v>
      </c>
      <c r="I25" s="12">
        <f t="shared" si="10"/>
        <v>125</v>
      </c>
      <c r="J25" s="12">
        <f t="shared" si="10"/>
        <v>125</v>
      </c>
      <c r="K25" s="12">
        <f>3000/10</f>
        <v>300</v>
      </c>
      <c r="L25" s="12">
        <f t="shared" ref="L25:T25" si="11">3000/10</f>
        <v>300</v>
      </c>
      <c r="M25" s="12">
        <f t="shared" si="11"/>
        <v>300</v>
      </c>
      <c r="N25" s="12">
        <f t="shared" si="11"/>
        <v>300</v>
      </c>
      <c r="O25" s="12">
        <f t="shared" si="11"/>
        <v>300</v>
      </c>
      <c r="P25" s="12">
        <f t="shared" si="11"/>
        <v>300</v>
      </c>
      <c r="Q25" s="12">
        <f t="shared" si="11"/>
        <v>300</v>
      </c>
      <c r="R25" s="12">
        <f t="shared" si="11"/>
        <v>300</v>
      </c>
      <c r="S25" s="12">
        <f t="shared" si="11"/>
        <v>300</v>
      </c>
      <c r="T25" s="12">
        <f t="shared" si="11"/>
        <v>300</v>
      </c>
      <c r="U25" s="24"/>
    </row>
    <row r="26" spans="1:22" x14ac:dyDescent="0.25">
      <c r="A26" t="s">
        <v>15</v>
      </c>
      <c r="B26" s="1">
        <v>2000</v>
      </c>
      <c r="C26" s="12">
        <f>2000/18</f>
        <v>111.11111111111111</v>
      </c>
      <c r="D26" s="12">
        <f t="shared" ref="D26:T26" si="12">2000/18</f>
        <v>111.11111111111111</v>
      </c>
      <c r="E26" s="12">
        <f t="shared" si="12"/>
        <v>111.11111111111111</v>
      </c>
      <c r="F26" s="12">
        <f t="shared" si="12"/>
        <v>111.11111111111111</v>
      </c>
      <c r="G26" s="12">
        <f t="shared" si="12"/>
        <v>111.11111111111111</v>
      </c>
      <c r="H26" s="12">
        <f t="shared" si="12"/>
        <v>111.11111111111111</v>
      </c>
      <c r="I26" s="12">
        <f t="shared" si="12"/>
        <v>111.11111111111111</v>
      </c>
      <c r="J26" s="12">
        <f t="shared" si="12"/>
        <v>111.11111111111111</v>
      </c>
      <c r="K26" s="12">
        <f t="shared" si="12"/>
        <v>111.11111111111111</v>
      </c>
      <c r="L26" s="12">
        <f t="shared" si="12"/>
        <v>111.11111111111111</v>
      </c>
      <c r="M26" s="12">
        <f t="shared" si="12"/>
        <v>111.11111111111111</v>
      </c>
      <c r="N26" s="12">
        <f t="shared" si="12"/>
        <v>111.11111111111111</v>
      </c>
      <c r="O26" s="12">
        <f t="shared" si="12"/>
        <v>111.11111111111111</v>
      </c>
      <c r="P26" s="12">
        <f t="shared" si="12"/>
        <v>111.11111111111111</v>
      </c>
      <c r="Q26" s="12">
        <f t="shared" si="12"/>
        <v>111.11111111111111</v>
      </c>
      <c r="R26" s="12">
        <f t="shared" si="12"/>
        <v>111.11111111111111</v>
      </c>
      <c r="S26" s="12">
        <f t="shared" si="12"/>
        <v>111.11111111111111</v>
      </c>
      <c r="T26" s="12">
        <f t="shared" si="12"/>
        <v>111.11111111111111</v>
      </c>
      <c r="U26" s="24"/>
    </row>
    <row r="27" spans="1:22" x14ac:dyDescent="0.25">
      <c r="A27" t="s">
        <v>18</v>
      </c>
      <c r="B27" s="1">
        <v>1000</v>
      </c>
      <c r="C27" s="12"/>
      <c r="D27" s="12"/>
      <c r="E27" s="12"/>
      <c r="F27" s="12">
        <f t="shared" ref="F27:I27" si="13">250/5</f>
        <v>50</v>
      </c>
      <c r="G27" s="12">
        <f t="shared" si="13"/>
        <v>50</v>
      </c>
      <c r="H27" s="12">
        <f t="shared" si="13"/>
        <v>50</v>
      </c>
      <c r="I27" s="12">
        <f t="shared" si="13"/>
        <v>50</v>
      </c>
      <c r="J27" s="12">
        <f>250/5</f>
        <v>50</v>
      </c>
      <c r="K27" s="12">
        <f>750/10</f>
        <v>75</v>
      </c>
      <c r="L27" s="12">
        <f t="shared" ref="L27:T27" si="14">750/10</f>
        <v>75</v>
      </c>
      <c r="M27" s="12">
        <f t="shared" si="14"/>
        <v>75</v>
      </c>
      <c r="N27" s="12">
        <f t="shared" si="14"/>
        <v>75</v>
      </c>
      <c r="O27" s="12">
        <f t="shared" si="14"/>
        <v>75</v>
      </c>
      <c r="P27" s="12">
        <f t="shared" si="14"/>
        <v>75</v>
      </c>
      <c r="Q27" s="12">
        <f t="shared" si="14"/>
        <v>75</v>
      </c>
      <c r="R27" s="12">
        <f t="shared" si="14"/>
        <v>75</v>
      </c>
      <c r="S27" s="12">
        <f t="shared" si="14"/>
        <v>75</v>
      </c>
      <c r="T27" s="12">
        <f t="shared" si="14"/>
        <v>75</v>
      </c>
      <c r="U27" s="24"/>
    </row>
    <row r="28" spans="1:22" x14ac:dyDescent="0.25">
      <c r="A28" t="s">
        <v>19</v>
      </c>
      <c r="B28" s="1">
        <v>500</v>
      </c>
      <c r="C28" s="12">
        <v>500</v>
      </c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24"/>
    </row>
    <row r="29" spans="1:22" x14ac:dyDescent="0.25">
      <c r="A29" t="s">
        <v>20</v>
      </c>
      <c r="B29" s="1">
        <v>600</v>
      </c>
      <c r="C29" s="12">
        <f>600/18</f>
        <v>33.333333333333336</v>
      </c>
      <c r="D29" s="12">
        <f t="shared" ref="D29:T29" si="15">600/18</f>
        <v>33.333333333333336</v>
      </c>
      <c r="E29" s="12">
        <f t="shared" si="15"/>
        <v>33.333333333333336</v>
      </c>
      <c r="F29" s="12">
        <f t="shared" si="15"/>
        <v>33.333333333333336</v>
      </c>
      <c r="G29" s="12">
        <f t="shared" si="15"/>
        <v>33.333333333333336</v>
      </c>
      <c r="H29" s="12">
        <f t="shared" si="15"/>
        <v>33.333333333333336</v>
      </c>
      <c r="I29" s="12">
        <f t="shared" si="15"/>
        <v>33.333333333333336</v>
      </c>
      <c r="J29" s="12">
        <f t="shared" si="15"/>
        <v>33.333333333333336</v>
      </c>
      <c r="K29" s="12">
        <f t="shared" si="15"/>
        <v>33.333333333333336</v>
      </c>
      <c r="L29" s="12">
        <f t="shared" si="15"/>
        <v>33.333333333333336</v>
      </c>
      <c r="M29" s="12">
        <f t="shared" si="15"/>
        <v>33.333333333333336</v>
      </c>
      <c r="N29" s="12">
        <f t="shared" si="15"/>
        <v>33.333333333333336</v>
      </c>
      <c r="O29" s="12">
        <f t="shared" si="15"/>
        <v>33.333333333333336</v>
      </c>
      <c r="P29" s="12">
        <f t="shared" si="15"/>
        <v>33.333333333333336</v>
      </c>
      <c r="Q29" s="12">
        <f t="shared" si="15"/>
        <v>33.333333333333336</v>
      </c>
      <c r="R29" s="12">
        <f t="shared" si="15"/>
        <v>33.333333333333336</v>
      </c>
      <c r="S29" s="12">
        <f t="shared" si="15"/>
        <v>33.333333333333336</v>
      </c>
      <c r="T29" s="12">
        <f t="shared" si="15"/>
        <v>33.333333333333336</v>
      </c>
      <c r="U29" s="24"/>
    </row>
    <row r="31" spans="1:22" x14ac:dyDescent="0.25">
      <c r="A31" s="2" t="s">
        <v>16</v>
      </c>
      <c r="B31" s="13">
        <f>SUM(U19,B21,B24)</f>
        <v>31109.073999999993</v>
      </c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27"/>
    </row>
    <row r="32" spans="1:22" x14ac:dyDescent="0.25">
      <c r="A32" s="15" t="s">
        <v>9</v>
      </c>
      <c r="B32" s="16"/>
      <c r="C32" s="17">
        <f>SUM(C19,C22:C23,C25:C29)</f>
        <v>1309.2222222222222</v>
      </c>
      <c r="D32" s="17">
        <f>SUM(C32,D18,D22:D23,D25:D29)</f>
        <v>2364.4444444444448</v>
      </c>
      <c r="E32" s="17">
        <f t="shared" ref="E32:U32" si="16">SUM(D32,E18,E22:E23,E25:E29)</f>
        <v>3283.6666666666674</v>
      </c>
      <c r="F32" s="17">
        <f t="shared" si="16"/>
        <v>4350.8888888888896</v>
      </c>
      <c r="G32" s="17">
        <f t="shared" si="16"/>
        <v>5794.8111111111111</v>
      </c>
      <c r="H32" s="17">
        <f t="shared" si="16"/>
        <v>7429.6333333333323</v>
      </c>
      <c r="I32" s="17">
        <f t="shared" si="16"/>
        <v>8867.855555555554</v>
      </c>
      <c r="J32" s="17">
        <f t="shared" si="16"/>
        <v>10508.077777777777</v>
      </c>
      <c r="K32" s="17">
        <f t="shared" si="16"/>
        <v>12955.3</v>
      </c>
      <c r="L32" s="17">
        <f t="shared" si="16"/>
        <v>14495.655555555555</v>
      </c>
      <c r="M32" s="17">
        <f t="shared" si="16"/>
        <v>16381.711111111112</v>
      </c>
      <c r="N32" s="17">
        <f t="shared" si="16"/>
        <v>19345.066666666662</v>
      </c>
      <c r="O32" s="17">
        <f t="shared" si="16"/>
        <v>21566.072222222214</v>
      </c>
      <c r="P32" s="17">
        <f t="shared" si="16"/>
        <v>23967.727777777764</v>
      </c>
      <c r="Q32" s="17">
        <f t="shared" si="16"/>
        <v>26433.133333333313</v>
      </c>
      <c r="R32" s="17">
        <f t="shared" si="16"/>
        <v>28351.188888888864</v>
      </c>
      <c r="S32" s="17">
        <f t="shared" si="16"/>
        <v>30123.844444444414</v>
      </c>
      <c r="T32" s="17">
        <f>SUM(S32,T18,T22:T23,T25:T29)</f>
        <v>31109.073999999964</v>
      </c>
      <c r="U32" s="28"/>
    </row>
    <row r="34" spans="1:21" x14ac:dyDescent="0.25">
      <c r="C34" s="18">
        <v>0.25</v>
      </c>
      <c r="K34" s="18">
        <v>0.35</v>
      </c>
      <c r="U34" s="18">
        <v>0.4</v>
      </c>
    </row>
    <row r="35" spans="1:21" x14ac:dyDescent="0.25">
      <c r="A35" s="19" t="s">
        <v>17</v>
      </c>
      <c r="B35" s="23">
        <v>53724.813888888893</v>
      </c>
      <c r="C35" s="20">
        <f>B35*C34</f>
        <v>13431.203472222223</v>
      </c>
      <c r="D35" s="21"/>
      <c r="E35" s="21"/>
      <c r="F35" s="21"/>
      <c r="G35" s="21"/>
      <c r="H35" s="21"/>
      <c r="I35" s="21"/>
      <c r="J35" s="21"/>
      <c r="K35" s="20">
        <f>B35*K34</f>
        <v>18803.684861111113</v>
      </c>
      <c r="L35" s="21"/>
      <c r="M35" s="21"/>
      <c r="N35" s="21"/>
      <c r="O35" s="21"/>
      <c r="P35" s="21"/>
      <c r="Q35" s="21"/>
      <c r="R35" s="21"/>
      <c r="S35" s="21"/>
      <c r="T35" s="21"/>
      <c r="U35" s="20">
        <f>B35*U34</f>
        <v>21489.925555555557</v>
      </c>
    </row>
    <row r="36" spans="1:21" x14ac:dyDescent="0.25">
      <c r="A36" s="21" t="s">
        <v>9</v>
      </c>
      <c r="B36" s="22"/>
      <c r="C36" s="21">
        <f>C35</f>
        <v>13431.203472222223</v>
      </c>
      <c r="D36" s="21">
        <f t="shared" ref="D36:U36" si="17">D35+C36</f>
        <v>13431.203472222223</v>
      </c>
      <c r="E36" s="21">
        <f t="shared" si="17"/>
        <v>13431.203472222223</v>
      </c>
      <c r="F36" s="21">
        <f t="shared" si="17"/>
        <v>13431.203472222223</v>
      </c>
      <c r="G36" s="21">
        <f t="shared" si="17"/>
        <v>13431.203472222223</v>
      </c>
      <c r="H36" s="21">
        <f t="shared" si="17"/>
        <v>13431.203472222223</v>
      </c>
      <c r="I36" s="21">
        <f t="shared" si="17"/>
        <v>13431.203472222223</v>
      </c>
      <c r="J36" s="21">
        <f t="shared" si="17"/>
        <v>13431.203472222223</v>
      </c>
      <c r="K36" s="21">
        <f t="shared" si="17"/>
        <v>32234.888333333336</v>
      </c>
      <c r="L36" s="21">
        <f t="shared" si="17"/>
        <v>32234.888333333336</v>
      </c>
      <c r="M36" s="21">
        <f t="shared" si="17"/>
        <v>32234.888333333336</v>
      </c>
      <c r="N36" s="21">
        <f t="shared" si="17"/>
        <v>32234.888333333336</v>
      </c>
      <c r="O36" s="21">
        <f t="shared" si="17"/>
        <v>32234.888333333336</v>
      </c>
      <c r="P36" s="21">
        <f t="shared" si="17"/>
        <v>32234.888333333336</v>
      </c>
      <c r="Q36" s="21">
        <f t="shared" si="17"/>
        <v>32234.888333333336</v>
      </c>
      <c r="R36" s="21">
        <f t="shared" si="17"/>
        <v>32234.888333333336</v>
      </c>
      <c r="S36" s="21">
        <f t="shared" si="17"/>
        <v>32234.888333333336</v>
      </c>
      <c r="T36" s="21">
        <f t="shared" si="17"/>
        <v>32234.888333333336</v>
      </c>
      <c r="U36" s="26">
        <f t="shared" si="17"/>
        <v>53724.813888888893</v>
      </c>
    </row>
  </sheetData>
  <pageMargins left="0" right="0" top="0.39409448818897608" bottom="0.39409448818897608" header="0" footer="0"/>
  <pageSetup paperSize="0" fitToWidth="0" fitToHeight="0" orientation="portrait" horizontalDpi="0" verticalDpi="0" copies="0"/>
  <headerFooter>
    <oddHeader>&amp;C&amp;A</oddHeader>
    <oddFooter>&amp;CPage &amp;P</oddFooter>
  </headerFooter>
  <drawing r:id="rId1"/>
</worksheet>
</file>

<file path=docProps/app.xml><?xml version="1.0" encoding="utf-8"?>
<Properties xmlns="http://purl.oclc.org/ooxml/officeDocument/extendedProperties" xmlns:vt="http://purl.oclc.org/ooxml/officeDocument/docPropsVTypes">
  <TotalTime>21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Germán Rodríguez Alonso</dc:creator>
  <cp:lastModifiedBy>Germán Rodríguez Alonso</cp:lastModifiedBy>
  <cp:revision>11</cp:revision>
  <dcterms:created xsi:type="dcterms:W3CDTF">2009-04-16T11:32:48Z</dcterms:created>
  <dcterms:modified xsi:type="dcterms:W3CDTF">2018-12-15T22:35:07Z</dcterms:modified>
</cp:coreProperties>
</file>

<file path=docProps/custom.xml><?xml version="1.0" encoding="utf-8"?>
<Properties xmlns="http://purl.oclc.org/ooxml/officeDocument/customProperties" xmlns:vt="http://purl.oclc.org/ooxml/officeDocument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