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166.2.23\Shared\1. Merchandising FY20\FY19 Temp\Merchandising Promo D2 D3 D4\2023\OTK\OTK BULK ITEMS\AUG - OCT\COMPILATION\"/>
    </mc:Choice>
  </mc:AlternateContent>
  <xr:revisionPtr revIDLastSave="0" documentId="13_ncr:1_{5CB8E5B0-4209-40E1-8406-FF9EEC7E9AB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TK INSTORE" sheetId="37" r:id="rId1"/>
  </sheets>
  <definedNames>
    <definedName name="_xlnm._FilterDatabase" localSheetId="0" hidden="1">'OTK INSTORE'!$B$6:$AZ$122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4" i="37" l="1"/>
  <c r="AI34" i="37"/>
  <c r="AJ24" i="37"/>
  <c r="AI24" i="37"/>
  <c r="AH24" i="37"/>
  <c r="AJ22" i="37"/>
  <c r="AI22" i="37"/>
  <c r="AH22" i="37"/>
  <c r="AE37" i="37"/>
  <c r="AX37" i="37"/>
  <c r="AU37" i="37"/>
  <c r="AV37" i="37" s="1"/>
  <c r="AT37" i="37"/>
  <c r="AP37" i="37"/>
  <c r="AQ37" i="37" s="1"/>
  <c r="AN37" i="37"/>
  <c r="AC37" i="37"/>
  <c r="AD37" i="37" s="1"/>
  <c r="X37" i="37"/>
  <c r="V37" i="37"/>
  <c r="AW37" i="37" s="1"/>
  <c r="S37" i="37"/>
  <c r="AX36" i="37"/>
  <c r="AU36" i="37"/>
  <c r="AT36" i="37"/>
  <c r="AP36" i="37"/>
  <c r="AN36" i="37"/>
  <c r="AC36" i="37"/>
  <c r="AD36" i="37" s="1"/>
  <c r="X36" i="37"/>
  <c r="V36" i="37"/>
  <c r="AW36" i="37" s="1"/>
  <c r="S36" i="37"/>
  <c r="AX34" i="37"/>
  <c r="AU34" i="37"/>
  <c r="AV34" i="37" s="1"/>
  <c r="AT34" i="37"/>
  <c r="AP34" i="37"/>
  <c r="AE34" i="37" s="1"/>
  <c r="AN34" i="37"/>
  <c r="AC34" i="37"/>
  <c r="AD34" i="37" s="1"/>
  <c r="Z34" i="37"/>
  <c r="X34" i="37"/>
  <c r="V34" i="37"/>
  <c r="AW34" i="37" s="1"/>
  <c r="S34" i="37"/>
  <c r="AX32" i="37"/>
  <c r="AU32" i="37"/>
  <c r="AT32" i="37"/>
  <c r="AP32" i="37"/>
  <c r="AN32" i="37"/>
  <c r="AJ32" i="37"/>
  <c r="AC32" i="37"/>
  <c r="AH32" i="37" s="1"/>
  <c r="X32" i="37"/>
  <c r="V32" i="37"/>
  <c r="AW32" i="37" s="1"/>
  <c r="S32" i="37"/>
  <c r="AX31" i="37"/>
  <c r="AY31" i="37" s="1"/>
  <c r="AW31" i="37"/>
  <c r="AU31" i="37"/>
  <c r="AT31" i="37"/>
  <c r="AP31" i="37"/>
  <c r="AN31" i="37"/>
  <c r="AQ31" i="37" s="1"/>
  <c r="AX30" i="37"/>
  <c r="AU30" i="37"/>
  <c r="AV30" i="37" s="1"/>
  <c r="AT30" i="37"/>
  <c r="AP30" i="37"/>
  <c r="AN30" i="37"/>
  <c r="AJ30" i="37"/>
  <c r="AI30" i="37"/>
  <c r="AC30" i="37"/>
  <c r="AD30" i="37" s="1"/>
  <c r="X30" i="37"/>
  <c r="V30" i="37"/>
  <c r="Z30" i="37" s="1"/>
  <c r="S30" i="37"/>
  <c r="AQ30" i="37" l="1"/>
  <c r="AV31" i="37"/>
  <c r="AZ31" i="37" s="1"/>
  <c r="AH36" i="37"/>
  <c r="AE30" i="37"/>
  <c r="AJ36" i="37"/>
  <c r="AI36" i="37"/>
  <c r="AW30" i="37"/>
  <c r="AY30" i="37" s="1"/>
  <c r="AZ30" i="37" s="1"/>
  <c r="AQ36" i="37"/>
  <c r="AH37" i="37"/>
  <c r="AI37" i="37"/>
  <c r="AV36" i="37"/>
  <c r="AE36" i="37"/>
  <c r="AH34" i="37"/>
  <c r="AJ37" i="37"/>
  <c r="AV32" i="37"/>
  <c r="AQ34" i="37"/>
  <c r="AI32" i="37"/>
  <c r="AH30" i="37"/>
  <c r="AY34" i="37"/>
  <c r="AZ34" i="37" s="1"/>
  <c r="AY32" i="37"/>
  <c r="AZ32" i="37" s="1"/>
  <c r="AY36" i="37"/>
  <c r="AZ36" i="37" s="1"/>
  <c r="AY37" i="37"/>
  <c r="AZ37" i="37" s="1"/>
  <c r="Z36" i="37"/>
  <c r="Z32" i="37"/>
  <c r="Z37" i="37"/>
  <c r="AQ32" i="37"/>
  <c r="AD32" i="37"/>
  <c r="AE32" i="37" s="1"/>
  <c r="X28" i="37" l="1"/>
  <c r="V28" i="37"/>
  <c r="Z28" i="37" s="1"/>
  <c r="S28" i="37"/>
  <c r="X26" i="37"/>
  <c r="V26" i="37"/>
  <c r="Z26" i="37" s="1"/>
  <c r="S26" i="37"/>
  <c r="U24" i="37" l="1"/>
  <c r="V24" i="37" s="1"/>
  <c r="S22" i="37"/>
  <c r="U22" i="37"/>
  <c r="V22" i="37" s="1"/>
  <c r="AD22" i="37"/>
  <c r="AN22" i="37"/>
  <c r="AP22" i="37"/>
  <c r="AT22" i="37"/>
  <c r="AU22" i="37"/>
  <c r="AX22" i="37"/>
  <c r="AD24" i="37"/>
  <c r="AV22" i="37" l="1"/>
  <c r="AQ22" i="37"/>
  <c r="AW22" i="37"/>
  <c r="AY22" i="37" s="1"/>
  <c r="Z22" i="37"/>
  <c r="X22" i="37"/>
  <c r="AE22" i="37"/>
  <c r="AD20" i="37"/>
  <c r="AH20" i="37"/>
  <c r="AI20" i="37"/>
  <c r="AJ20" i="37"/>
  <c r="R20" i="37"/>
  <c r="R18" i="37"/>
  <c r="Q20" i="37"/>
  <c r="R16" i="37"/>
  <c r="Q16" i="37"/>
  <c r="AZ22" i="37" l="1"/>
  <c r="AJ12" i="37"/>
  <c r="AI12" i="37"/>
  <c r="AH12" i="37"/>
  <c r="AD12" i="37"/>
  <c r="X14" i="37"/>
  <c r="V14" i="37"/>
  <c r="Z14" i="37" s="1"/>
  <c r="S14" i="37"/>
  <c r="X13" i="37"/>
  <c r="V13" i="37"/>
  <c r="Z13" i="37" s="1"/>
  <c r="S13" i="37"/>
  <c r="X12" i="37"/>
  <c r="V12" i="37"/>
  <c r="Z12" i="37" s="1"/>
  <c r="S12" i="37"/>
  <c r="X11" i="37"/>
  <c r="V11" i="37"/>
  <c r="Z11" i="37" s="1"/>
  <c r="S11" i="37"/>
  <c r="AJ9" i="37" l="1"/>
  <c r="AI9" i="37"/>
  <c r="AH9" i="37"/>
  <c r="AD9" i="37"/>
  <c r="AE9" i="37" s="1"/>
  <c r="X9" i="37"/>
  <c r="V9" i="37"/>
  <c r="Z9" i="37" s="1"/>
  <c r="S9" i="37"/>
  <c r="S16" i="37"/>
  <c r="S18" i="37"/>
  <c r="S20" i="37"/>
  <c r="S24" i="37"/>
  <c r="X16" i="37"/>
  <c r="X18" i="37"/>
  <c r="X20" i="37"/>
  <c r="X24" i="37"/>
  <c r="V16" i="37"/>
  <c r="Z16" i="37" s="1"/>
  <c r="V18" i="37"/>
  <c r="Z18" i="37" s="1"/>
  <c r="V20" i="37"/>
  <c r="Z20" i="37" s="1"/>
  <c r="Z24" i="37"/>
  <c r="AT11" i="37"/>
  <c r="AU11" i="37"/>
  <c r="AX11" i="37"/>
  <c r="AT12" i="37"/>
  <c r="AU12" i="37"/>
  <c r="AX12" i="37"/>
  <c r="AT13" i="37"/>
  <c r="AU13" i="37"/>
  <c r="AX13" i="37"/>
  <c r="AT14" i="37"/>
  <c r="AU14" i="37"/>
  <c r="AX14" i="37"/>
  <c r="AT16" i="37"/>
  <c r="AU16" i="37"/>
  <c r="AX16" i="37"/>
  <c r="AT18" i="37"/>
  <c r="AU18" i="37"/>
  <c r="AX18" i="37"/>
  <c r="AT20" i="37"/>
  <c r="AU20" i="37"/>
  <c r="AX20" i="37"/>
  <c r="AT24" i="37"/>
  <c r="AU24" i="37"/>
  <c r="AX24" i="37"/>
  <c r="AT26" i="37"/>
  <c r="AU26" i="37"/>
  <c r="AX26" i="37"/>
  <c r="AT27" i="37"/>
  <c r="AU27" i="37"/>
  <c r="AX27" i="37"/>
  <c r="AT28" i="37"/>
  <c r="AU28" i="37"/>
  <c r="AX28" i="37"/>
  <c r="AV12" i="37" l="1"/>
  <c r="AV27" i="37"/>
  <c r="AV13" i="37"/>
  <c r="AV16" i="37"/>
  <c r="AV24" i="37"/>
  <c r="AV18" i="37"/>
  <c r="AV26" i="37"/>
  <c r="AV14" i="37"/>
  <c r="AV11" i="37"/>
  <c r="AV20" i="37"/>
  <c r="AV28" i="37"/>
  <c r="AP72" i="37"/>
  <c r="AO72" i="37"/>
  <c r="AN72" i="37"/>
  <c r="AM72" i="37"/>
  <c r="AD72" i="37"/>
  <c r="AC72" i="37"/>
  <c r="AP28" i="37"/>
  <c r="AE28" i="37" s="1"/>
  <c r="AN28" i="37"/>
  <c r="AH28" i="37"/>
  <c r="AP27" i="37"/>
  <c r="AN27" i="37"/>
  <c r="AP26" i="37"/>
  <c r="AE26" i="37" s="1"/>
  <c r="AN26" i="37"/>
  <c r="AH26" i="37"/>
  <c r="AP24" i="37"/>
  <c r="AE24" i="37" s="1"/>
  <c r="AN24" i="37"/>
  <c r="AP20" i="37"/>
  <c r="AE20" i="37" s="1"/>
  <c r="AN20" i="37"/>
  <c r="AP18" i="37"/>
  <c r="AN18" i="37"/>
  <c r="AH18" i="37"/>
  <c r="AP16" i="37"/>
  <c r="AN16" i="37"/>
  <c r="AH16" i="37"/>
  <c r="AP14" i="37"/>
  <c r="AN14" i="37"/>
  <c r="AH14" i="37"/>
  <c r="AP13" i="37"/>
  <c r="AN13" i="37"/>
  <c r="AH13" i="37"/>
  <c r="AP12" i="37"/>
  <c r="AE12" i="37" s="1"/>
  <c r="AN12" i="37"/>
  <c r="AP11" i="37"/>
  <c r="AN11" i="37"/>
  <c r="AH11" i="37"/>
  <c r="AW11" i="37" l="1"/>
  <c r="AY11" i="37" s="1"/>
  <c r="AZ11" i="37" s="1"/>
  <c r="AW28" i="37"/>
  <c r="AY28" i="37" s="1"/>
  <c r="AZ28" i="37" s="1"/>
  <c r="AW16" i="37"/>
  <c r="AY16" i="37" s="1"/>
  <c r="AZ16" i="37" s="1"/>
  <c r="AW14" i="37"/>
  <c r="AY14" i="37" s="1"/>
  <c r="AZ14" i="37" s="1"/>
  <c r="AW26" i="37"/>
  <c r="AY26" i="37" s="1"/>
  <c r="AZ26" i="37" s="1"/>
  <c r="AW13" i="37"/>
  <c r="AY13" i="37" s="1"/>
  <c r="AZ13" i="37" s="1"/>
  <c r="AW12" i="37"/>
  <c r="AY12" i="37" s="1"/>
  <c r="AZ12" i="37" s="1"/>
  <c r="AW20" i="37"/>
  <c r="AY20" i="37" s="1"/>
  <c r="AZ20" i="37" s="1"/>
  <c r="AW24" i="37"/>
  <c r="AY24" i="37" s="1"/>
  <c r="AZ24" i="37" s="1"/>
  <c r="AW18" i="37"/>
  <c r="AY18" i="37" s="1"/>
  <c r="AZ18" i="37" s="1"/>
  <c r="AW27" i="37"/>
  <c r="AY27" i="37" s="1"/>
  <c r="AZ27" i="37" s="1"/>
  <c r="AE72" i="37"/>
  <c r="AQ14" i="37"/>
  <c r="AQ24" i="37"/>
  <c r="AQ28" i="37"/>
  <c r="AQ26" i="37"/>
  <c r="AQ20" i="37"/>
  <c r="AQ12" i="37"/>
  <c r="AQ13" i="37"/>
  <c r="AQ16" i="37"/>
  <c r="AQ11" i="37"/>
  <c r="AQ18" i="37"/>
  <c r="AQ27" i="37"/>
  <c r="AI14" i="37"/>
  <c r="AI16" i="37"/>
  <c r="AI26" i="37"/>
  <c r="AI28" i="37"/>
  <c r="AJ11" i="37"/>
  <c r="AJ13" i="37"/>
  <c r="AJ18" i="37"/>
  <c r="AD11" i="37"/>
  <c r="AE11" i="37" s="1"/>
  <c r="AD13" i="37"/>
  <c r="AE13" i="37" s="1"/>
  <c r="AD18" i="37"/>
  <c r="AE18" i="37" s="1"/>
  <c r="AJ14" i="37"/>
  <c r="AJ16" i="37"/>
  <c r="AJ26" i="37"/>
  <c r="AJ28" i="37"/>
  <c r="AI11" i="37"/>
  <c r="AI13" i="37"/>
  <c r="AD14" i="37"/>
  <c r="AE14" i="37" s="1"/>
  <c r="AD16" i="37"/>
  <c r="AE16" i="37" s="1"/>
  <c r="AI18" i="37"/>
  <c r="AQ72" i="37"/>
</calcChain>
</file>

<file path=xl/sharedStrings.xml><?xml version="1.0" encoding="utf-8"?>
<sst xmlns="http://schemas.openxmlformats.org/spreadsheetml/2006/main" count="273" uniqueCount="140">
  <si>
    <t>Promo Start</t>
  </si>
  <si>
    <t>Promo End</t>
  </si>
  <si>
    <t>Thematic</t>
  </si>
  <si>
    <t>Item Description</t>
  </si>
  <si>
    <t>Normal Cost</t>
  </si>
  <si>
    <t>Normal RSP</t>
  </si>
  <si>
    <t>Promo Cost</t>
  </si>
  <si>
    <t>Promo RSP</t>
  </si>
  <si>
    <t>Promo Margin %</t>
  </si>
  <si>
    <t>Scan Rebates</t>
  </si>
  <si>
    <t>Target Volume</t>
  </si>
  <si>
    <t>Target Sales</t>
  </si>
  <si>
    <t>Ach vs Actual</t>
  </si>
  <si>
    <t>no</t>
  </si>
  <si>
    <t>0 Days 0%</t>
  </si>
  <si>
    <t>Target Vol by Store</t>
  </si>
  <si>
    <t>OMI</t>
  </si>
  <si>
    <t>OPP</t>
  </si>
  <si>
    <t>OPS</t>
  </si>
  <si>
    <t>17 Days 100%</t>
  </si>
  <si>
    <t>Promotion Code</t>
  </si>
  <si>
    <t>Buyer Incharge</t>
  </si>
  <si>
    <t>Pagination</t>
  </si>
  <si>
    <t>Nett Promo Cost</t>
  </si>
  <si>
    <t>Nett Margin %</t>
  </si>
  <si>
    <t>Cost Change Code</t>
  </si>
  <si>
    <t>Additional Display</t>
  </si>
  <si>
    <t>Mechanic</t>
  </si>
  <si>
    <t>Remarks</t>
  </si>
  <si>
    <t>UOM</t>
  </si>
  <si>
    <t>Consign / Outright</t>
  </si>
  <si>
    <t>Supplier Code</t>
  </si>
  <si>
    <t>Supplier Name</t>
  </si>
  <si>
    <t>Starting Date</t>
  </si>
  <si>
    <t>Ending Date</t>
  </si>
  <si>
    <t>Normal Margin</t>
  </si>
  <si>
    <t>Dec '21 - Nov '22</t>
  </si>
  <si>
    <t>NORMAL</t>
  </si>
  <si>
    <t>PROMOTION</t>
  </si>
  <si>
    <t>VARIANCES</t>
  </si>
  <si>
    <t>AMS QTY</t>
  </si>
  <si>
    <t>Total Cost</t>
  </si>
  <si>
    <t>Total Sales</t>
  </si>
  <si>
    <t>Cash Profit</t>
  </si>
  <si>
    <t>Item Code</t>
  </si>
  <si>
    <t>Barcode</t>
  </si>
  <si>
    <t>Buying Period</t>
  </si>
  <si>
    <t>Sales Contribution/Brand →</t>
  </si>
  <si>
    <t>Div Code</t>
  </si>
  <si>
    <t>Sub Dept Desc</t>
  </si>
  <si>
    <t>Mailer Charges</t>
  </si>
  <si>
    <t>OTK JUALAN BORONG-GROCERY</t>
  </si>
  <si>
    <t>OTK JUALAN BORONG-D3</t>
  </si>
  <si>
    <t>D3</t>
  </si>
  <si>
    <t>Baking</t>
  </si>
  <si>
    <t>Linda</t>
  </si>
  <si>
    <t>19556041608760</t>
  </si>
  <si>
    <t>CTN</t>
  </si>
  <si>
    <t>AYAM BRAND COCONUT MILK 12X1L</t>
  </si>
  <si>
    <t>SCAN REBATE</t>
  </si>
  <si>
    <t>OUTRIGHT</t>
  </si>
  <si>
    <t>T-00006</t>
  </si>
  <si>
    <t>A.CLOUET &amp; CO (KL) SDN BHD</t>
  </si>
  <si>
    <t>STORE ORDER</t>
  </si>
  <si>
    <t>Malt/Milk Drink</t>
  </si>
  <si>
    <t>DIANA</t>
  </si>
  <si>
    <t>1197611</t>
  </si>
  <si>
    <t>19556166023820</t>
  </si>
  <si>
    <t>DUTCH LADY UHT FULL CREAM 3X1L</t>
  </si>
  <si>
    <t>1197612</t>
  </si>
  <si>
    <t>19556166023837</t>
  </si>
  <si>
    <t>DUTCH LADY UHT LOW FAT 3X1L</t>
  </si>
  <si>
    <t>1205665</t>
  </si>
  <si>
    <t>19556166030125</t>
  </si>
  <si>
    <t>DUTCH LADY UHT PLUS PROTEIN FULL CREAM 3X1L</t>
  </si>
  <si>
    <t>1205666</t>
  </si>
  <si>
    <t>19556166030132</t>
  </si>
  <si>
    <t>DUTCH LADY UHT PLUS PROTEIN LOW FAT 3X1L</t>
  </si>
  <si>
    <t>T-00499</t>
  </si>
  <si>
    <t>DUTCH LADY MILK INDUSTRIES BERHAD</t>
  </si>
  <si>
    <t>A&amp;P - 1.5%</t>
  </si>
  <si>
    <t>WITHDRAW FROM DC</t>
  </si>
  <si>
    <t>Sauces &amp; Condiments</t>
  </si>
  <si>
    <t>ANNE</t>
  </si>
  <si>
    <t>1096833</t>
  </si>
  <si>
    <t>1096794</t>
  </si>
  <si>
    <t>1096810</t>
  </si>
  <si>
    <t>T-00253</t>
  </si>
  <si>
    <t>CAMPBELL SOUP SOUTHEAST ASIA SDN BHD</t>
  </si>
  <si>
    <t>KIMBALL TOMATO SAUCE 12X1KG</t>
  </si>
  <si>
    <t>KIMBALL CHILLI SAUCE 12X1KG</t>
  </si>
  <si>
    <t>KIMBALL MAYO DLITE 12X1L</t>
  </si>
  <si>
    <t>19556191050457</t>
  </si>
  <si>
    <t>19556191050358</t>
  </si>
  <si>
    <t>19556191030640</t>
  </si>
  <si>
    <t xml:space="preserve"> </t>
  </si>
  <si>
    <t>UNIT</t>
  </si>
  <si>
    <t>Noodles</t>
  </si>
  <si>
    <t>Audrey</t>
  </si>
  <si>
    <t>1192397</t>
  </si>
  <si>
    <t>3330001401</t>
  </si>
  <si>
    <t>YAKIN SOS CILI 2.9KG</t>
  </si>
  <si>
    <t>T-00254</t>
  </si>
  <si>
    <t>CAMPTON MARKETING SDN BHD</t>
  </si>
  <si>
    <t>1057633</t>
  </si>
  <si>
    <t>29012100</t>
  </si>
  <si>
    <t>EKA BIHUN FATIMA 3KG</t>
  </si>
  <si>
    <t>Water</t>
  </si>
  <si>
    <t>1049770</t>
  </si>
  <si>
    <t>19556135181506</t>
  </si>
  <si>
    <t>DESA MINERAL WATER 12X1.5LTR</t>
  </si>
  <si>
    <t>T-00310</t>
  </si>
  <si>
    <t>CHUAN SIN SDN BHD</t>
  </si>
  <si>
    <t>1049771</t>
  </si>
  <si>
    <t>2000370613518</t>
  </si>
  <si>
    <t>DESA MINERAL WATER 24X500ML</t>
  </si>
  <si>
    <t>JOE</t>
  </si>
  <si>
    <t>1174399</t>
  </si>
  <si>
    <t>9555513209125</t>
  </si>
  <si>
    <t>TARIK-TARIK SWEETENED CREAMER 48X 500G</t>
  </si>
  <si>
    <t>T-00010</t>
  </si>
  <si>
    <t>ABLE DAIRIES MARKETING SDB BHD</t>
  </si>
  <si>
    <t>1174396</t>
  </si>
  <si>
    <t>9555513201488</t>
  </si>
  <si>
    <t>TARIK-TARIK EVAPORATED CREAMER 48X390G</t>
  </si>
  <si>
    <t>9311931184051</t>
  </si>
  <si>
    <t>INDOCAFE COFFEEMIX 3IN1 100'SX20GM</t>
  </si>
  <si>
    <t>T-00435</t>
  </si>
  <si>
    <t>DKSH MALAYSIA SDN BHD - INDOCAFE</t>
  </si>
  <si>
    <t xml:space="preserve">Hot Beverage </t>
  </si>
  <si>
    <t>1160415</t>
  </si>
  <si>
    <t>12000360622407</t>
  </si>
  <si>
    <t>SERBUK TEH CAP PANGLIMA 900GM-KUNING</t>
  </si>
  <si>
    <t>T-01724</t>
  </si>
  <si>
    <t>SIN SENG YAP SDN BHD</t>
  </si>
  <si>
    <t>1160416</t>
  </si>
  <si>
    <t>36060730</t>
  </si>
  <si>
    <t>SERBUK TEH CAP PANGLIMA 900GM-MERAH</t>
  </si>
  <si>
    <t>T-02443</t>
  </si>
  <si>
    <t>BERSATU FOOD INDUSTRIES SDN BHD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</si>
</sst>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409]d\-mmm\-yyyy;@"/>
    <numFmt numFmtId="165" formatCode="[$-14809]d\ mmmm\ yyyy;@"/>
    <numFmt numFmtId="166" formatCode="_-* #,##0_-;\-* #,##0_-;_-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color rgb="FFFFFF00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sz val="11"/>
      <color theme="1"/>
      <name val="Book Antiqua"/>
      <family val="2"/>
    </font>
    <font>
      <sz val="10"/>
      <name val="Arial"/>
      <family val="2"/>
    </font>
    <font>
      <sz val="8"/>
      <color rgb="FFFF0000"/>
      <name val="Arial"/>
      <family val="2"/>
    </font>
    <font>
      <sz val="8"/>
      <color rgb="FFFF33CC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23" fillId="0" borderId="0"/>
    <xf numFmtId="0" fontId="19" fillId="0" borderId="0"/>
    <xf numFmtId="43" fontId="19" fillId="0" borderId="0" applyFont="0" applyFill="0" applyBorder="0" applyAlignment="0" applyProtection="0"/>
    <xf numFmtId="0" fontId="2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9">
    <xf numFmtId="0" fontId="0" fillId="0" borderId="0" xfId="0"/>
    <xf numFmtId="1" fontId="17" fillId="0" borderId="0" xfId="0" applyNumberFormat="1" applyFont="1"/>
    <xf numFmtId="10" fontId="17" fillId="0" borderId="0" xfId="0" applyNumberFormat="1" applyFont="1"/>
    <xf numFmtId="4" fontId="17" fillId="0" borderId="0" xfId="0" applyNumberFormat="1" applyFont="1"/>
    <xf numFmtId="4" fontId="17" fillId="0" borderId="18" xfId="0" applyNumberFormat="1" applyFont="1" applyBorder="1"/>
    <xf numFmtId="0" fontId="17" fillId="0" borderId="18" xfId="0" applyFont="1" applyBorder="1"/>
    <xf numFmtId="10" fontId="17" fillId="0" borderId="18" xfId="0" applyNumberFormat="1" applyFont="1" applyBorder="1"/>
    <xf numFmtId="2" fontId="17" fillId="0" borderId="27" xfId="0" applyNumberFormat="1" applyFont="1" applyBorder="1"/>
    <xf numFmtId="2" fontId="17" fillId="0" borderId="29" xfId="0" applyNumberFormat="1" applyFont="1" applyBorder="1"/>
    <xf numFmtId="1" fontId="17" fillId="0" borderId="28" xfId="0" applyNumberFormat="1" applyFont="1" applyBorder="1"/>
    <xf numFmtId="0" fontId="17" fillId="33" borderId="10" xfId="0" applyFont="1" applyFill="1" applyBorder="1"/>
    <xf numFmtId="10" fontId="17" fillId="0" borderId="0" xfId="0" applyNumberFormat="1" applyFont="1" applyAlignment="1">
      <alignment horizontal="center"/>
    </xf>
    <xf numFmtId="10" fontId="17" fillId="0" borderId="34" xfId="0" applyNumberFormat="1" applyFont="1" applyBorder="1" applyAlignment="1">
      <alignment horizontal="center"/>
    </xf>
    <xf numFmtId="10" fontId="17" fillId="0" borderId="33" xfId="0" applyNumberFormat="1" applyFont="1" applyBorder="1" applyAlignment="1">
      <alignment horizontal="center"/>
    </xf>
    <xf numFmtId="1" fontId="17" fillId="0" borderId="19" xfId="0" applyNumberFormat="1" applyFont="1" applyBorder="1" applyAlignment="1">
      <alignment horizontal="center"/>
    </xf>
    <xf numFmtId="1" fontId="17" fillId="0" borderId="18" xfId="0" applyNumberFormat="1" applyFont="1" applyBorder="1"/>
    <xf numFmtId="1" fontId="17" fillId="0" borderId="11" xfId="0" applyNumberFormat="1" applyFont="1" applyBorder="1"/>
    <xf numFmtId="4" fontId="17" fillId="0" borderId="27" xfId="0" applyNumberFormat="1" applyFont="1" applyBorder="1"/>
    <xf numFmtId="1" fontId="21" fillId="0" borderId="22" xfId="0" applyNumberFormat="1" applyFont="1" applyBorder="1"/>
    <xf numFmtId="10" fontId="21" fillId="0" borderId="22" xfId="0" applyNumberFormat="1" applyFont="1" applyBorder="1"/>
    <xf numFmtId="4" fontId="21" fillId="0" borderId="22" xfId="0" applyNumberFormat="1" applyFont="1" applyBorder="1"/>
    <xf numFmtId="0" fontId="17" fillId="0" borderId="0" xfId="0" applyFont="1" applyAlignment="1">
      <alignment horizontal="right"/>
    </xf>
    <xf numFmtId="49" fontId="17" fillId="0" borderId="18" xfId="0" applyNumberFormat="1" applyFont="1" applyBorder="1" applyAlignment="1">
      <alignment horizontal="right"/>
    </xf>
    <xf numFmtId="1" fontId="21" fillId="0" borderId="30" xfId="0" applyNumberFormat="1" applyFont="1" applyBorder="1"/>
    <xf numFmtId="4" fontId="21" fillId="0" borderId="21" xfId="0" applyNumberFormat="1" applyFont="1" applyBorder="1"/>
    <xf numFmtId="0" fontId="17" fillId="0" borderId="0" xfId="0" applyFont="1"/>
    <xf numFmtId="0" fontId="17" fillId="0" borderId="11" xfId="0" applyFont="1" applyBorder="1"/>
    <xf numFmtId="0" fontId="17" fillId="0" borderId="22" xfId="0" applyFont="1" applyBorder="1"/>
    <xf numFmtId="0" fontId="17" fillId="0" borderId="30" xfId="0" applyFont="1" applyBorder="1"/>
    <xf numFmtId="0" fontId="17" fillId="0" borderId="31" xfId="0" applyFont="1" applyBorder="1"/>
    <xf numFmtId="0" fontId="17" fillId="0" borderId="32" xfId="0" applyFont="1" applyBorder="1"/>
    <xf numFmtId="0" fontId="17" fillId="0" borderId="23" xfId="0" applyFont="1" applyBorder="1"/>
    <xf numFmtId="10" fontId="17" fillId="0" borderId="10" xfId="0" applyNumberFormat="1" applyFont="1" applyBorder="1"/>
    <xf numFmtId="1" fontId="17" fillId="0" borderId="16" xfId="0" applyNumberFormat="1" applyFont="1" applyBorder="1"/>
    <xf numFmtId="4" fontId="17" fillId="0" borderId="17" xfId="0" applyNumberFormat="1" applyFont="1" applyBorder="1"/>
    <xf numFmtId="4" fontId="17" fillId="0" borderId="20" xfId="0" applyNumberFormat="1" applyFont="1" applyBorder="1"/>
    <xf numFmtId="1" fontId="17" fillId="0" borderId="18" xfId="0" applyNumberFormat="1" applyFont="1" applyBorder="1" applyAlignment="1">
      <alignment horizontal="center"/>
    </xf>
    <xf numFmtId="4" fontId="17" fillId="0" borderId="12" xfId="0" applyNumberFormat="1" applyFont="1" applyBorder="1"/>
    <xf numFmtId="1" fontId="17" fillId="0" borderId="10" xfId="0" applyNumberFormat="1" applyFont="1" applyBorder="1"/>
    <xf numFmtId="0" fontId="17" fillId="0" borderId="10" xfId="0" applyFont="1" applyBorder="1"/>
    <xf numFmtId="49" fontId="17" fillId="0" borderId="0" xfId="0" applyNumberFormat="1" applyFont="1" applyAlignment="1">
      <alignment horizontal="right"/>
    </xf>
    <xf numFmtId="49" fontId="17" fillId="0" borderId="11" xfId="0" applyNumberFormat="1" applyFont="1" applyBorder="1" applyAlignment="1">
      <alignment horizontal="right"/>
    </xf>
    <xf numFmtId="49" fontId="17" fillId="0" borderId="22" xfId="0" applyNumberFormat="1" applyFont="1" applyBorder="1" applyAlignment="1">
      <alignment horizontal="right"/>
    </xf>
    <xf numFmtId="49" fontId="17" fillId="35" borderId="10" xfId="0" applyNumberFormat="1" applyFont="1" applyFill="1" applyBorder="1"/>
    <xf numFmtId="0" fontId="17" fillId="35" borderId="10" xfId="0" applyFont="1" applyFill="1" applyBorder="1"/>
    <xf numFmtId="10" fontId="17" fillId="0" borderId="20" xfId="0" applyNumberFormat="1" applyFont="1" applyBorder="1"/>
    <xf numFmtId="0" fontId="17" fillId="0" borderId="27" xfId="0" applyFont="1" applyBorder="1"/>
    <xf numFmtId="10" fontId="21" fillId="0" borderId="36" xfId="0" applyNumberFormat="1" applyFont="1" applyBorder="1"/>
    <xf numFmtId="10" fontId="17" fillId="0" borderId="18" xfId="0" applyNumberFormat="1" applyFont="1" applyBorder="1" applyAlignment="1">
      <alignment horizontal="center"/>
    </xf>
    <xf numFmtId="10" fontId="21" fillId="0" borderId="21" xfId="0" applyNumberFormat="1" applyFont="1" applyBorder="1" applyAlignment="1">
      <alignment horizontal="center"/>
    </xf>
    <xf numFmtId="10" fontId="17" fillId="33" borderId="18" xfId="0" applyNumberFormat="1" applyFont="1" applyFill="1" applyBorder="1" applyAlignment="1">
      <alignment horizontal="center"/>
    </xf>
    <xf numFmtId="10" fontId="17" fillId="33" borderId="13" xfId="0" applyNumberFormat="1" applyFont="1" applyFill="1" applyBorder="1" applyAlignment="1">
      <alignment horizontal="center"/>
    </xf>
    <xf numFmtId="10" fontId="25" fillId="33" borderId="13" xfId="0" applyNumberFormat="1" applyFont="1" applyFill="1" applyBorder="1" applyAlignment="1">
      <alignment horizontal="center"/>
    </xf>
    <xf numFmtId="49" fontId="17" fillId="0" borderId="0" xfId="0" applyNumberFormat="1" applyFont="1" applyAlignment="1">
      <alignment horizontal="center" vertical="center"/>
    </xf>
    <xf numFmtId="49" fontId="17" fillId="0" borderId="18" xfId="0" applyNumberFormat="1" applyFont="1" applyBorder="1" applyAlignment="1">
      <alignment horizontal="center" vertical="center"/>
    </xf>
    <xf numFmtId="49" fontId="17" fillId="35" borderId="10" xfId="0" applyNumberFormat="1" applyFont="1" applyFill="1" applyBorder="1" applyAlignment="1">
      <alignment horizontal="center" vertical="center"/>
    </xf>
    <xf numFmtId="49" fontId="17" fillId="0" borderId="11" xfId="0" applyNumberFormat="1" applyFont="1" applyBorder="1" applyAlignment="1">
      <alignment horizontal="center" vertical="center"/>
    </xf>
    <xf numFmtId="49" fontId="17" fillId="0" borderId="22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4" fontId="21" fillId="36" borderId="10" xfId="0" applyNumberFormat="1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4" fontId="17" fillId="34" borderId="10" xfId="0" applyNumberFormat="1" applyFont="1" applyFill="1" applyBorder="1" applyAlignment="1">
      <alignment horizontal="center" vertical="center"/>
    </xf>
    <xf numFmtId="10" fontId="17" fillId="0" borderId="10" xfId="0" applyNumberFormat="1" applyFont="1" applyBorder="1" applyAlignment="1">
      <alignment horizontal="center" vertical="center"/>
    </xf>
    <xf numFmtId="0" fontId="22" fillId="35" borderId="10" xfId="0" applyFont="1" applyFill="1" applyBorder="1" applyAlignment="1">
      <alignment horizontal="center" vertical="center"/>
    </xf>
    <xf numFmtId="4" fontId="17" fillId="35" borderId="10" xfId="0" applyNumberFormat="1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4" fontId="21" fillId="37" borderId="10" xfId="0" applyNumberFormat="1" applyFont="1" applyFill="1" applyBorder="1" applyAlignment="1">
      <alignment horizontal="center" vertical="center"/>
    </xf>
    <xf numFmtId="0" fontId="17" fillId="0" borderId="39" xfId="0" applyFont="1" applyBorder="1"/>
    <xf numFmtId="166" fontId="26" fillId="0" borderId="0" xfId="51" applyNumberFormat="1" applyFont="1" applyFill="1" applyAlignment="1">
      <alignment horizontal="center" vertical="center"/>
    </xf>
    <xf numFmtId="43" fontId="17" fillId="0" borderId="0" xfId="51" applyFont="1" applyFill="1"/>
    <xf numFmtId="43" fontId="17" fillId="0" borderId="0" xfId="50" applyFont="1"/>
    <xf numFmtId="0" fontId="17" fillId="33" borderId="10" xfId="0" applyFont="1" applyFill="1" applyBorder="1" applyAlignment="1">
      <alignment horizontal="center" vertical="center" wrapText="1"/>
    </xf>
    <xf numFmtId="10" fontId="17" fillId="33" borderId="13" xfId="0" applyNumberFormat="1" applyFont="1" applyFill="1" applyBorder="1" applyAlignment="1">
      <alignment horizontal="center" vertical="center" wrapText="1"/>
    </xf>
    <xf numFmtId="10" fontId="17" fillId="33" borderId="13" xfId="0" applyNumberFormat="1" applyFont="1" applyFill="1" applyBorder="1" applyAlignment="1">
      <alignment horizontal="center" wrapText="1"/>
    </xf>
    <xf numFmtId="0" fontId="17" fillId="33" borderId="37" xfId="0" applyFont="1" applyFill="1" applyBorder="1" applyAlignment="1">
      <alignment horizontal="center" wrapText="1"/>
    </xf>
    <xf numFmtId="0" fontId="17" fillId="33" borderId="38" xfId="0" applyFont="1" applyFill="1" applyBorder="1" applyAlignment="1">
      <alignment horizontal="center" wrapText="1"/>
    </xf>
    <xf numFmtId="0" fontId="17" fillId="33" borderId="19" xfId="0" applyFont="1" applyFill="1" applyBorder="1" applyAlignment="1">
      <alignment horizontal="center" wrapText="1"/>
    </xf>
    <xf numFmtId="0" fontId="17" fillId="33" borderId="0" xfId="0" applyFont="1" applyFill="1" applyAlignment="1">
      <alignment horizontal="center" wrapText="1"/>
    </xf>
    <xf numFmtId="0" fontId="17" fillId="0" borderId="23" xfId="0" applyFont="1" applyBorder="1" applyAlignment="1">
      <alignment wrapText="1"/>
    </xf>
    <xf numFmtId="166" fontId="26" fillId="0" borderId="0" xfId="51" applyNumberFormat="1" applyFont="1" applyFill="1" applyAlignment="1">
      <alignment horizontal="center" wrapText="1"/>
    </xf>
    <xf numFmtId="43" fontId="17" fillId="0" borderId="0" xfId="50" applyFont="1" applyFill="1" applyAlignment="1">
      <alignment horizontal="center" wrapText="1"/>
    </xf>
    <xf numFmtId="43" fontId="17" fillId="0" borderId="0" xfId="51" applyFont="1" applyFill="1" applyAlignment="1">
      <alignment horizontal="center" wrapText="1"/>
    </xf>
    <xf numFmtId="0" fontId="17" fillId="0" borderId="0" xfId="0" applyFont="1" applyAlignment="1">
      <alignment wrapText="1"/>
    </xf>
    <xf numFmtId="1" fontId="17" fillId="33" borderId="18" xfId="0" applyNumberFormat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" fontId="17" fillId="0" borderId="16" xfId="0" applyNumberFormat="1" applyFont="1" applyBorder="1" applyAlignment="1">
      <alignment wrapText="1"/>
    </xf>
    <xf numFmtId="4" fontId="17" fillId="0" borderId="17" xfId="0" applyNumberFormat="1" applyFont="1" applyBorder="1" applyAlignment="1">
      <alignment wrapText="1"/>
    </xf>
    <xf numFmtId="4" fontId="17" fillId="0" borderId="20" xfId="0" applyNumberFormat="1" applyFont="1" applyBorder="1" applyAlignment="1">
      <alignment wrapText="1"/>
    </xf>
    <xf numFmtId="10" fontId="17" fillId="0" borderId="10" xfId="0" applyNumberFormat="1" applyFont="1" applyBorder="1" applyAlignment="1">
      <alignment wrapText="1"/>
    </xf>
    <xf numFmtId="10" fontId="17" fillId="0" borderId="0" xfId="52" applyNumberFormat="1" applyFont="1" applyAlignment="1">
      <alignment horizontal="center" vertical="center"/>
    </xf>
    <xf numFmtId="10" fontId="17" fillId="0" borderId="18" xfId="52" applyNumberFormat="1" applyFont="1" applyBorder="1" applyAlignment="1">
      <alignment horizontal="center" vertical="center"/>
    </xf>
    <xf numFmtId="10" fontId="17" fillId="35" borderId="10" xfId="52" applyNumberFormat="1" applyFont="1" applyFill="1" applyBorder="1" applyAlignment="1">
      <alignment horizontal="center" vertical="center"/>
    </xf>
    <xf numFmtId="10" fontId="17" fillId="0" borderId="11" xfId="52" applyNumberFormat="1" applyFont="1" applyBorder="1" applyAlignment="1">
      <alignment horizontal="center" vertical="center"/>
    </xf>
    <xf numFmtId="10" fontId="17" fillId="0" borderId="22" xfId="52" applyNumberFormat="1" applyFont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7" fillId="0" borderId="18" xfId="0" applyFont="1" applyBorder="1" applyAlignment="1">
      <alignment horizontal="left"/>
    </xf>
    <xf numFmtId="0" fontId="17" fillId="33" borderId="20" xfId="0" applyFont="1" applyFill="1" applyBorder="1" applyAlignment="1">
      <alignment horizontal="left"/>
    </xf>
    <xf numFmtId="0" fontId="17" fillId="33" borderId="12" xfId="0" applyFont="1" applyFill="1" applyBorder="1" applyAlignment="1">
      <alignment horizontal="left"/>
    </xf>
    <xf numFmtId="0" fontId="17" fillId="35" borderId="10" xfId="0" applyFont="1" applyFill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17" fillId="0" borderId="31" xfId="0" applyFont="1" applyBorder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18" xfId="0" applyFont="1" applyBorder="1" applyAlignment="1">
      <alignment horizontal="left" vertical="center"/>
    </xf>
    <xf numFmtId="0" fontId="17" fillId="35" borderId="10" xfId="0" applyFont="1" applyFill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17" fillId="0" borderId="39" xfId="0" applyFont="1" applyBorder="1" applyAlignment="1">
      <alignment horizontal="left" vertical="center"/>
    </xf>
    <xf numFmtId="164" fontId="21" fillId="33" borderId="18" xfId="0" applyNumberFormat="1" applyFont="1" applyFill="1" applyBorder="1" applyAlignment="1">
      <alignment horizontal="left"/>
    </xf>
    <xf numFmtId="4" fontId="21" fillId="33" borderId="18" xfId="0" applyNumberFormat="1" applyFont="1" applyFill="1" applyBorder="1" applyAlignment="1">
      <alignment horizontal="left"/>
    </xf>
    <xf numFmtId="10" fontId="21" fillId="33" borderId="18" xfId="0" applyNumberFormat="1" applyFont="1" applyFill="1" applyBorder="1" applyAlignment="1">
      <alignment horizontal="left"/>
    </xf>
    <xf numFmtId="164" fontId="21" fillId="33" borderId="13" xfId="0" applyNumberFormat="1" applyFont="1" applyFill="1" applyBorder="1" applyAlignment="1">
      <alignment horizontal="left"/>
    </xf>
    <xf numFmtId="4" fontId="21" fillId="33" borderId="13" xfId="0" applyNumberFormat="1" applyFont="1" applyFill="1" applyBorder="1" applyAlignment="1">
      <alignment horizontal="left"/>
    </xf>
    <xf numFmtId="10" fontId="21" fillId="33" borderId="13" xfId="0" applyNumberFormat="1" applyFont="1" applyFill="1" applyBorder="1" applyAlignment="1">
      <alignment horizontal="left"/>
    </xf>
    <xf numFmtId="0" fontId="21" fillId="33" borderId="13" xfId="0" applyFont="1" applyFill="1" applyBorder="1" applyAlignment="1">
      <alignment horizontal="left"/>
    </xf>
    <xf numFmtId="0" fontId="17" fillId="35" borderId="10" xfId="0" applyFont="1" applyFill="1" applyBorder="1" applyAlignment="1">
      <alignment horizontal="center" vertical="center" wrapText="1"/>
    </xf>
    <xf numFmtId="0" fontId="21" fillId="35" borderId="10" xfId="0" applyFont="1" applyFill="1" applyBorder="1" applyAlignment="1">
      <alignment horizontal="center" vertical="center" wrapText="1"/>
    </xf>
    <xf numFmtId="1" fontId="17" fillId="35" borderId="10" xfId="0" applyNumberFormat="1" applyFont="1" applyFill="1" applyBorder="1" applyAlignment="1">
      <alignment horizontal="center" vertical="center" wrapText="1"/>
    </xf>
    <xf numFmtId="1" fontId="21" fillId="35" borderId="10" xfId="0" applyNumberFormat="1" applyFont="1" applyFill="1" applyBorder="1" applyAlignment="1">
      <alignment horizontal="center" vertical="center" wrapText="1"/>
    </xf>
    <xf numFmtId="0" fontId="17" fillId="35" borderId="40" xfId="0" applyFont="1" applyFill="1" applyBorder="1" applyAlignment="1">
      <alignment horizontal="center" vertical="center" wrapText="1"/>
    </xf>
    <xf numFmtId="10" fontId="17" fillId="35" borderId="40" xfId="52" applyNumberFormat="1" applyFont="1" applyFill="1" applyBorder="1" applyAlignment="1">
      <alignment horizontal="center" vertical="center" wrapText="1"/>
    </xf>
    <xf numFmtId="10" fontId="21" fillId="35" borderId="10" xfId="0" applyNumberFormat="1" applyFont="1" applyFill="1" applyBorder="1" applyAlignment="1">
      <alignment horizontal="center" vertical="center" wrapText="1"/>
    </xf>
    <xf numFmtId="10" fontId="17" fillId="0" borderId="10" xfId="0" applyNumberFormat="1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1" fontId="17" fillId="0" borderId="10" xfId="0" applyNumberFormat="1" applyFont="1" applyBorder="1" applyAlignment="1">
      <alignment horizontal="center" vertical="center" wrapText="1"/>
    </xf>
    <xf numFmtId="4" fontId="17" fillId="0" borderId="12" xfId="0" applyNumberFormat="1" applyFont="1" applyBorder="1" applyAlignment="1">
      <alignment horizontal="center" vertical="center" wrapText="1"/>
    </xf>
    <xf numFmtId="10" fontId="17" fillId="0" borderId="20" xfId="0" applyNumberFormat="1" applyFont="1" applyBorder="1" applyAlignment="1">
      <alignment horizontal="center" vertical="center" wrapText="1"/>
    </xf>
    <xf numFmtId="4" fontId="21" fillId="35" borderId="10" xfId="0" applyNumberFormat="1" applyFont="1" applyFill="1" applyBorder="1" applyAlignment="1">
      <alignment horizontal="center" vertical="center"/>
    </xf>
    <xf numFmtId="49" fontId="17" fillId="33" borderId="10" xfId="0" quotePrefix="1" applyNumberFormat="1" applyFont="1" applyFill="1" applyBorder="1"/>
    <xf numFmtId="49" fontId="17" fillId="35" borderId="10" xfId="0" applyNumberFormat="1" applyFont="1" applyFill="1" applyBorder="1" applyAlignment="1">
      <alignment horizontal="left" vertical="center"/>
    </xf>
    <xf numFmtId="10" fontId="17" fillId="35" borderId="10" xfId="0" applyNumberFormat="1" applyFont="1" applyFill="1" applyBorder="1" applyAlignment="1">
      <alignment horizontal="left"/>
    </xf>
    <xf numFmtId="1" fontId="17" fillId="35" borderId="10" xfId="0" quotePrefix="1" applyNumberFormat="1" applyFont="1" applyFill="1" applyBorder="1" applyAlignment="1">
      <alignment horizontal="left"/>
    </xf>
    <xf numFmtId="1" fontId="17" fillId="35" borderId="10" xfId="0" quotePrefix="1" applyNumberFormat="1" applyFont="1" applyFill="1" applyBorder="1" applyAlignment="1">
      <alignment horizontal="center" vertical="center"/>
    </xf>
    <xf numFmtId="14" fontId="22" fillId="35" borderId="10" xfId="0" applyNumberFormat="1" applyFont="1" applyFill="1" applyBorder="1" applyAlignment="1">
      <alignment horizontal="center" vertical="center"/>
    </xf>
    <xf numFmtId="0" fontId="22" fillId="35" borderId="10" xfId="0" applyFont="1" applyFill="1" applyBorder="1"/>
    <xf numFmtId="2" fontId="17" fillId="35" borderId="10" xfId="0" applyNumberFormat="1" applyFont="1" applyFill="1" applyBorder="1" applyAlignment="1">
      <alignment horizontal="center" vertical="center"/>
    </xf>
    <xf numFmtId="10" fontId="17" fillId="35" borderId="10" xfId="0" applyNumberFormat="1" applyFont="1" applyFill="1" applyBorder="1"/>
    <xf numFmtId="0" fontId="17" fillId="0" borderId="20" xfId="0" applyFont="1" applyBorder="1"/>
    <xf numFmtId="2" fontId="17" fillId="0" borderId="20" xfId="0" applyNumberFormat="1" applyFont="1" applyBorder="1" applyAlignment="1">
      <alignment horizontal="center" vertical="center"/>
    </xf>
    <xf numFmtId="2" fontId="17" fillId="37" borderId="10" xfId="0" applyNumberFormat="1" applyFont="1" applyFill="1" applyBorder="1" applyAlignment="1">
      <alignment horizontal="center" vertical="center"/>
    </xf>
    <xf numFmtId="0" fontId="17" fillId="35" borderId="10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33" borderId="20" xfId="0" applyFont="1" applyFill="1" applyBorder="1" applyAlignment="1">
      <alignment horizontal="center"/>
    </xf>
    <xf numFmtId="0" fontId="17" fillId="33" borderId="12" xfId="0" applyFont="1" applyFill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21" fillId="33" borderId="12" xfId="0" applyFont="1" applyFill="1" applyBorder="1" applyAlignment="1">
      <alignment horizontal="left"/>
    </xf>
    <xf numFmtId="0" fontId="21" fillId="33" borderId="41" xfId="0" applyFont="1" applyFill="1" applyBorder="1" applyAlignment="1">
      <alignment horizontal="left"/>
    </xf>
    <xf numFmtId="14" fontId="21" fillId="33" borderId="12" xfId="0" quotePrefix="1" applyNumberFormat="1" applyFont="1" applyFill="1" applyBorder="1" applyAlignment="1">
      <alignment horizontal="left"/>
    </xf>
    <xf numFmtId="0" fontId="21" fillId="33" borderId="41" xfId="0" quotePrefix="1" applyFont="1" applyFill="1" applyBorder="1" applyAlignment="1">
      <alignment horizontal="left"/>
    </xf>
    <xf numFmtId="43" fontId="17" fillId="0" borderId="0" xfId="51" applyFont="1" applyFill="1" applyAlignment="1">
      <alignment horizontal="center"/>
    </xf>
    <xf numFmtId="10" fontId="17" fillId="33" borderId="13" xfId="0" applyNumberFormat="1" applyFont="1" applyFill="1" applyBorder="1" applyAlignment="1">
      <alignment horizontal="center"/>
    </xf>
    <xf numFmtId="43" fontId="17" fillId="0" borderId="0" xfId="50" applyFont="1" applyFill="1" applyAlignment="1">
      <alignment horizontal="center"/>
    </xf>
    <xf numFmtId="0" fontId="17" fillId="33" borderId="14" xfId="0" applyFont="1" applyFill="1" applyBorder="1" applyAlignment="1">
      <alignment horizontal="center"/>
    </xf>
    <xf numFmtId="0" fontId="17" fillId="33" borderId="15" xfId="0" applyFont="1" applyFill="1" applyBorder="1" applyAlignment="1">
      <alignment horizontal="center"/>
    </xf>
    <xf numFmtId="0" fontId="17" fillId="33" borderId="13" xfId="0" applyFont="1" applyFill="1" applyBorder="1" applyAlignment="1">
      <alignment horizontal="center"/>
    </xf>
    <xf numFmtId="165" fontId="17" fillId="33" borderId="25" xfId="0" applyNumberFormat="1" applyFont="1" applyFill="1" applyBorder="1" applyAlignment="1">
      <alignment horizontal="center"/>
    </xf>
    <xf numFmtId="165" fontId="17" fillId="33" borderId="26" xfId="0" applyNumberFormat="1" applyFont="1" applyFill="1" applyBorder="1" applyAlignment="1">
      <alignment horizontal="center"/>
    </xf>
    <xf numFmtId="165" fontId="17" fillId="33" borderId="24" xfId="0" applyNumberFormat="1" applyFont="1" applyFill="1" applyBorder="1" applyAlignment="1">
      <alignment horizontal="center"/>
    </xf>
    <xf numFmtId="165" fontId="17" fillId="33" borderId="14" xfId="0" applyNumberFormat="1" applyFont="1" applyFill="1" applyBorder="1" applyAlignment="1">
      <alignment horizontal="center"/>
    </xf>
    <xf numFmtId="165" fontId="17" fillId="33" borderId="15" xfId="0" applyNumberFormat="1" applyFont="1" applyFill="1" applyBorder="1" applyAlignment="1">
      <alignment horizontal="center"/>
    </xf>
    <xf numFmtId="165" fontId="17" fillId="33" borderId="13" xfId="0" applyNumberFormat="1" applyFont="1" applyFill="1" applyBorder="1" applyAlignment="1">
      <alignment horizontal="center"/>
    </xf>
    <xf numFmtId="0" fontId="17" fillId="33" borderId="10" xfId="0" applyFont="1" applyFill="1" applyBorder="1" applyAlignment="1">
      <alignment horizontal="center" vertical="center" wrapText="1"/>
    </xf>
    <xf numFmtId="0" fontId="21" fillId="33" borderId="10" xfId="0" applyFont="1" applyFill="1" applyBorder="1" applyAlignment="1">
      <alignment horizontal="center" vertical="center" wrapText="1"/>
    </xf>
    <xf numFmtId="1" fontId="17" fillId="33" borderId="10" xfId="0" applyNumberFormat="1" applyFont="1" applyFill="1" applyBorder="1" applyAlignment="1">
      <alignment horizontal="center" vertical="center" wrapText="1"/>
    </xf>
    <xf numFmtId="1" fontId="21" fillId="33" borderId="10" xfId="0" applyNumberFormat="1" applyFont="1" applyFill="1" applyBorder="1" applyAlignment="1">
      <alignment horizontal="center" vertical="center" wrapText="1"/>
    </xf>
    <xf numFmtId="0" fontId="17" fillId="33" borderId="10" xfId="0" applyFont="1" applyFill="1" applyBorder="1" applyAlignment="1">
      <alignment horizontal="center" wrapText="1"/>
    </xf>
    <xf numFmtId="0" fontId="17" fillId="33" borderId="11" xfId="0" applyFont="1" applyFill="1" applyBorder="1" applyAlignment="1">
      <alignment horizontal="center" vertical="center" wrapText="1"/>
    </xf>
    <xf numFmtId="0" fontId="17" fillId="33" borderId="40" xfId="0" applyFont="1" applyFill="1" applyBorder="1" applyAlignment="1">
      <alignment horizontal="center" vertical="center" wrapText="1"/>
    </xf>
    <xf numFmtId="10" fontId="17" fillId="38" borderId="11" xfId="52" applyNumberFormat="1" applyFont="1" applyFill="1" applyBorder="1" applyAlignment="1">
      <alignment horizontal="center" vertical="center" wrapText="1"/>
    </xf>
    <xf numFmtId="10" fontId="17" fillId="38" borderId="40" xfId="52" applyNumberFormat="1" applyFont="1" applyFill="1" applyBorder="1" applyAlignment="1">
      <alignment horizontal="center" vertical="center" wrapText="1"/>
    </xf>
    <xf numFmtId="10" fontId="17" fillId="33" borderId="10" xfId="0" applyNumberFormat="1" applyFont="1" applyFill="1" applyBorder="1" applyAlignment="1">
      <alignment horizontal="center" vertical="center" wrapText="1"/>
    </xf>
    <xf numFmtId="10" fontId="21" fillId="33" borderId="10" xfId="0" applyNumberFormat="1" applyFont="1" applyFill="1" applyBorder="1" applyAlignment="1">
      <alignment horizontal="center" vertical="center" wrapText="1"/>
    </xf>
    <xf numFmtId="4" fontId="17" fillId="33" borderId="10" xfId="0" applyNumberFormat="1" applyFont="1" applyFill="1" applyBorder="1" applyAlignment="1">
      <alignment horizontal="center" vertical="center" wrapText="1"/>
    </xf>
    <xf numFmtId="10" fontId="17" fillId="0" borderId="10" xfId="0" applyNumberFormat="1" applyFont="1" applyBorder="1" applyAlignment="1">
      <alignment horizontal="center"/>
    </xf>
    <xf numFmtId="1" fontId="17" fillId="0" borderId="10" xfId="0" applyNumberFormat="1" applyFont="1" applyBorder="1" applyAlignment="1">
      <alignment horizontal="right"/>
    </xf>
    <xf numFmtId="1" fontId="17" fillId="0" borderId="10" xfId="0" applyNumberFormat="1" applyFont="1" applyBorder="1" applyAlignment="1">
      <alignment horizontal="right" vertical="center"/>
    </xf>
    <xf numFmtId="2" fontId="17" fillId="35" borderId="12" xfId="0" applyNumberFormat="1" applyFont="1" applyFill="1" applyBorder="1" applyAlignment="1">
      <alignment horizontal="center" vertical="center"/>
    </xf>
    <xf numFmtId="10" fontId="17" fillId="33" borderId="27" xfId="0" applyNumberFormat="1" applyFont="1" applyFill="1" applyBorder="1" applyAlignment="1">
      <alignment horizontal="center" vertical="center" wrapText="1"/>
    </xf>
    <xf numFmtId="10" fontId="17" fillId="33" borderId="20" xfId="0" applyNumberFormat="1" applyFont="1" applyFill="1" applyBorder="1" applyAlignment="1">
      <alignment horizontal="center" vertical="center" wrapText="1"/>
    </xf>
    <xf numFmtId="10" fontId="17" fillId="35" borderId="20" xfId="0" applyNumberFormat="1" applyFont="1" applyFill="1" applyBorder="1" applyAlignment="1">
      <alignment horizontal="center" vertical="center" wrapText="1"/>
    </xf>
    <xf numFmtId="10" fontId="17" fillId="35" borderId="20" xfId="0" applyNumberFormat="1" applyFont="1" applyFill="1" applyBorder="1" applyAlignment="1">
      <alignment horizontal="center"/>
    </xf>
    <xf numFmtId="10" fontId="17" fillId="35" borderId="20" xfId="0" applyNumberFormat="1" applyFont="1" applyFill="1" applyBorder="1" applyAlignment="1">
      <alignment horizontal="center" vertical="center"/>
    </xf>
    <xf numFmtId="0" fontId="17" fillId="0" borderId="27" xfId="0" applyFont="1" applyBorder="1" applyAlignment="1">
      <alignment horizontal="center"/>
    </xf>
    <xf numFmtId="10" fontId="17" fillId="33" borderId="25" xfId="0" applyNumberFormat="1" applyFont="1" applyFill="1" applyBorder="1" applyAlignment="1">
      <alignment horizontal="center"/>
    </xf>
    <xf numFmtId="10" fontId="17" fillId="33" borderId="24" xfId="0" applyNumberFormat="1" applyFont="1" applyFill="1" applyBorder="1" applyAlignment="1">
      <alignment horizontal="center"/>
    </xf>
    <xf numFmtId="10" fontId="17" fillId="33" borderId="26" xfId="0" applyNumberFormat="1" applyFont="1" applyFill="1" applyBorder="1" applyAlignment="1">
      <alignment horizontal="center"/>
    </xf>
    <xf numFmtId="10" fontId="17" fillId="33" borderId="14" xfId="0" applyNumberFormat="1" applyFont="1" applyFill="1" applyBorder="1" applyAlignment="1">
      <alignment horizontal="center"/>
    </xf>
    <xf numFmtId="10" fontId="17" fillId="33" borderId="15" xfId="0" applyNumberFormat="1" applyFont="1" applyFill="1" applyBorder="1" applyAlignment="1">
      <alignment horizontal="center"/>
    </xf>
    <xf numFmtId="10" fontId="25" fillId="33" borderId="14" xfId="0" applyNumberFormat="1" applyFont="1" applyFill="1" applyBorder="1" applyAlignment="1">
      <alignment horizontal="center"/>
    </xf>
    <xf numFmtId="10" fontId="20" fillId="33" borderId="15" xfId="0" applyNumberFormat="1" applyFont="1" applyFill="1" applyBorder="1" applyAlignment="1">
      <alignment horizontal="center"/>
    </xf>
    <xf numFmtId="10" fontId="17" fillId="33" borderId="14" xfId="0" applyNumberFormat="1" applyFont="1" applyFill="1" applyBorder="1" applyAlignment="1">
      <alignment horizontal="center" vertical="center" wrapText="1"/>
    </xf>
    <xf numFmtId="10" fontId="20" fillId="33" borderId="15" xfId="0" applyNumberFormat="1" applyFont="1" applyFill="1" applyBorder="1" applyAlignment="1">
      <alignment horizontal="center" wrapText="1"/>
    </xf>
    <xf numFmtId="1" fontId="17" fillId="33" borderId="42" xfId="0" applyNumberFormat="1" applyFont="1" applyFill="1" applyBorder="1" applyAlignment="1">
      <alignment horizontal="center" wrapText="1"/>
    </xf>
    <xf numFmtId="1" fontId="17" fillId="0" borderId="43" xfId="0" applyNumberFormat="1" applyFont="1" applyBorder="1" applyAlignment="1">
      <alignment horizontal="center" wrapText="1"/>
    </xf>
    <xf numFmtId="1" fontId="17" fillId="0" borderId="42" xfId="0" applyNumberFormat="1" applyFont="1" applyBorder="1" applyAlignment="1">
      <alignment horizontal="center" wrapText="1"/>
    </xf>
    <xf numFmtId="1" fontId="17" fillId="0" borderId="42" xfId="0" applyNumberFormat="1" applyFont="1" applyBorder="1" applyAlignment="1">
      <alignment horizontal="center"/>
    </xf>
    <xf numFmtId="1" fontId="17" fillId="0" borderId="43" xfId="0" applyNumberFormat="1" applyFont="1" applyBorder="1" applyAlignment="1">
      <alignment horizontal="center"/>
    </xf>
    <xf numFmtId="1" fontId="17" fillId="0" borderId="44" xfId="0" applyNumberFormat="1" applyFont="1" applyBorder="1" applyAlignment="1">
      <alignment horizontal="center"/>
    </xf>
    <xf numFmtId="1" fontId="17" fillId="0" borderId="45" xfId="0" applyNumberFormat="1" applyFont="1" applyBorder="1" applyAlignment="1">
      <alignment horizontal="center"/>
    </xf>
    <xf numFmtId="1" fontId="17" fillId="0" borderId="46" xfId="0" applyNumberFormat="1" applyFont="1" applyBorder="1" applyAlignment="1">
      <alignment horizontal="center"/>
    </xf>
    <xf numFmtId="4" fontId="17" fillId="34" borderId="10" xfId="0" applyNumberFormat="1" applyFont="1" applyFill="1" applyBorder="1" applyAlignment="1">
      <alignment horizontal="center"/>
    </xf>
    <xf numFmtId="14" fontId="17" fillId="35" borderId="10" xfId="0" applyNumberFormat="1" applyFont="1" applyFill="1" applyBorder="1" applyAlignment="1">
      <alignment horizontal="center" vertical="center"/>
    </xf>
  </cellXfs>
  <cellStyles count="5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Comma" xfId="50" builtinId="3"/>
    <cellStyle name="Comma 2" xfId="45" xr:uid="{00000000-0005-0000-0000-00001C000000}"/>
    <cellStyle name="Comma 2 2" xfId="48" xr:uid="{00000000-0005-0000-0000-000038000000}"/>
    <cellStyle name="Comma 4" xfId="51" xr:uid="{DC73AC18-D972-4563-B5E4-BD063C8B5D35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5000000}"/>
    <cellStyle name="Normal" xfId="0" builtinId="0"/>
    <cellStyle name="Normal 2" xfId="42" xr:uid="{00000000-0005-0000-0000-000027000000}"/>
    <cellStyle name="Normal 2 3" xfId="47" xr:uid="{38CC5B84-9EB0-4ACB-BE44-A1CAA63817CF}"/>
    <cellStyle name="Normal 3" xfId="44" xr:uid="{00000000-0005-0000-0000-000028000000}"/>
    <cellStyle name="Normal 4" xfId="49" xr:uid="{25CC89DF-9DF8-4472-A7CD-71F7FBAAF04B}"/>
    <cellStyle name="Normal 6" xfId="46" xr:uid="{00000000-0005-0000-0000-000029000000}"/>
    <cellStyle name="Note" xfId="14" builtinId="10" customBuiltin="1"/>
    <cellStyle name="Output" xfId="9" builtinId="21" customBuiltin="1"/>
    <cellStyle name="Percent" xfId="52" builtinId="5"/>
    <cellStyle name="Percent 2" xfId="43" xr:uid="{00000000-0005-0000-0000-00002D000000}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A157-7957-40B5-BEE9-5575E2157DB0}">
  <dimension ref="B1:AZ73"/>
  <sheetViews>
    <sheetView tabSelected="1" topLeftCell="B3" zoomScaleNormal="100" workbookViewId="0">
      <pane xSplit="8" ySplit="5" topLeftCell="J8" activePane="bottomRight" state="frozen"/>
      <selection activeCell="B3" sqref="B3"/>
      <selection pane="topRight" activeCell="J3" sqref="J3"/>
      <selection pane="bottomLeft" activeCell="B8" sqref="B8"/>
      <selection pane="bottomRight" activeCell="I46" sqref="I46"/>
    </sheetView>
  </sheetViews>
  <sheetFormatPr defaultColWidth="9.140625" defaultRowHeight="11.25" x14ac:dyDescent="0.2"/>
  <cols>
    <col min="1" max="1" width="3.42578125" style="25" customWidth="1"/>
    <col min="2" max="2" width="9.42578125" style="25" customWidth="1"/>
    <col min="3" max="3" width="9.5703125" style="25" customWidth="1"/>
    <col min="4" max="4" width="9.42578125" style="25" customWidth="1"/>
    <col min="5" max="5" width="3.42578125" style="146" customWidth="1"/>
    <col min="6" max="6" width="7.42578125" style="101" customWidth="1"/>
    <col min="7" max="7" width="13.42578125" style="40" customWidth="1"/>
    <col min="8" max="8" width="7" style="53" customWidth="1"/>
    <col min="9" max="9" width="38.5703125" style="25" bestFit="1" customWidth="1"/>
    <col min="10" max="11" width="11.42578125" style="65" customWidth="1"/>
    <col min="12" max="12" width="9.42578125" style="65" customWidth="1"/>
    <col min="13" max="13" width="8.42578125" style="65" customWidth="1"/>
    <col min="14" max="14" width="7.85546875" style="65" customWidth="1"/>
    <col min="15" max="15" width="8.5703125" style="65" customWidth="1"/>
    <col min="16" max="18" width="6.85546875" style="65" customWidth="1"/>
    <col min="19" max="19" width="9.85546875" style="96" customWidth="1"/>
    <col min="20" max="20" width="7.85546875" style="65" customWidth="1"/>
    <col min="21" max="21" width="6.85546875" style="58" customWidth="1"/>
    <col min="22" max="22" width="6.85546875" style="65" customWidth="1"/>
    <col min="23" max="23" width="6.85546875" style="58" customWidth="1"/>
    <col min="24" max="24" width="8.42578125" style="65" customWidth="1"/>
    <col min="25" max="25" width="6.85546875" style="65" customWidth="1"/>
    <col min="26" max="26" width="7.5703125" style="25" customWidth="1"/>
    <col min="27" max="27" width="9" style="25" customWidth="1"/>
    <col min="28" max="28" width="34.140625" style="108" bestFit="1" customWidth="1"/>
    <col min="29" max="29" width="8.5703125" style="1" customWidth="1"/>
    <col min="30" max="30" width="8.5703125" style="3" customWidth="1"/>
    <col min="31" max="32" width="8.5703125" style="2" customWidth="1"/>
    <col min="33" max="33" width="21.85546875" style="11" customWidth="1"/>
    <col min="34" max="35" width="8.85546875" style="11" customWidth="1"/>
    <col min="36" max="36" width="8.42578125" style="11" customWidth="1"/>
    <col min="37" max="37" width="8.5703125" style="11" hidden="1" customWidth="1"/>
    <col min="38" max="38" width="10.5703125" style="11" hidden="1" customWidth="1"/>
    <col min="39" max="39" width="18.140625" style="1" hidden="1" customWidth="1"/>
    <col min="40" max="40" width="16.5703125" style="3" hidden="1" customWidth="1"/>
    <col min="41" max="41" width="15.5703125" style="1" hidden="1" customWidth="1"/>
    <col min="42" max="42" width="14.42578125" style="3" hidden="1" customWidth="1"/>
    <col min="43" max="43" width="13" style="2" hidden="1" customWidth="1"/>
    <col min="44" max="52" width="0" style="25" hidden="1" customWidth="1"/>
    <col min="53" max="16384" width="9.140625" style="25"/>
  </cols>
  <sheetData>
    <row r="1" spans="2:52" x14ac:dyDescent="0.2">
      <c r="I1" s="21"/>
    </row>
    <row r="2" spans="2:52" ht="12" thickBot="1" x14ac:dyDescent="0.25">
      <c r="C2" s="5"/>
      <c r="D2" s="5"/>
      <c r="E2" s="147"/>
      <c r="F2" s="102"/>
      <c r="G2" s="22"/>
      <c r="H2" s="54"/>
      <c r="I2" s="22"/>
      <c r="J2" s="66"/>
      <c r="K2" s="66"/>
      <c r="L2" s="66"/>
      <c r="M2" s="66"/>
      <c r="N2" s="66"/>
      <c r="O2" s="66"/>
      <c r="P2" s="66"/>
      <c r="Q2" s="66"/>
      <c r="R2" s="66"/>
      <c r="S2" s="97"/>
      <c r="T2" s="66"/>
      <c r="U2" s="59"/>
      <c r="V2" s="66"/>
      <c r="W2" s="59"/>
      <c r="X2" s="66"/>
      <c r="Y2" s="66"/>
      <c r="Z2" s="5"/>
      <c r="AA2" s="5"/>
      <c r="AB2" s="109"/>
      <c r="AC2" s="15"/>
      <c r="AD2" s="4"/>
      <c r="AE2" s="6"/>
      <c r="AF2" s="6"/>
      <c r="AG2" s="48"/>
      <c r="AH2" s="12"/>
      <c r="AI2" s="12"/>
      <c r="AJ2" s="12"/>
      <c r="AK2" s="12"/>
      <c r="AL2" s="12"/>
    </row>
    <row r="3" spans="2:52" x14ac:dyDescent="0.2">
      <c r="B3" s="10" t="s">
        <v>0</v>
      </c>
      <c r="C3" s="154">
        <v>45138</v>
      </c>
      <c r="D3" s="155"/>
      <c r="E3" s="148"/>
      <c r="F3" s="103"/>
      <c r="G3" s="113">
        <v>45145</v>
      </c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4"/>
      <c r="AE3" s="115"/>
      <c r="AF3" s="50"/>
      <c r="AG3" s="51"/>
      <c r="AH3" s="190"/>
      <c r="AI3" s="191"/>
      <c r="AJ3" s="191"/>
      <c r="AK3" s="192"/>
      <c r="AL3" s="50"/>
      <c r="AM3" s="162">
        <v>43061</v>
      </c>
      <c r="AN3" s="163"/>
      <c r="AO3" s="162">
        <v>43426</v>
      </c>
      <c r="AP3" s="164"/>
      <c r="AQ3" s="164"/>
      <c r="AR3" s="31"/>
    </row>
    <row r="4" spans="2:52" x14ac:dyDescent="0.2">
      <c r="B4" s="10" t="s">
        <v>1</v>
      </c>
      <c r="C4" s="154">
        <v>45228</v>
      </c>
      <c r="D4" s="155"/>
      <c r="E4" s="149"/>
      <c r="F4" s="104"/>
      <c r="G4" s="116">
        <v>45228</v>
      </c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7"/>
      <c r="AE4" s="118"/>
      <c r="AF4" s="51"/>
      <c r="AG4" s="51"/>
      <c r="AH4" s="193" t="s">
        <v>15</v>
      </c>
      <c r="AI4" s="157"/>
      <c r="AJ4" s="157"/>
      <c r="AK4" s="194"/>
      <c r="AL4" s="51"/>
      <c r="AM4" s="165">
        <v>43085</v>
      </c>
      <c r="AN4" s="166"/>
      <c r="AO4" s="165">
        <v>43450</v>
      </c>
      <c r="AP4" s="167"/>
      <c r="AQ4" s="167"/>
      <c r="AR4" s="31"/>
    </row>
    <row r="5" spans="2:52" x14ac:dyDescent="0.2">
      <c r="B5" s="10" t="s">
        <v>2</v>
      </c>
      <c r="C5" s="152" t="s">
        <v>52</v>
      </c>
      <c r="D5" s="153"/>
      <c r="E5" s="149"/>
      <c r="F5" s="104"/>
      <c r="G5" s="152" t="s">
        <v>51</v>
      </c>
      <c r="H5" s="153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7"/>
      <c r="AE5" s="118"/>
      <c r="AF5" s="51"/>
      <c r="AG5" s="52" t="s">
        <v>47</v>
      </c>
      <c r="AH5" s="195">
        <v>0.355196013138598</v>
      </c>
      <c r="AI5" s="52">
        <v>0.4169207927012662</v>
      </c>
      <c r="AJ5" s="52">
        <v>0.22788319416013572</v>
      </c>
      <c r="AK5" s="196">
        <v>7.1784053628342311E-3</v>
      </c>
      <c r="AL5" s="51"/>
      <c r="AM5" s="159" t="s">
        <v>19</v>
      </c>
      <c r="AN5" s="160"/>
      <c r="AO5" s="159" t="s">
        <v>14</v>
      </c>
      <c r="AP5" s="161"/>
      <c r="AQ5" s="161"/>
      <c r="AR5" s="31"/>
      <c r="AS5" s="75" t="s">
        <v>36</v>
      </c>
      <c r="AT5" s="156" t="s">
        <v>37</v>
      </c>
      <c r="AU5" s="156"/>
      <c r="AV5" s="156"/>
      <c r="AW5" s="158" t="s">
        <v>38</v>
      </c>
      <c r="AX5" s="158"/>
      <c r="AY5" s="158"/>
      <c r="AZ5" s="76" t="s">
        <v>39</v>
      </c>
    </row>
    <row r="6" spans="2:52" s="89" customFormat="1" ht="11.25" customHeight="1" x14ac:dyDescent="0.2">
      <c r="B6" s="168" t="s">
        <v>48</v>
      </c>
      <c r="C6" s="168" t="s">
        <v>49</v>
      </c>
      <c r="D6" s="168" t="s">
        <v>21</v>
      </c>
      <c r="E6" s="168" t="s">
        <v>13</v>
      </c>
      <c r="F6" s="169" t="s">
        <v>44</v>
      </c>
      <c r="G6" s="170" t="s">
        <v>45</v>
      </c>
      <c r="H6" s="171" t="s">
        <v>29</v>
      </c>
      <c r="I6" s="168" t="s">
        <v>3</v>
      </c>
      <c r="J6" s="172" t="s">
        <v>46</v>
      </c>
      <c r="K6" s="172"/>
      <c r="L6" s="173" t="s">
        <v>30</v>
      </c>
      <c r="M6" s="168" t="s">
        <v>20</v>
      </c>
      <c r="N6" s="168" t="s">
        <v>25</v>
      </c>
      <c r="O6" s="168" t="s">
        <v>26</v>
      </c>
      <c r="P6" s="168" t="s">
        <v>22</v>
      </c>
      <c r="Q6" s="168" t="s">
        <v>4</v>
      </c>
      <c r="R6" s="168" t="s">
        <v>5</v>
      </c>
      <c r="S6" s="175" t="s">
        <v>35</v>
      </c>
      <c r="T6" s="168" t="s">
        <v>27</v>
      </c>
      <c r="U6" s="168" t="s">
        <v>6</v>
      </c>
      <c r="V6" s="168" t="s">
        <v>23</v>
      </c>
      <c r="W6" s="169" t="s">
        <v>7</v>
      </c>
      <c r="X6" s="177" t="s">
        <v>8</v>
      </c>
      <c r="Y6" s="168" t="s">
        <v>9</v>
      </c>
      <c r="Z6" s="177" t="s">
        <v>24</v>
      </c>
      <c r="AA6" s="178" t="s">
        <v>31</v>
      </c>
      <c r="AB6" s="178" t="s">
        <v>32</v>
      </c>
      <c r="AC6" s="170" t="s">
        <v>10</v>
      </c>
      <c r="AD6" s="179" t="s">
        <v>11</v>
      </c>
      <c r="AE6" s="177" t="s">
        <v>12</v>
      </c>
      <c r="AF6" s="177" t="s">
        <v>50</v>
      </c>
      <c r="AG6" s="184" t="s">
        <v>28</v>
      </c>
      <c r="AH6" s="197" t="s">
        <v>16</v>
      </c>
      <c r="AI6" s="79" t="s">
        <v>17</v>
      </c>
      <c r="AJ6" s="79" t="s">
        <v>18</v>
      </c>
      <c r="AK6" s="198"/>
      <c r="AL6" s="80"/>
      <c r="AM6" s="81"/>
      <c r="AN6" s="82"/>
      <c r="AO6" s="81"/>
      <c r="AP6" s="83"/>
      <c r="AQ6" s="84"/>
      <c r="AR6" s="85"/>
      <c r="AS6" s="86" t="s">
        <v>40</v>
      </c>
      <c r="AT6" s="87" t="s">
        <v>41</v>
      </c>
      <c r="AU6" s="87" t="s">
        <v>42</v>
      </c>
      <c r="AV6" s="88" t="s">
        <v>43</v>
      </c>
      <c r="AW6" s="87" t="s">
        <v>41</v>
      </c>
      <c r="AX6" s="87" t="s">
        <v>42</v>
      </c>
      <c r="AY6" s="87" t="s">
        <v>43</v>
      </c>
      <c r="AZ6" s="88" t="s">
        <v>43</v>
      </c>
    </row>
    <row r="7" spans="2:52" s="89" customFormat="1" x14ac:dyDescent="0.2">
      <c r="B7" s="168"/>
      <c r="C7" s="168"/>
      <c r="D7" s="168"/>
      <c r="E7" s="168"/>
      <c r="F7" s="169"/>
      <c r="G7" s="170"/>
      <c r="H7" s="171"/>
      <c r="I7" s="168"/>
      <c r="J7" s="78" t="s">
        <v>33</v>
      </c>
      <c r="K7" s="78" t="s">
        <v>34</v>
      </c>
      <c r="L7" s="174"/>
      <c r="M7" s="168"/>
      <c r="N7" s="168"/>
      <c r="O7" s="168"/>
      <c r="P7" s="168"/>
      <c r="Q7" s="168"/>
      <c r="R7" s="168"/>
      <c r="S7" s="176"/>
      <c r="T7" s="168"/>
      <c r="U7" s="168"/>
      <c r="V7" s="168"/>
      <c r="W7" s="169"/>
      <c r="X7" s="177"/>
      <c r="Y7" s="168"/>
      <c r="Z7" s="177"/>
      <c r="AA7" s="178"/>
      <c r="AB7" s="178"/>
      <c r="AC7" s="170"/>
      <c r="AD7" s="179"/>
      <c r="AE7" s="177"/>
      <c r="AF7" s="177"/>
      <c r="AG7" s="185"/>
      <c r="AH7" s="199"/>
      <c r="AI7" s="90"/>
      <c r="AJ7" s="90"/>
      <c r="AK7" s="200"/>
      <c r="AL7" s="91"/>
      <c r="AM7" s="92"/>
      <c r="AN7" s="93"/>
      <c r="AO7" s="92"/>
      <c r="AP7" s="94"/>
      <c r="AQ7" s="95"/>
      <c r="AR7" s="85"/>
    </row>
    <row r="8" spans="2:52" s="89" customFormat="1" x14ac:dyDescent="0.2">
      <c r="B8" s="120"/>
      <c r="C8" s="120"/>
      <c r="D8" s="120"/>
      <c r="E8" s="120"/>
      <c r="F8" s="121"/>
      <c r="G8" s="122"/>
      <c r="H8" s="123"/>
      <c r="I8" s="120"/>
      <c r="J8" s="120"/>
      <c r="K8" s="120"/>
      <c r="L8" s="124"/>
      <c r="M8" s="120"/>
      <c r="N8" s="120"/>
      <c r="O8" s="120"/>
      <c r="P8" s="120"/>
      <c r="Q8" s="120"/>
      <c r="R8" s="120"/>
      <c r="S8" s="125"/>
      <c r="T8" s="120"/>
      <c r="U8" s="73"/>
      <c r="V8" s="128"/>
      <c r="W8" s="62"/>
      <c r="X8" s="127"/>
      <c r="Y8" s="120"/>
      <c r="Z8" s="127"/>
      <c r="AA8" s="126"/>
      <c r="AB8" s="126"/>
      <c r="AC8" s="129"/>
      <c r="AD8" s="130"/>
      <c r="AE8" s="131"/>
      <c r="AF8" s="131"/>
      <c r="AG8" s="186"/>
      <c r="AH8" s="201"/>
      <c r="AI8" s="91"/>
      <c r="AJ8" s="91"/>
      <c r="AK8" s="200"/>
      <c r="AL8" s="91"/>
      <c r="AM8" s="92"/>
      <c r="AN8" s="93"/>
      <c r="AO8" s="92"/>
      <c r="AP8" s="94"/>
      <c r="AQ8" s="95"/>
      <c r="AR8" s="85"/>
    </row>
    <row r="9" spans="2:52" x14ac:dyDescent="0.2">
      <c r="B9" s="44" t="s">
        <v>53</v>
      </c>
      <c r="C9" s="44" t="s">
        <v>54</v>
      </c>
      <c r="D9" s="44" t="s">
        <v>55</v>
      </c>
      <c r="E9" s="145">
        <v>1</v>
      </c>
      <c r="F9" s="105">
        <v>1016837</v>
      </c>
      <c r="G9" s="43" t="s">
        <v>56</v>
      </c>
      <c r="H9" s="55" t="s">
        <v>57</v>
      </c>
      <c r="I9" s="44" t="s">
        <v>58</v>
      </c>
      <c r="J9" s="69" t="s">
        <v>59</v>
      </c>
      <c r="K9" s="69" t="s">
        <v>59</v>
      </c>
      <c r="L9" s="69" t="s">
        <v>60</v>
      </c>
      <c r="M9" s="69"/>
      <c r="N9" s="69"/>
      <c r="O9" s="69"/>
      <c r="P9" s="69"/>
      <c r="Q9" s="70">
        <v>124.32</v>
      </c>
      <c r="R9" s="70">
        <v>142.80000000000001</v>
      </c>
      <c r="S9" s="98">
        <f t="shared" ref="S9" si="0">(R9-Q9)/R9</f>
        <v>0.12941176470588248</v>
      </c>
      <c r="T9" s="70"/>
      <c r="U9" s="73">
        <v>124.32</v>
      </c>
      <c r="V9" s="67">
        <f t="shared" ref="V9" si="1">U9-Y9</f>
        <v>123.32</v>
      </c>
      <c r="W9" s="62">
        <v>135.69</v>
      </c>
      <c r="X9" s="68">
        <f t="shared" ref="X9" si="2">(W9-U9)/W9</f>
        <v>8.3793942073844829E-2</v>
      </c>
      <c r="Y9" s="132">
        <v>1</v>
      </c>
      <c r="Z9" s="180">
        <f t="shared" ref="Z9" si="3">(W9-V9)/W9</f>
        <v>9.1163681922028186E-2</v>
      </c>
      <c r="AA9" s="44" t="s">
        <v>61</v>
      </c>
      <c r="AB9" s="110" t="s">
        <v>62</v>
      </c>
      <c r="AC9" s="38">
        <v>360</v>
      </c>
      <c r="AD9" s="37">
        <f t="shared" ref="AD9:AD32" si="4">AC9*W9</f>
        <v>48848.4</v>
      </c>
      <c r="AE9" s="45">
        <f t="shared" ref="AE9" si="5">(AP9/AD9)-100%</f>
        <v>-1</v>
      </c>
      <c r="AF9" s="45"/>
      <c r="AG9" s="187" t="s">
        <v>63</v>
      </c>
      <c r="AH9" s="202">
        <f t="shared" ref="AH9:AJ36" si="6">AH$5*$AC9</f>
        <v>127.87056472989528</v>
      </c>
      <c r="AI9" s="36">
        <f t="shared" si="6"/>
        <v>150.09148537245582</v>
      </c>
      <c r="AJ9" s="36">
        <f t="shared" si="6"/>
        <v>82.037949897648858</v>
      </c>
      <c r="AK9" s="203"/>
      <c r="AL9" s="36"/>
      <c r="AM9" s="33"/>
      <c r="AN9" s="34"/>
      <c r="AO9" s="33"/>
      <c r="AP9" s="35"/>
      <c r="AQ9" s="32"/>
      <c r="AR9" s="31"/>
      <c r="AT9" s="77"/>
      <c r="AU9" s="77"/>
      <c r="AV9" s="77"/>
      <c r="AW9" s="77"/>
      <c r="AX9" s="77"/>
      <c r="AY9" s="77"/>
      <c r="AZ9" s="77"/>
    </row>
    <row r="10" spans="2:52" x14ac:dyDescent="0.2">
      <c r="B10" s="44"/>
      <c r="C10" s="44"/>
      <c r="D10" s="44"/>
      <c r="E10" s="145"/>
      <c r="F10" s="105"/>
      <c r="G10" s="43"/>
      <c r="H10" s="55"/>
      <c r="I10" s="44"/>
      <c r="J10" s="69"/>
      <c r="K10" s="69"/>
      <c r="L10" s="69"/>
      <c r="M10" s="69"/>
      <c r="N10" s="69"/>
      <c r="O10" s="69"/>
      <c r="P10" s="69"/>
      <c r="Q10" s="70"/>
      <c r="R10" s="70"/>
      <c r="S10" s="98"/>
      <c r="T10" s="70"/>
      <c r="U10" s="73"/>
      <c r="V10" s="67"/>
      <c r="W10" s="62"/>
      <c r="X10" s="68"/>
      <c r="Y10" s="70"/>
      <c r="Z10" s="180"/>
      <c r="AA10" s="44"/>
      <c r="AB10" s="110"/>
      <c r="AC10" s="38"/>
      <c r="AD10" s="37"/>
      <c r="AE10" s="45"/>
      <c r="AF10" s="45"/>
      <c r="AG10" s="187"/>
      <c r="AH10" s="202"/>
      <c r="AI10" s="36"/>
      <c r="AJ10" s="36"/>
      <c r="AK10" s="203"/>
      <c r="AL10" s="36"/>
      <c r="AM10" s="33"/>
      <c r="AN10" s="34"/>
      <c r="AO10" s="33"/>
      <c r="AP10" s="35"/>
      <c r="AQ10" s="32"/>
      <c r="AR10" s="31"/>
      <c r="AT10" s="77"/>
      <c r="AU10" s="77"/>
      <c r="AV10" s="77"/>
      <c r="AW10" s="77"/>
      <c r="AX10" s="77"/>
      <c r="AY10" s="77"/>
      <c r="AZ10" s="77"/>
    </row>
    <row r="11" spans="2:52" x14ac:dyDescent="0.2">
      <c r="B11" s="44" t="s">
        <v>53</v>
      </c>
      <c r="C11" s="44" t="s">
        <v>64</v>
      </c>
      <c r="D11" s="44" t="s">
        <v>65</v>
      </c>
      <c r="E11" s="145">
        <v>2</v>
      </c>
      <c r="F11" s="105" t="s">
        <v>66</v>
      </c>
      <c r="G11" s="43" t="s">
        <v>67</v>
      </c>
      <c r="H11" s="55" t="s">
        <v>57</v>
      </c>
      <c r="I11" s="44" t="s">
        <v>68</v>
      </c>
      <c r="J11" s="69" t="s">
        <v>59</v>
      </c>
      <c r="K11" s="69" t="s">
        <v>59</v>
      </c>
      <c r="L11" s="69" t="s">
        <v>60</v>
      </c>
      <c r="M11" s="69"/>
      <c r="N11" s="69"/>
      <c r="O11" s="69"/>
      <c r="P11" s="69"/>
      <c r="Q11" s="70">
        <v>75.400000000000006</v>
      </c>
      <c r="R11" s="70">
        <v>86.8</v>
      </c>
      <c r="S11" s="98">
        <f t="shared" ref="S11:S32" si="7">(R11-Q11)/R11</f>
        <v>0.13133640552995382</v>
      </c>
      <c r="T11" s="70"/>
      <c r="U11" s="73">
        <v>75.400000000000006</v>
      </c>
      <c r="V11" s="67">
        <f t="shared" ref="V11:V32" si="8">U11-Y11</f>
        <v>72.75</v>
      </c>
      <c r="W11" s="62">
        <v>72.59</v>
      </c>
      <c r="X11" s="68">
        <f t="shared" ref="X11:X32" si="9">(W11-U11)/W11</f>
        <v>-3.8710566193690621E-2</v>
      </c>
      <c r="Y11" s="132">
        <v>2.65</v>
      </c>
      <c r="Z11" s="180">
        <f t="shared" ref="Z11:Z32" si="10">(W11-V11)/W11</f>
        <v>-2.2041603526656095E-3</v>
      </c>
      <c r="AA11" s="44" t="s">
        <v>78</v>
      </c>
      <c r="AB11" s="110" t="s">
        <v>79</v>
      </c>
      <c r="AC11" s="38">
        <v>800</v>
      </c>
      <c r="AD11" s="37">
        <f t="shared" si="4"/>
        <v>58072</v>
      </c>
      <c r="AE11" s="45">
        <f t="shared" ref="AE11:AE20" si="11">(AP11/AD11)-100%</f>
        <v>-1</v>
      </c>
      <c r="AF11" s="45" t="s">
        <v>80</v>
      </c>
      <c r="AG11" s="187" t="s">
        <v>81</v>
      </c>
      <c r="AH11" s="202">
        <f t="shared" si="6"/>
        <v>284.15681051087842</v>
      </c>
      <c r="AI11" s="36">
        <f t="shared" si="6"/>
        <v>333.53663416101296</v>
      </c>
      <c r="AJ11" s="36">
        <f t="shared" si="6"/>
        <v>182.30655532810857</v>
      </c>
      <c r="AK11" s="203"/>
      <c r="AL11" s="36"/>
      <c r="AM11" s="33">
        <v>0</v>
      </c>
      <c r="AN11" s="34">
        <f t="shared" ref="AN11:AN32" si="12">AM11*R11</f>
        <v>0</v>
      </c>
      <c r="AO11" s="33"/>
      <c r="AP11" s="35">
        <f t="shared" ref="AP11:AP32" si="13">AO11*W11</f>
        <v>0</v>
      </c>
      <c r="AQ11" s="32" t="e">
        <f t="shared" ref="AQ11:AQ32" si="14">(AP11/AN11)-100%</f>
        <v>#DIV/0!</v>
      </c>
      <c r="AR11" s="31"/>
      <c r="AT11" s="77">
        <f t="shared" ref="AT11:AT32" si="15">AS11*Q11</f>
        <v>0</v>
      </c>
      <c r="AU11" s="77">
        <f t="shared" ref="AU11:AU32" si="16">AS11*R11</f>
        <v>0</v>
      </c>
      <c r="AV11" s="77">
        <f t="shared" ref="AV11:AV32" si="17">AU11-AT11</f>
        <v>0</v>
      </c>
      <c r="AW11" s="77">
        <f t="shared" ref="AW11:AW32" si="18">AS11*V11</f>
        <v>0</v>
      </c>
      <c r="AX11" s="77">
        <f t="shared" ref="AX11:AX32" si="19">AS11*W11</f>
        <v>0</v>
      </c>
      <c r="AY11" s="77">
        <f t="shared" ref="AY11:AY32" si="20">AX11-AW11</f>
        <v>0</v>
      </c>
      <c r="AZ11" s="77">
        <f t="shared" ref="AZ11:AZ32" si="21">AV11-AY11</f>
        <v>0</v>
      </c>
    </row>
    <row r="12" spans="2:52" x14ac:dyDescent="0.2">
      <c r="B12" s="44" t="s">
        <v>53</v>
      </c>
      <c r="C12" s="44" t="s">
        <v>64</v>
      </c>
      <c r="D12" s="44" t="s">
        <v>65</v>
      </c>
      <c r="E12" s="145"/>
      <c r="F12" s="105" t="s">
        <v>69</v>
      </c>
      <c r="G12" s="43" t="s">
        <v>70</v>
      </c>
      <c r="H12" s="55" t="s">
        <v>57</v>
      </c>
      <c r="I12" s="44" t="s">
        <v>71</v>
      </c>
      <c r="J12" s="69" t="s">
        <v>59</v>
      </c>
      <c r="K12" s="69" t="s">
        <v>59</v>
      </c>
      <c r="L12" s="69" t="s">
        <v>60</v>
      </c>
      <c r="M12" s="69"/>
      <c r="N12" s="69"/>
      <c r="O12" s="69"/>
      <c r="P12" s="69"/>
      <c r="Q12" s="70">
        <v>75.400000000000006</v>
      </c>
      <c r="R12" s="70">
        <v>86.8</v>
      </c>
      <c r="S12" s="98">
        <f t="shared" si="7"/>
        <v>0.13133640552995382</v>
      </c>
      <c r="T12" s="70"/>
      <c r="U12" s="73">
        <v>75.400000000000006</v>
      </c>
      <c r="V12" s="67">
        <f t="shared" si="8"/>
        <v>72.75</v>
      </c>
      <c r="W12" s="62">
        <v>72.59</v>
      </c>
      <c r="X12" s="68">
        <f t="shared" si="9"/>
        <v>-3.8710566193690621E-2</v>
      </c>
      <c r="Y12" s="132">
        <v>2.65</v>
      </c>
      <c r="Z12" s="180">
        <f t="shared" si="10"/>
        <v>-2.2041603526656095E-3</v>
      </c>
      <c r="AA12" s="44" t="s">
        <v>78</v>
      </c>
      <c r="AB12" s="110" t="s">
        <v>79</v>
      </c>
      <c r="AC12" s="38">
        <v>800</v>
      </c>
      <c r="AD12" s="37">
        <f t="shared" si="4"/>
        <v>58072</v>
      </c>
      <c r="AE12" s="45">
        <f t="shared" si="11"/>
        <v>-1</v>
      </c>
      <c r="AF12" s="45" t="s">
        <v>80</v>
      </c>
      <c r="AG12" s="187" t="s">
        <v>81</v>
      </c>
      <c r="AH12" s="202">
        <f t="shared" si="6"/>
        <v>284.15681051087842</v>
      </c>
      <c r="AI12" s="36">
        <f t="shared" si="6"/>
        <v>333.53663416101296</v>
      </c>
      <c r="AJ12" s="36">
        <f t="shared" si="6"/>
        <v>182.30655532810857</v>
      </c>
      <c r="AK12" s="203"/>
      <c r="AL12" s="36"/>
      <c r="AM12" s="33">
        <v>0</v>
      </c>
      <c r="AN12" s="34">
        <f t="shared" si="12"/>
        <v>0</v>
      </c>
      <c r="AO12" s="33"/>
      <c r="AP12" s="35">
        <f t="shared" si="13"/>
        <v>0</v>
      </c>
      <c r="AQ12" s="32" t="e">
        <f t="shared" si="14"/>
        <v>#DIV/0!</v>
      </c>
      <c r="AR12" s="31"/>
      <c r="AT12" s="77">
        <f t="shared" si="15"/>
        <v>0</v>
      </c>
      <c r="AU12" s="77">
        <f t="shared" si="16"/>
        <v>0</v>
      </c>
      <c r="AV12" s="77">
        <f t="shared" si="17"/>
        <v>0</v>
      </c>
      <c r="AW12" s="77">
        <f t="shared" si="18"/>
        <v>0</v>
      </c>
      <c r="AX12" s="77">
        <f t="shared" si="19"/>
        <v>0</v>
      </c>
      <c r="AY12" s="77">
        <f t="shared" si="20"/>
        <v>0</v>
      </c>
      <c r="AZ12" s="77">
        <f t="shared" si="21"/>
        <v>0</v>
      </c>
    </row>
    <row r="13" spans="2:52" x14ac:dyDescent="0.2">
      <c r="B13" s="44" t="s">
        <v>53</v>
      </c>
      <c r="C13" s="44" t="s">
        <v>64</v>
      </c>
      <c r="D13" s="44" t="s">
        <v>65</v>
      </c>
      <c r="E13" s="145"/>
      <c r="F13" s="105" t="s">
        <v>72</v>
      </c>
      <c r="G13" s="43" t="s">
        <v>73</v>
      </c>
      <c r="H13" s="55" t="s">
        <v>57</v>
      </c>
      <c r="I13" s="44" t="s">
        <v>74</v>
      </c>
      <c r="J13" s="69" t="s">
        <v>59</v>
      </c>
      <c r="K13" s="69" t="s">
        <v>59</v>
      </c>
      <c r="L13" s="69" t="s">
        <v>60</v>
      </c>
      <c r="M13" s="69"/>
      <c r="N13" s="69"/>
      <c r="O13" s="69"/>
      <c r="P13" s="69"/>
      <c r="Q13" s="70">
        <v>75.400000000000006</v>
      </c>
      <c r="R13" s="70">
        <v>86.8</v>
      </c>
      <c r="S13" s="98">
        <f t="shared" si="7"/>
        <v>0.13133640552995382</v>
      </c>
      <c r="T13" s="70"/>
      <c r="U13" s="73">
        <v>75.400000000000006</v>
      </c>
      <c r="V13" s="67">
        <f t="shared" si="8"/>
        <v>72.75</v>
      </c>
      <c r="W13" s="62">
        <v>72.59</v>
      </c>
      <c r="X13" s="68">
        <f t="shared" si="9"/>
        <v>-3.8710566193690621E-2</v>
      </c>
      <c r="Y13" s="132">
        <v>2.65</v>
      </c>
      <c r="Z13" s="180">
        <f t="shared" si="10"/>
        <v>-2.2041603526656095E-3</v>
      </c>
      <c r="AA13" s="44" t="s">
        <v>78</v>
      </c>
      <c r="AB13" s="110" t="s">
        <v>79</v>
      </c>
      <c r="AC13" s="38">
        <v>400</v>
      </c>
      <c r="AD13" s="37">
        <f t="shared" si="4"/>
        <v>29036</v>
      </c>
      <c r="AE13" s="45">
        <f t="shared" si="11"/>
        <v>-1</v>
      </c>
      <c r="AF13" s="45" t="s">
        <v>80</v>
      </c>
      <c r="AG13" s="187" t="s">
        <v>81</v>
      </c>
      <c r="AH13" s="202">
        <f t="shared" si="6"/>
        <v>142.07840525543921</v>
      </c>
      <c r="AI13" s="36">
        <f t="shared" si="6"/>
        <v>166.76831708050648</v>
      </c>
      <c r="AJ13" s="36">
        <f t="shared" si="6"/>
        <v>91.153277664054286</v>
      </c>
      <c r="AK13" s="203"/>
      <c r="AL13" s="36"/>
      <c r="AM13" s="33">
        <v>0</v>
      </c>
      <c r="AN13" s="34">
        <f t="shared" si="12"/>
        <v>0</v>
      </c>
      <c r="AO13" s="33"/>
      <c r="AP13" s="35">
        <f t="shared" si="13"/>
        <v>0</v>
      </c>
      <c r="AQ13" s="32" t="e">
        <f t="shared" si="14"/>
        <v>#DIV/0!</v>
      </c>
      <c r="AR13" s="31"/>
      <c r="AT13" s="77">
        <f t="shared" si="15"/>
        <v>0</v>
      </c>
      <c r="AU13" s="77">
        <f t="shared" si="16"/>
        <v>0</v>
      </c>
      <c r="AV13" s="77">
        <f t="shared" si="17"/>
        <v>0</v>
      </c>
      <c r="AW13" s="77">
        <f t="shared" si="18"/>
        <v>0</v>
      </c>
      <c r="AX13" s="77">
        <f t="shared" si="19"/>
        <v>0</v>
      </c>
      <c r="AY13" s="77">
        <f t="shared" si="20"/>
        <v>0</v>
      </c>
      <c r="AZ13" s="77">
        <f t="shared" si="21"/>
        <v>0</v>
      </c>
    </row>
    <row r="14" spans="2:52" x14ac:dyDescent="0.2">
      <c r="B14" s="44" t="s">
        <v>53</v>
      </c>
      <c r="C14" s="44" t="s">
        <v>64</v>
      </c>
      <c r="D14" s="44" t="s">
        <v>65</v>
      </c>
      <c r="E14" s="145"/>
      <c r="F14" s="105" t="s">
        <v>75</v>
      </c>
      <c r="G14" s="43" t="s">
        <v>76</v>
      </c>
      <c r="H14" s="55" t="s">
        <v>57</v>
      </c>
      <c r="I14" s="44" t="s">
        <v>77</v>
      </c>
      <c r="J14" s="69" t="s">
        <v>59</v>
      </c>
      <c r="K14" s="69" t="s">
        <v>59</v>
      </c>
      <c r="L14" s="69" t="s">
        <v>60</v>
      </c>
      <c r="M14" s="69"/>
      <c r="N14" s="69"/>
      <c r="O14" s="69"/>
      <c r="P14" s="69"/>
      <c r="Q14" s="70">
        <v>75.400000000000006</v>
      </c>
      <c r="R14" s="70">
        <v>86.8</v>
      </c>
      <c r="S14" s="98">
        <f t="shared" si="7"/>
        <v>0.13133640552995382</v>
      </c>
      <c r="T14" s="70"/>
      <c r="U14" s="73">
        <v>75.400000000000006</v>
      </c>
      <c r="V14" s="67">
        <f t="shared" si="8"/>
        <v>72.75</v>
      </c>
      <c r="W14" s="62">
        <v>72.59</v>
      </c>
      <c r="X14" s="68">
        <f t="shared" si="9"/>
        <v>-3.8710566193690621E-2</v>
      </c>
      <c r="Y14" s="132">
        <v>2.65</v>
      </c>
      <c r="Z14" s="180">
        <f t="shared" si="10"/>
        <v>-2.2041603526656095E-3</v>
      </c>
      <c r="AA14" s="44" t="s">
        <v>78</v>
      </c>
      <c r="AB14" s="110" t="s">
        <v>79</v>
      </c>
      <c r="AC14" s="38">
        <v>400</v>
      </c>
      <c r="AD14" s="37">
        <f t="shared" si="4"/>
        <v>29036</v>
      </c>
      <c r="AE14" s="45">
        <f t="shared" si="11"/>
        <v>-1</v>
      </c>
      <c r="AF14" s="45" t="s">
        <v>80</v>
      </c>
      <c r="AG14" s="187" t="s">
        <v>81</v>
      </c>
      <c r="AH14" s="202">
        <f t="shared" si="6"/>
        <v>142.07840525543921</v>
      </c>
      <c r="AI14" s="36">
        <f t="shared" si="6"/>
        <v>166.76831708050648</v>
      </c>
      <c r="AJ14" s="36">
        <f t="shared" si="6"/>
        <v>91.153277664054286</v>
      </c>
      <c r="AK14" s="203"/>
      <c r="AL14" s="36"/>
      <c r="AM14" s="33">
        <v>0</v>
      </c>
      <c r="AN14" s="34">
        <f t="shared" si="12"/>
        <v>0</v>
      </c>
      <c r="AO14" s="33"/>
      <c r="AP14" s="35">
        <f t="shared" si="13"/>
        <v>0</v>
      </c>
      <c r="AQ14" s="32" t="e">
        <f t="shared" si="14"/>
        <v>#DIV/0!</v>
      </c>
      <c r="AR14" s="31"/>
      <c r="AT14" s="77">
        <f t="shared" si="15"/>
        <v>0</v>
      </c>
      <c r="AU14" s="77">
        <f t="shared" si="16"/>
        <v>0</v>
      </c>
      <c r="AV14" s="77">
        <f t="shared" si="17"/>
        <v>0</v>
      </c>
      <c r="AW14" s="77">
        <f t="shared" si="18"/>
        <v>0</v>
      </c>
      <c r="AX14" s="77">
        <f t="shared" si="19"/>
        <v>0</v>
      </c>
      <c r="AY14" s="77">
        <f t="shared" si="20"/>
        <v>0</v>
      </c>
      <c r="AZ14" s="77">
        <f t="shared" si="21"/>
        <v>0</v>
      </c>
    </row>
    <row r="15" spans="2:52" x14ac:dyDescent="0.2">
      <c r="B15" s="44"/>
      <c r="C15" s="44"/>
      <c r="D15" s="44"/>
      <c r="E15" s="145"/>
      <c r="F15" s="105"/>
      <c r="G15" s="43"/>
      <c r="H15" s="55"/>
      <c r="I15" s="44"/>
      <c r="J15" s="69"/>
      <c r="K15" s="69"/>
      <c r="L15" s="69"/>
      <c r="M15" s="69"/>
      <c r="N15" s="69"/>
      <c r="O15" s="69"/>
      <c r="P15" s="69"/>
      <c r="Q15" s="70"/>
      <c r="R15" s="70"/>
      <c r="S15" s="98"/>
      <c r="T15" s="70"/>
      <c r="U15" s="73"/>
      <c r="V15" s="67"/>
      <c r="W15" s="62"/>
      <c r="X15" s="68"/>
      <c r="Y15" s="70"/>
      <c r="Z15" s="180"/>
      <c r="AA15" s="44"/>
      <c r="AB15" s="110"/>
      <c r="AC15" s="38"/>
      <c r="AD15" s="37"/>
      <c r="AE15" s="45"/>
      <c r="AF15" s="45"/>
      <c r="AG15" s="187"/>
      <c r="AH15" s="202"/>
      <c r="AI15" s="36"/>
      <c r="AJ15" s="36"/>
      <c r="AK15" s="203"/>
      <c r="AL15" s="36"/>
      <c r="AM15" s="33"/>
      <c r="AN15" s="34"/>
      <c r="AO15" s="33"/>
      <c r="AP15" s="35"/>
      <c r="AQ15" s="32"/>
      <c r="AR15" s="31"/>
      <c r="AT15" s="77"/>
      <c r="AU15" s="77"/>
      <c r="AV15" s="77"/>
      <c r="AW15" s="77"/>
      <c r="AX15" s="77"/>
      <c r="AY15" s="77"/>
      <c r="AZ15" s="77"/>
    </row>
    <row r="16" spans="2:52" x14ac:dyDescent="0.2">
      <c r="B16" s="44" t="s">
        <v>53</v>
      </c>
      <c r="C16" s="44" t="s">
        <v>82</v>
      </c>
      <c r="D16" s="44" t="s">
        <v>83</v>
      </c>
      <c r="E16" s="145">
        <v>3</v>
      </c>
      <c r="F16" s="105" t="s">
        <v>84</v>
      </c>
      <c r="G16" s="133" t="s">
        <v>92</v>
      </c>
      <c r="H16" s="55" t="s">
        <v>57</v>
      </c>
      <c r="I16" s="44" t="s">
        <v>89</v>
      </c>
      <c r="J16" s="69" t="s">
        <v>59</v>
      </c>
      <c r="K16" s="69" t="s">
        <v>59</v>
      </c>
      <c r="L16" s="69" t="s">
        <v>60</v>
      </c>
      <c r="M16" s="69"/>
      <c r="N16" s="69"/>
      <c r="O16" s="69"/>
      <c r="P16" s="69"/>
      <c r="Q16" s="70">
        <f>5.17*12</f>
        <v>62.04</v>
      </c>
      <c r="R16" s="70">
        <f>5.95*12</f>
        <v>71.400000000000006</v>
      </c>
      <c r="S16" s="98">
        <f t="shared" si="7"/>
        <v>0.13109243697479001</v>
      </c>
      <c r="T16" s="70"/>
      <c r="U16" s="73">
        <v>62.04</v>
      </c>
      <c r="V16" s="67">
        <f t="shared" si="8"/>
        <v>61.8</v>
      </c>
      <c r="W16" s="62">
        <v>68.290000000000006</v>
      </c>
      <c r="X16" s="68">
        <f t="shared" si="9"/>
        <v>9.1521452628496217E-2</v>
      </c>
      <c r="Y16" s="132">
        <v>0.24</v>
      </c>
      <c r="Z16" s="180">
        <f t="shared" si="10"/>
        <v>9.5035876409430495E-2</v>
      </c>
      <c r="AA16" s="44" t="s">
        <v>87</v>
      </c>
      <c r="AB16" s="110" t="s">
        <v>88</v>
      </c>
      <c r="AC16" s="38">
        <v>180</v>
      </c>
      <c r="AD16" s="37">
        <f t="shared" si="4"/>
        <v>12292.2</v>
      </c>
      <c r="AE16" s="45">
        <f t="shared" si="11"/>
        <v>-1</v>
      </c>
      <c r="AF16" s="45"/>
      <c r="AG16" s="187" t="s">
        <v>81</v>
      </c>
      <c r="AH16" s="202">
        <f t="shared" si="6"/>
        <v>63.935282364947639</v>
      </c>
      <c r="AI16" s="36">
        <f t="shared" si="6"/>
        <v>75.045742686227911</v>
      </c>
      <c r="AJ16" s="36">
        <f t="shared" si="6"/>
        <v>41.018974948824429</v>
      </c>
      <c r="AK16" s="203"/>
      <c r="AL16" s="36"/>
      <c r="AM16" s="33">
        <v>0</v>
      </c>
      <c r="AN16" s="34">
        <f t="shared" si="12"/>
        <v>0</v>
      </c>
      <c r="AO16" s="33"/>
      <c r="AP16" s="35">
        <f t="shared" si="13"/>
        <v>0</v>
      </c>
      <c r="AQ16" s="32" t="e">
        <f t="shared" si="14"/>
        <v>#DIV/0!</v>
      </c>
      <c r="AR16" s="31"/>
      <c r="AT16" s="77">
        <f t="shared" si="15"/>
        <v>0</v>
      </c>
      <c r="AU16" s="77">
        <f t="shared" si="16"/>
        <v>0</v>
      </c>
      <c r="AV16" s="77">
        <f t="shared" si="17"/>
        <v>0</v>
      </c>
      <c r="AW16" s="77">
        <f t="shared" si="18"/>
        <v>0</v>
      </c>
      <c r="AX16" s="77">
        <f t="shared" si="19"/>
        <v>0</v>
      </c>
      <c r="AY16" s="77">
        <f t="shared" si="20"/>
        <v>0</v>
      </c>
      <c r="AZ16" s="77">
        <f t="shared" si="21"/>
        <v>0</v>
      </c>
    </row>
    <row r="17" spans="2:52" x14ac:dyDescent="0.2">
      <c r="B17" s="44"/>
      <c r="C17" s="44"/>
      <c r="D17" s="44"/>
      <c r="E17" s="145"/>
      <c r="F17" s="105"/>
      <c r="G17" s="43"/>
      <c r="H17" s="55"/>
      <c r="I17" s="44" t="s">
        <v>95</v>
      </c>
      <c r="J17" s="69"/>
      <c r="K17" s="69"/>
      <c r="L17" s="69"/>
      <c r="M17" s="69"/>
      <c r="N17" s="69"/>
      <c r="O17" s="69"/>
      <c r="P17" s="69"/>
      <c r="Q17" s="70"/>
      <c r="R17" s="70"/>
      <c r="S17" s="98"/>
      <c r="T17" s="70"/>
      <c r="U17" s="73"/>
      <c r="V17" s="67"/>
      <c r="W17" s="62"/>
      <c r="X17" s="68"/>
      <c r="Y17" s="132"/>
      <c r="Z17" s="180"/>
      <c r="AA17" s="44"/>
      <c r="AB17" s="110"/>
      <c r="AC17" s="38"/>
      <c r="AD17" s="37"/>
      <c r="AE17" s="45"/>
      <c r="AF17" s="45"/>
      <c r="AG17" s="187"/>
      <c r="AH17" s="202"/>
      <c r="AI17" s="36"/>
      <c r="AJ17" s="36"/>
      <c r="AK17" s="203"/>
      <c r="AL17" s="36"/>
      <c r="AM17" s="33"/>
      <c r="AN17" s="34"/>
      <c r="AO17" s="33"/>
      <c r="AP17" s="35"/>
      <c r="AQ17" s="32"/>
      <c r="AR17" s="31"/>
      <c r="AT17" s="77"/>
      <c r="AU17" s="77"/>
      <c r="AV17" s="77"/>
      <c r="AW17" s="77"/>
      <c r="AX17" s="77"/>
      <c r="AY17" s="77"/>
      <c r="AZ17" s="77"/>
    </row>
    <row r="18" spans="2:52" x14ac:dyDescent="0.2">
      <c r="B18" s="44" t="s">
        <v>53</v>
      </c>
      <c r="C18" s="44" t="s">
        <v>82</v>
      </c>
      <c r="D18" s="44" t="s">
        <v>83</v>
      </c>
      <c r="E18" s="145">
        <v>4</v>
      </c>
      <c r="F18" s="105" t="s">
        <v>85</v>
      </c>
      <c r="G18" s="133" t="s">
        <v>93</v>
      </c>
      <c r="H18" s="55" t="s">
        <v>57</v>
      </c>
      <c r="I18" s="44" t="s">
        <v>90</v>
      </c>
      <c r="J18" s="69" t="s">
        <v>59</v>
      </c>
      <c r="K18" s="69" t="s">
        <v>59</v>
      </c>
      <c r="L18" s="69" t="s">
        <v>60</v>
      </c>
      <c r="M18" s="69"/>
      <c r="N18" s="69"/>
      <c r="O18" s="69"/>
      <c r="P18" s="69"/>
      <c r="Q18" s="70">
        <v>57.72</v>
      </c>
      <c r="R18" s="70">
        <f>5.3*12</f>
        <v>63.599999999999994</v>
      </c>
      <c r="S18" s="98">
        <f t="shared" si="7"/>
        <v>9.2452830188679183E-2</v>
      </c>
      <c r="T18" s="70"/>
      <c r="U18" s="73">
        <v>57.72</v>
      </c>
      <c r="V18" s="67">
        <f t="shared" si="8"/>
        <v>57.5</v>
      </c>
      <c r="W18" s="62">
        <v>61.09</v>
      </c>
      <c r="X18" s="68">
        <f t="shared" si="9"/>
        <v>5.5164511376657462E-2</v>
      </c>
      <c r="Y18" s="132">
        <v>0.22</v>
      </c>
      <c r="Z18" s="180">
        <f t="shared" si="10"/>
        <v>5.8765755442789377E-2</v>
      </c>
      <c r="AA18" s="44" t="s">
        <v>87</v>
      </c>
      <c r="AB18" s="110" t="s">
        <v>88</v>
      </c>
      <c r="AC18" s="38">
        <v>180</v>
      </c>
      <c r="AD18" s="37">
        <f t="shared" si="4"/>
        <v>10996.2</v>
      </c>
      <c r="AE18" s="45">
        <f t="shared" si="11"/>
        <v>-1</v>
      </c>
      <c r="AF18" s="45"/>
      <c r="AG18" s="187" t="s">
        <v>81</v>
      </c>
      <c r="AH18" s="202">
        <f t="shared" si="6"/>
        <v>63.935282364947639</v>
      </c>
      <c r="AI18" s="36">
        <f t="shared" si="6"/>
        <v>75.045742686227911</v>
      </c>
      <c r="AJ18" s="36">
        <f t="shared" si="6"/>
        <v>41.018974948824429</v>
      </c>
      <c r="AK18" s="203"/>
      <c r="AL18" s="36"/>
      <c r="AM18" s="33">
        <v>0</v>
      </c>
      <c r="AN18" s="34">
        <f t="shared" si="12"/>
        <v>0</v>
      </c>
      <c r="AO18" s="33"/>
      <c r="AP18" s="35">
        <f t="shared" si="13"/>
        <v>0</v>
      </c>
      <c r="AQ18" s="32" t="e">
        <f t="shared" si="14"/>
        <v>#DIV/0!</v>
      </c>
      <c r="AR18" s="31"/>
      <c r="AT18" s="77">
        <f t="shared" si="15"/>
        <v>0</v>
      </c>
      <c r="AU18" s="77">
        <f t="shared" si="16"/>
        <v>0</v>
      </c>
      <c r="AV18" s="77">
        <f t="shared" si="17"/>
        <v>0</v>
      </c>
      <c r="AW18" s="77">
        <f t="shared" si="18"/>
        <v>0</v>
      </c>
      <c r="AX18" s="77">
        <f t="shared" si="19"/>
        <v>0</v>
      </c>
      <c r="AY18" s="77">
        <f t="shared" si="20"/>
        <v>0</v>
      </c>
      <c r="AZ18" s="77">
        <f t="shared" si="21"/>
        <v>0</v>
      </c>
    </row>
    <row r="19" spans="2:52" x14ac:dyDescent="0.2">
      <c r="B19" s="44"/>
      <c r="C19" s="44"/>
      <c r="D19" s="44"/>
      <c r="E19" s="145"/>
      <c r="F19" s="105"/>
      <c r="G19" s="43"/>
      <c r="H19" s="55"/>
      <c r="I19" s="44"/>
      <c r="J19" s="69"/>
      <c r="K19" s="69"/>
      <c r="L19" s="69"/>
      <c r="M19" s="69"/>
      <c r="N19" s="69"/>
      <c r="O19" s="69"/>
      <c r="P19" s="69"/>
      <c r="Q19" s="70"/>
      <c r="R19" s="70"/>
      <c r="S19" s="98"/>
      <c r="T19" s="70"/>
      <c r="U19" s="73"/>
      <c r="V19" s="67"/>
      <c r="W19" s="62"/>
      <c r="X19" s="68"/>
      <c r="Y19" s="132"/>
      <c r="Z19" s="180"/>
      <c r="AA19" s="44"/>
      <c r="AB19" s="110"/>
      <c r="AC19" s="38"/>
      <c r="AD19" s="37"/>
      <c r="AE19" s="45"/>
      <c r="AF19" s="45"/>
      <c r="AG19" s="187"/>
      <c r="AH19" s="202"/>
      <c r="AI19" s="36"/>
      <c r="AJ19" s="36"/>
      <c r="AK19" s="203"/>
      <c r="AL19" s="36"/>
      <c r="AM19" s="33"/>
      <c r="AN19" s="34"/>
      <c r="AO19" s="33"/>
      <c r="AP19" s="35"/>
      <c r="AQ19" s="32"/>
      <c r="AR19" s="31"/>
      <c r="AT19" s="77"/>
      <c r="AU19" s="77"/>
      <c r="AV19" s="77"/>
      <c r="AW19" s="77"/>
      <c r="AX19" s="77"/>
      <c r="AY19" s="77"/>
      <c r="AZ19" s="77"/>
    </row>
    <row r="20" spans="2:52" x14ac:dyDescent="0.2">
      <c r="B20" s="44" t="s">
        <v>53</v>
      </c>
      <c r="C20" s="44" t="s">
        <v>82</v>
      </c>
      <c r="D20" s="44" t="s">
        <v>83</v>
      </c>
      <c r="E20" s="145">
        <v>5</v>
      </c>
      <c r="F20" s="105" t="s">
        <v>86</v>
      </c>
      <c r="G20" s="133" t="s">
        <v>94</v>
      </c>
      <c r="H20" s="55" t="s">
        <v>57</v>
      </c>
      <c r="I20" s="44" t="s">
        <v>91</v>
      </c>
      <c r="J20" s="69" t="s">
        <v>59</v>
      </c>
      <c r="K20" s="69" t="s">
        <v>59</v>
      </c>
      <c r="L20" s="69" t="s">
        <v>60</v>
      </c>
      <c r="M20" s="69"/>
      <c r="N20" s="69"/>
      <c r="O20" s="69"/>
      <c r="P20" s="69"/>
      <c r="Q20" s="70">
        <f>9.46*12</f>
        <v>113.52000000000001</v>
      </c>
      <c r="R20" s="70">
        <f>12.2*12</f>
        <v>146.39999999999998</v>
      </c>
      <c r="S20" s="98">
        <f t="shared" si="7"/>
        <v>0.22459016393442605</v>
      </c>
      <c r="T20" s="70"/>
      <c r="U20" s="73">
        <v>113.52000000000001</v>
      </c>
      <c r="V20" s="67">
        <f t="shared" si="8"/>
        <v>113.06000000000002</v>
      </c>
      <c r="W20" s="62">
        <v>135.99</v>
      </c>
      <c r="X20" s="68">
        <f t="shared" si="9"/>
        <v>0.16523273770130154</v>
      </c>
      <c r="Y20" s="132">
        <v>0.46</v>
      </c>
      <c r="Z20" s="180">
        <f t="shared" si="10"/>
        <v>0.1686153393631884</v>
      </c>
      <c r="AA20" s="44" t="s">
        <v>87</v>
      </c>
      <c r="AB20" s="110" t="s">
        <v>88</v>
      </c>
      <c r="AC20" s="38">
        <v>180</v>
      </c>
      <c r="AD20" s="37">
        <f t="shared" si="4"/>
        <v>24478.2</v>
      </c>
      <c r="AE20" s="45">
        <f t="shared" si="11"/>
        <v>-1</v>
      </c>
      <c r="AF20" s="45"/>
      <c r="AG20" s="187" t="s">
        <v>81</v>
      </c>
      <c r="AH20" s="202">
        <f t="shared" si="6"/>
        <v>63.935282364947639</v>
      </c>
      <c r="AI20" s="36">
        <f t="shared" si="6"/>
        <v>75.045742686227911</v>
      </c>
      <c r="AJ20" s="36">
        <f t="shared" si="6"/>
        <v>41.018974948824429</v>
      </c>
      <c r="AK20" s="203"/>
      <c r="AL20" s="36"/>
      <c r="AM20" s="33">
        <v>0</v>
      </c>
      <c r="AN20" s="34">
        <f t="shared" si="12"/>
        <v>0</v>
      </c>
      <c r="AO20" s="33"/>
      <c r="AP20" s="35">
        <f t="shared" si="13"/>
        <v>0</v>
      </c>
      <c r="AQ20" s="32" t="e">
        <f t="shared" si="14"/>
        <v>#DIV/0!</v>
      </c>
      <c r="AR20" s="31"/>
      <c r="AT20" s="77">
        <f t="shared" si="15"/>
        <v>0</v>
      </c>
      <c r="AU20" s="77">
        <f t="shared" si="16"/>
        <v>0</v>
      </c>
      <c r="AV20" s="77">
        <f t="shared" si="17"/>
        <v>0</v>
      </c>
      <c r="AW20" s="77">
        <f t="shared" si="18"/>
        <v>0</v>
      </c>
      <c r="AX20" s="77">
        <f t="shared" si="19"/>
        <v>0</v>
      </c>
      <c r="AY20" s="77">
        <f t="shared" si="20"/>
        <v>0</v>
      </c>
      <c r="AZ20" s="77">
        <f t="shared" si="21"/>
        <v>0</v>
      </c>
    </row>
    <row r="21" spans="2:52" x14ac:dyDescent="0.2">
      <c r="B21" s="44"/>
      <c r="C21" s="44"/>
      <c r="D21" s="44"/>
      <c r="E21" s="145"/>
      <c r="F21" s="105"/>
      <c r="G21" s="43"/>
      <c r="H21" s="55"/>
      <c r="I21" s="44"/>
      <c r="J21" s="69"/>
      <c r="K21" s="69"/>
      <c r="L21" s="69"/>
      <c r="M21" s="69"/>
      <c r="N21" s="69"/>
      <c r="O21" s="69"/>
      <c r="P21" s="69"/>
      <c r="Q21" s="70"/>
      <c r="R21" s="70"/>
      <c r="S21" s="98"/>
      <c r="T21" s="70"/>
      <c r="U21" s="73"/>
      <c r="V21" s="67"/>
      <c r="W21" s="62"/>
      <c r="X21" s="68"/>
      <c r="Y21" s="70"/>
      <c r="Z21" s="180"/>
      <c r="AA21" s="44"/>
      <c r="AB21" s="110"/>
      <c r="AC21" s="38"/>
      <c r="AD21" s="37"/>
      <c r="AE21" s="45"/>
      <c r="AF21" s="45"/>
      <c r="AG21" s="187"/>
      <c r="AH21" s="202"/>
      <c r="AI21" s="36"/>
      <c r="AJ21" s="36"/>
      <c r="AK21" s="203"/>
      <c r="AL21" s="36"/>
      <c r="AM21" s="33"/>
      <c r="AN21" s="34"/>
      <c r="AO21" s="33"/>
      <c r="AP21" s="35"/>
      <c r="AQ21" s="32"/>
      <c r="AR21" s="31"/>
      <c r="AT21" s="77"/>
      <c r="AU21" s="77"/>
      <c r="AV21" s="77"/>
      <c r="AW21" s="77"/>
      <c r="AX21" s="77"/>
      <c r="AY21" s="77"/>
      <c r="AZ21" s="77"/>
    </row>
    <row r="22" spans="2:52" x14ac:dyDescent="0.2">
      <c r="B22" s="44" t="s">
        <v>53</v>
      </c>
      <c r="C22" s="44" t="s">
        <v>97</v>
      </c>
      <c r="D22" s="44" t="s">
        <v>98</v>
      </c>
      <c r="E22" s="145">
        <v>6</v>
      </c>
      <c r="F22" s="105" t="s">
        <v>104</v>
      </c>
      <c r="G22" s="43" t="s">
        <v>105</v>
      </c>
      <c r="H22" s="55" t="s">
        <v>96</v>
      </c>
      <c r="I22" s="134" t="s">
        <v>106</v>
      </c>
      <c r="J22" s="69" t="s">
        <v>59</v>
      </c>
      <c r="K22" s="69" t="s">
        <v>59</v>
      </c>
      <c r="L22" s="69" t="s">
        <v>60</v>
      </c>
      <c r="M22" s="69"/>
      <c r="N22" s="69"/>
      <c r="O22" s="69"/>
      <c r="P22" s="69"/>
      <c r="Q22" s="70">
        <v>15.2</v>
      </c>
      <c r="R22" s="70">
        <v>17.2</v>
      </c>
      <c r="S22" s="98">
        <f t="shared" si="7"/>
        <v>0.11627906976744186</v>
      </c>
      <c r="T22" s="70"/>
      <c r="U22" s="73">
        <f>Q22</f>
        <v>15.2</v>
      </c>
      <c r="V22" s="67">
        <f t="shared" si="8"/>
        <v>14.399999999999999</v>
      </c>
      <c r="W22" s="62">
        <v>15.59</v>
      </c>
      <c r="X22" s="68">
        <f t="shared" si="9"/>
        <v>2.5016035920461872E-2</v>
      </c>
      <c r="Y22" s="132">
        <v>0.8</v>
      </c>
      <c r="Z22" s="180">
        <f t="shared" si="10"/>
        <v>7.6330981398332345E-2</v>
      </c>
      <c r="AA22" s="44" t="s">
        <v>138</v>
      </c>
      <c r="AB22" s="110" t="s">
        <v>139</v>
      </c>
      <c r="AC22" s="38">
        <v>150</v>
      </c>
      <c r="AD22" s="37">
        <f t="shared" ref="AD22:AD24" si="22">AC22*W22</f>
        <v>2338.5</v>
      </c>
      <c r="AE22" s="45">
        <f t="shared" ref="AE22:AE37" si="23">(AP22/AD22)-100%</f>
        <v>-1</v>
      </c>
      <c r="AF22" s="45"/>
      <c r="AG22" s="187" t="s">
        <v>63</v>
      </c>
      <c r="AH22" s="202">
        <f t="shared" si="6"/>
        <v>53.279401970789699</v>
      </c>
      <c r="AI22" s="36">
        <f t="shared" si="6"/>
        <v>62.538118905189933</v>
      </c>
      <c r="AJ22" s="36">
        <f t="shared" si="6"/>
        <v>34.182479124020361</v>
      </c>
      <c r="AK22" s="203"/>
      <c r="AL22" s="36"/>
      <c r="AM22" s="33">
        <v>0</v>
      </c>
      <c r="AN22" s="34">
        <f t="shared" si="12"/>
        <v>0</v>
      </c>
      <c r="AO22" s="33"/>
      <c r="AP22" s="35">
        <f t="shared" si="13"/>
        <v>0</v>
      </c>
      <c r="AQ22" s="32" t="e">
        <f t="shared" si="14"/>
        <v>#DIV/0!</v>
      </c>
      <c r="AR22" s="31"/>
      <c r="AT22" s="77">
        <f t="shared" si="15"/>
        <v>0</v>
      </c>
      <c r="AU22" s="77">
        <f t="shared" si="16"/>
        <v>0</v>
      </c>
      <c r="AV22" s="77">
        <f t="shared" si="17"/>
        <v>0</v>
      </c>
      <c r="AW22" s="77">
        <f t="shared" si="18"/>
        <v>0</v>
      </c>
      <c r="AX22" s="77">
        <f t="shared" si="19"/>
        <v>0</v>
      </c>
      <c r="AY22" s="77">
        <f t="shared" si="20"/>
        <v>0</v>
      </c>
      <c r="AZ22" s="77">
        <f t="shared" si="21"/>
        <v>0</v>
      </c>
    </row>
    <row r="23" spans="2:52" x14ac:dyDescent="0.2">
      <c r="B23" s="44"/>
      <c r="C23" s="44"/>
      <c r="D23" s="44"/>
      <c r="E23" s="145"/>
      <c r="F23" s="105"/>
      <c r="G23" s="43"/>
      <c r="H23" s="55"/>
      <c r="I23" s="44"/>
      <c r="J23" s="69"/>
      <c r="K23" s="69"/>
      <c r="L23" s="69"/>
      <c r="M23" s="69"/>
      <c r="N23" s="69"/>
      <c r="O23" s="69"/>
      <c r="P23" s="69"/>
      <c r="Q23" s="70"/>
      <c r="R23" s="70"/>
      <c r="S23" s="98"/>
      <c r="T23" s="70"/>
      <c r="U23" s="73"/>
      <c r="V23" s="67"/>
      <c r="W23" s="62"/>
      <c r="X23" s="68"/>
      <c r="Y23" s="70"/>
      <c r="Z23" s="180"/>
      <c r="AA23" s="44"/>
      <c r="AB23" s="110"/>
      <c r="AC23" s="38"/>
      <c r="AD23" s="37"/>
      <c r="AE23" s="45"/>
      <c r="AF23" s="45"/>
      <c r="AG23" s="187"/>
      <c r="AH23" s="202"/>
      <c r="AI23" s="36"/>
      <c r="AJ23" s="36"/>
      <c r="AK23" s="203"/>
      <c r="AL23" s="36"/>
      <c r="AM23" s="33"/>
      <c r="AN23" s="34"/>
      <c r="AO23" s="33"/>
      <c r="AP23" s="35"/>
      <c r="AQ23" s="32"/>
      <c r="AR23" s="31"/>
      <c r="AT23" s="77"/>
      <c r="AU23" s="77"/>
      <c r="AV23" s="77"/>
      <c r="AW23" s="77"/>
      <c r="AX23" s="77"/>
      <c r="AY23" s="77"/>
      <c r="AZ23" s="77"/>
    </row>
    <row r="24" spans="2:52" x14ac:dyDescent="0.2">
      <c r="B24" s="44" t="s">
        <v>53</v>
      </c>
      <c r="C24" s="44" t="s">
        <v>82</v>
      </c>
      <c r="D24" s="44" t="s">
        <v>83</v>
      </c>
      <c r="E24" s="145">
        <v>7</v>
      </c>
      <c r="F24" s="105" t="s">
        <v>99</v>
      </c>
      <c r="G24" s="43" t="s">
        <v>100</v>
      </c>
      <c r="H24" s="55" t="s">
        <v>96</v>
      </c>
      <c r="I24" s="44" t="s">
        <v>101</v>
      </c>
      <c r="J24" s="69" t="s">
        <v>59</v>
      </c>
      <c r="K24" s="69" t="s">
        <v>59</v>
      </c>
      <c r="L24" s="69" t="s">
        <v>60</v>
      </c>
      <c r="M24" s="69"/>
      <c r="N24" s="69"/>
      <c r="O24" s="69"/>
      <c r="P24" s="69"/>
      <c r="Q24" s="70">
        <v>7.35</v>
      </c>
      <c r="R24" s="70">
        <v>8.1999999999999993</v>
      </c>
      <c r="S24" s="98">
        <f t="shared" si="7"/>
        <v>0.10365853658536582</v>
      </c>
      <c r="T24" s="70"/>
      <c r="U24" s="73">
        <f>Q24</f>
        <v>7.35</v>
      </c>
      <c r="V24" s="67">
        <f t="shared" si="8"/>
        <v>7.35</v>
      </c>
      <c r="W24" s="62">
        <v>7.69</v>
      </c>
      <c r="X24" s="68">
        <f t="shared" si="9"/>
        <v>4.4213263979193854E-2</v>
      </c>
      <c r="Y24" s="70">
        <v>0</v>
      </c>
      <c r="Z24" s="180">
        <f t="shared" si="10"/>
        <v>4.4213263979193854E-2</v>
      </c>
      <c r="AA24" s="44" t="s">
        <v>102</v>
      </c>
      <c r="AB24" s="110" t="s">
        <v>103</v>
      </c>
      <c r="AC24" s="38">
        <v>120</v>
      </c>
      <c r="AD24" s="37">
        <f t="shared" si="22"/>
        <v>922.80000000000007</v>
      </c>
      <c r="AE24" s="45">
        <f t="shared" si="23"/>
        <v>-1</v>
      </c>
      <c r="AF24" s="45"/>
      <c r="AG24" s="187"/>
      <c r="AH24" s="202">
        <f t="shared" si="6"/>
        <v>42.623521576631759</v>
      </c>
      <c r="AI24" s="36">
        <f t="shared" si="6"/>
        <v>50.03049512415194</v>
      </c>
      <c r="AJ24" s="36">
        <f t="shared" si="6"/>
        <v>27.345983299216286</v>
      </c>
      <c r="AK24" s="203"/>
      <c r="AL24" s="36"/>
      <c r="AM24" s="33">
        <v>0</v>
      </c>
      <c r="AN24" s="34">
        <f t="shared" si="12"/>
        <v>0</v>
      </c>
      <c r="AO24" s="33"/>
      <c r="AP24" s="35">
        <f t="shared" si="13"/>
        <v>0</v>
      </c>
      <c r="AQ24" s="32" t="e">
        <f t="shared" si="14"/>
        <v>#DIV/0!</v>
      </c>
      <c r="AR24" s="31"/>
      <c r="AT24" s="77">
        <f t="shared" si="15"/>
        <v>0</v>
      </c>
      <c r="AU24" s="77">
        <f t="shared" si="16"/>
        <v>0</v>
      </c>
      <c r="AV24" s="77">
        <f t="shared" si="17"/>
        <v>0</v>
      </c>
      <c r="AW24" s="77">
        <f t="shared" si="18"/>
        <v>0</v>
      </c>
      <c r="AX24" s="77">
        <f t="shared" si="19"/>
        <v>0</v>
      </c>
      <c r="AY24" s="77">
        <f t="shared" si="20"/>
        <v>0</v>
      </c>
      <c r="AZ24" s="77">
        <f t="shared" si="21"/>
        <v>0</v>
      </c>
    </row>
    <row r="25" spans="2:52" x14ac:dyDescent="0.2">
      <c r="B25" s="44"/>
      <c r="C25" s="44"/>
      <c r="D25" s="44"/>
      <c r="E25" s="145"/>
      <c r="F25" s="105"/>
      <c r="G25" s="43"/>
      <c r="H25" s="55"/>
      <c r="I25" s="44"/>
      <c r="J25" s="69"/>
      <c r="K25" s="69"/>
      <c r="L25" s="69"/>
      <c r="M25" s="69"/>
      <c r="N25" s="69"/>
      <c r="O25" s="69"/>
      <c r="P25" s="69"/>
      <c r="Q25" s="70"/>
      <c r="R25" s="70"/>
      <c r="S25" s="98"/>
      <c r="T25" s="70"/>
      <c r="U25" s="73"/>
      <c r="V25" s="67"/>
      <c r="W25" s="62"/>
      <c r="X25" s="68"/>
      <c r="Y25" s="70"/>
      <c r="Z25" s="180"/>
      <c r="AA25" s="44"/>
      <c r="AB25" s="110"/>
      <c r="AC25" s="181"/>
      <c r="AD25" s="37"/>
      <c r="AE25" s="45"/>
      <c r="AF25" s="45"/>
      <c r="AG25" s="188"/>
      <c r="AH25" s="202"/>
      <c r="AI25" s="36"/>
      <c r="AJ25" s="36"/>
      <c r="AK25" s="203"/>
      <c r="AL25" s="36"/>
      <c r="AM25" s="33"/>
      <c r="AN25" s="34"/>
      <c r="AO25" s="33"/>
      <c r="AP25" s="35"/>
      <c r="AQ25" s="32"/>
      <c r="AR25" s="31"/>
      <c r="AT25" s="77"/>
      <c r="AU25" s="77"/>
      <c r="AV25" s="77"/>
      <c r="AW25" s="77"/>
      <c r="AX25" s="77"/>
      <c r="AY25" s="77"/>
      <c r="AZ25" s="77"/>
    </row>
    <row r="26" spans="2:52" x14ac:dyDescent="0.2">
      <c r="B26" s="135" t="s">
        <v>53</v>
      </c>
      <c r="C26" s="105" t="s">
        <v>107</v>
      </c>
      <c r="D26" s="135" t="s">
        <v>65</v>
      </c>
      <c r="E26" s="145">
        <v>8</v>
      </c>
      <c r="F26" s="44" t="s">
        <v>108</v>
      </c>
      <c r="G26" s="136" t="s">
        <v>109</v>
      </c>
      <c r="H26" s="137" t="s">
        <v>57</v>
      </c>
      <c r="I26" s="44" t="s">
        <v>110</v>
      </c>
      <c r="J26" s="208">
        <v>45145</v>
      </c>
      <c r="K26" s="208">
        <v>45228</v>
      </c>
      <c r="L26" s="69" t="s">
        <v>60</v>
      </c>
      <c r="M26" s="138"/>
      <c r="N26" s="69"/>
      <c r="O26" s="139"/>
      <c r="P26" s="139"/>
      <c r="Q26" s="140">
        <v>10.199999999999999</v>
      </c>
      <c r="R26" s="70">
        <v>12.15</v>
      </c>
      <c r="S26" s="98">
        <f t="shared" si="7"/>
        <v>0.1604938271604939</v>
      </c>
      <c r="T26" s="98"/>
      <c r="U26" s="144">
        <v>10.199999999999999</v>
      </c>
      <c r="V26" s="207">
        <f t="shared" si="8"/>
        <v>10.199999999999999</v>
      </c>
      <c r="W26" s="62">
        <v>11.5</v>
      </c>
      <c r="X26" s="32">
        <f>(W26-U26)/W26</f>
        <v>0.11304347826086962</v>
      </c>
      <c r="Y26" s="70"/>
      <c r="Z26" s="180">
        <f t="shared" si="10"/>
        <v>0.11304347826086962</v>
      </c>
      <c r="AA26" s="141" t="s">
        <v>111</v>
      </c>
      <c r="AB26" s="141" t="s">
        <v>112</v>
      </c>
      <c r="AC26" s="182">
        <v>24660</v>
      </c>
      <c r="AD26" s="37">
        <v>871.08</v>
      </c>
      <c r="AE26" s="45">
        <f t="shared" si="23"/>
        <v>-1</v>
      </c>
      <c r="AF26" s="143" t="s">
        <v>80</v>
      </c>
      <c r="AG26" s="183" t="s">
        <v>81</v>
      </c>
      <c r="AH26" s="202">
        <f t="shared" si="6"/>
        <v>8759.1336839978267</v>
      </c>
      <c r="AI26" s="36">
        <f t="shared" si="6"/>
        <v>10281.266748013224</v>
      </c>
      <c r="AJ26" s="36">
        <f t="shared" si="6"/>
        <v>5619.5995679889465</v>
      </c>
      <c r="AK26" s="203"/>
      <c r="AL26" s="36"/>
      <c r="AM26" s="33">
        <v>0</v>
      </c>
      <c r="AN26" s="34">
        <f t="shared" si="12"/>
        <v>0</v>
      </c>
      <c r="AO26" s="33"/>
      <c r="AP26" s="35">
        <f t="shared" si="13"/>
        <v>0</v>
      </c>
      <c r="AQ26" s="32" t="e">
        <f t="shared" si="14"/>
        <v>#DIV/0!</v>
      </c>
      <c r="AR26" s="31"/>
      <c r="AT26" s="77">
        <f t="shared" si="15"/>
        <v>0</v>
      </c>
      <c r="AU26" s="77">
        <f t="shared" si="16"/>
        <v>0</v>
      </c>
      <c r="AV26" s="77">
        <f t="shared" si="17"/>
        <v>0</v>
      </c>
      <c r="AW26" s="77">
        <f t="shared" si="18"/>
        <v>0</v>
      </c>
      <c r="AX26" s="77">
        <f t="shared" si="19"/>
        <v>0</v>
      </c>
      <c r="AY26" s="77">
        <f t="shared" si="20"/>
        <v>0</v>
      </c>
      <c r="AZ26" s="77">
        <f t="shared" si="21"/>
        <v>0</v>
      </c>
    </row>
    <row r="27" spans="2:52" x14ac:dyDescent="0.2">
      <c r="B27" s="135"/>
      <c r="C27" s="105"/>
      <c r="D27" s="135"/>
      <c r="E27" s="145"/>
      <c r="F27" s="44"/>
      <c r="G27" s="136"/>
      <c r="H27" s="137"/>
      <c r="I27" s="44"/>
      <c r="J27" s="208"/>
      <c r="K27" s="208"/>
      <c r="L27" s="69"/>
      <c r="M27" s="138"/>
      <c r="N27" s="69"/>
      <c r="O27" s="139"/>
      <c r="P27" s="139"/>
      <c r="Q27" s="140"/>
      <c r="R27" s="70"/>
      <c r="S27" s="98"/>
      <c r="T27" s="98"/>
      <c r="U27" s="144"/>
      <c r="V27" s="207"/>
      <c r="W27" s="62"/>
      <c r="X27" s="32"/>
      <c r="Y27" s="70"/>
      <c r="Z27" s="180"/>
      <c r="AA27" s="141"/>
      <c r="AB27" s="141"/>
      <c r="AC27" s="182"/>
      <c r="AD27" s="37"/>
      <c r="AE27" s="142"/>
      <c r="AF27" s="143"/>
      <c r="AG27" s="183"/>
      <c r="AH27" s="202"/>
      <c r="AI27" s="36"/>
      <c r="AJ27" s="36"/>
      <c r="AK27" s="203"/>
      <c r="AL27" s="36"/>
      <c r="AM27" s="33">
        <v>0</v>
      </c>
      <c r="AN27" s="34">
        <f t="shared" si="12"/>
        <v>0</v>
      </c>
      <c r="AO27" s="33"/>
      <c r="AP27" s="35">
        <f t="shared" si="13"/>
        <v>0</v>
      </c>
      <c r="AQ27" s="32" t="e">
        <f t="shared" si="14"/>
        <v>#DIV/0!</v>
      </c>
      <c r="AR27" s="31"/>
      <c r="AT27" s="77">
        <f t="shared" si="15"/>
        <v>0</v>
      </c>
      <c r="AU27" s="77">
        <f t="shared" si="16"/>
        <v>0</v>
      </c>
      <c r="AV27" s="77">
        <f t="shared" si="17"/>
        <v>0</v>
      </c>
      <c r="AW27" s="77">
        <f t="shared" si="18"/>
        <v>0</v>
      </c>
      <c r="AX27" s="77">
        <f t="shared" si="19"/>
        <v>0</v>
      </c>
      <c r="AY27" s="77">
        <f t="shared" si="20"/>
        <v>0</v>
      </c>
      <c r="AZ27" s="77">
        <f t="shared" si="21"/>
        <v>0</v>
      </c>
    </row>
    <row r="28" spans="2:52" x14ac:dyDescent="0.2">
      <c r="B28" s="135" t="s">
        <v>53</v>
      </c>
      <c r="C28" s="105" t="s">
        <v>107</v>
      </c>
      <c r="D28" s="135" t="s">
        <v>65</v>
      </c>
      <c r="E28" s="145">
        <v>9</v>
      </c>
      <c r="F28" s="44" t="s">
        <v>113</v>
      </c>
      <c r="G28" s="136" t="s">
        <v>114</v>
      </c>
      <c r="H28" s="137" t="s">
        <v>57</v>
      </c>
      <c r="I28" s="44" t="s">
        <v>115</v>
      </c>
      <c r="J28" s="208">
        <v>45145</v>
      </c>
      <c r="K28" s="208">
        <v>45228</v>
      </c>
      <c r="L28" s="69" t="s">
        <v>60</v>
      </c>
      <c r="M28" s="138"/>
      <c r="N28" s="69"/>
      <c r="O28" s="139"/>
      <c r="P28" s="139"/>
      <c r="Q28" s="140">
        <v>10.32</v>
      </c>
      <c r="R28" s="70">
        <v>12.15</v>
      </c>
      <c r="S28" s="98">
        <f t="shared" ref="S28" si="24">(R28-Q28)/R28</f>
        <v>0.1506172839506173</v>
      </c>
      <c r="T28" s="98"/>
      <c r="U28" s="144">
        <v>10.32</v>
      </c>
      <c r="V28" s="207">
        <f t="shared" ref="V28" si="25">U28-Y28</f>
        <v>10.32</v>
      </c>
      <c r="W28" s="62">
        <v>11.5</v>
      </c>
      <c r="X28" s="32">
        <f t="shared" ref="X28" si="26">(W28-U28)/W28</f>
        <v>0.10260869565217388</v>
      </c>
      <c r="Y28" s="70"/>
      <c r="Z28" s="180">
        <f t="shared" ref="Z28" si="27">(W28-V28)/W28</f>
        <v>0.10260869565217388</v>
      </c>
      <c r="AA28" s="141" t="s">
        <v>111</v>
      </c>
      <c r="AB28" s="141" t="s">
        <v>112</v>
      </c>
      <c r="AC28" s="182">
        <v>31104</v>
      </c>
      <c r="AD28" s="37">
        <v>871.08</v>
      </c>
      <c r="AE28" s="45">
        <f t="shared" si="23"/>
        <v>-1</v>
      </c>
      <c r="AF28" s="143" t="s">
        <v>80</v>
      </c>
      <c r="AG28" s="183" t="s">
        <v>81</v>
      </c>
      <c r="AH28" s="202">
        <f t="shared" si="6"/>
        <v>11048.016792662953</v>
      </c>
      <c r="AI28" s="36">
        <f t="shared" si="6"/>
        <v>12967.904336180183</v>
      </c>
      <c r="AJ28" s="36">
        <f t="shared" si="6"/>
        <v>7088.0788711568612</v>
      </c>
      <c r="AK28" s="203"/>
      <c r="AL28" s="36"/>
      <c r="AM28" s="33">
        <v>0</v>
      </c>
      <c r="AN28" s="34">
        <f t="shared" si="12"/>
        <v>0</v>
      </c>
      <c r="AO28" s="33"/>
      <c r="AP28" s="35">
        <f t="shared" si="13"/>
        <v>0</v>
      </c>
      <c r="AQ28" s="32" t="e">
        <f t="shared" si="14"/>
        <v>#DIV/0!</v>
      </c>
      <c r="AR28" s="31"/>
      <c r="AT28" s="77">
        <f t="shared" si="15"/>
        <v>0</v>
      </c>
      <c r="AU28" s="77">
        <f t="shared" si="16"/>
        <v>0</v>
      </c>
      <c r="AV28" s="77">
        <f t="shared" si="17"/>
        <v>0</v>
      </c>
      <c r="AW28" s="77">
        <f t="shared" si="18"/>
        <v>0</v>
      </c>
      <c r="AX28" s="77">
        <f t="shared" si="19"/>
        <v>0</v>
      </c>
      <c r="AY28" s="77">
        <f t="shared" si="20"/>
        <v>0</v>
      </c>
      <c r="AZ28" s="77">
        <f t="shared" si="21"/>
        <v>0</v>
      </c>
    </row>
    <row r="29" spans="2:52" x14ac:dyDescent="0.2">
      <c r="B29" s="44"/>
      <c r="C29" s="44"/>
      <c r="D29" s="44"/>
      <c r="E29" s="145"/>
      <c r="F29" s="105"/>
      <c r="G29" s="43"/>
      <c r="H29" s="55"/>
      <c r="I29" s="44"/>
      <c r="J29" s="69"/>
      <c r="K29" s="69"/>
      <c r="L29" s="69"/>
      <c r="M29" s="69"/>
      <c r="N29" s="69"/>
      <c r="O29" s="69"/>
      <c r="P29" s="69"/>
      <c r="Q29" s="70"/>
      <c r="R29" s="70"/>
      <c r="S29" s="98"/>
      <c r="T29" s="70"/>
      <c r="U29" s="73"/>
      <c r="V29" s="67"/>
      <c r="W29" s="62"/>
      <c r="X29" s="68"/>
      <c r="Y29" s="70"/>
      <c r="Z29" s="180"/>
      <c r="AA29" s="44"/>
      <c r="AB29" s="110"/>
      <c r="AC29" s="181"/>
      <c r="AD29" s="37"/>
      <c r="AE29" s="45"/>
      <c r="AF29" s="45"/>
      <c r="AG29" s="188"/>
      <c r="AH29" s="202"/>
      <c r="AI29" s="36"/>
      <c r="AJ29" s="36"/>
      <c r="AK29" s="203"/>
      <c r="AL29" s="36"/>
      <c r="AM29" s="33"/>
      <c r="AN29" s="34"/>
      <c r="AO29" s="33"/>
      <c r="AP29" s="35"/>
      <c r="AQ29" s="32"/>
      <c r="AR29" s="31"/>
      <c r="AT29" s="77"/>
      <c r="AU29" s="77"/>
      <c r="AV29" s="77"/>
      <c r="AW29" s="77"/>
      <c r="AX29" s="77"/>
      <c r="AY29" s="77"/>
      <c r="AZ29" s="77"/>
    </row>
    <row r="30" spans="2:52" x14ac:dyDescent="0.2">
      <c r="B30" s="44" t="s">
        <v>53</v>
      </c>
      <c r="C30" s="44" t="s">
        <v>129</v>
      </c>
      <c r="D30" s="44" t="s">
        <v>116</v>
      </c>
      <c r="E30" s="145">
        <v>10</v>
      </c>
      <c r="F30" s="105" t="s">
        <v>117</v>
      </c>
      <c r="G30" s="43" t="s">
        <v>118</v>
      </c>
      <c r="H30" s="55" t="s">
        <v>57</v>
      </c>
      <c r="I30" s="44" t="s">
        <v>119</v>
      </c>
      <c r="J30" s="69" t="s">
        <v>59</v>
      </c>
      <c r="K30" s="69" t="s">
        <v>59</v>
      </c>
      <c r="L30" s="69" t="s">
        <v>60</v>
      </c>
      <c r="M30" s="69"/>
      <c r="N30" s="69"/>
      <c r="O30" s="69"/>
      <c r="P30" s="69"/>
      <c r="Q30" s="70">
        <v>125.76</v>
      </c>
      <c r="R30" s="70">
        <v>153.60000000000002</v>
      </c>
      <c r="S30" s="98">
        <f t="shared" si="7"/>
        <v>0.18125000000000008</v>
      </c>
      <c r="T30" s="70"/>
      <c r="U30" s="73">
        <v>125.76</v>
      </c>
      <c r="V30" s="67">
        <f t="shared" si="8"/>
        <v>125.72</v>
      </c>
      <c r="W30" s="62">
        <v>138.9</v>
      </c>
      <c r="X30" s="68">
        <f t="shared" si="9"/>
        <v>9.4600431965442766E-2</v>
      </c>
      <c r="Y30" s="70">
        <v>0.04</v>
      </c>
      <c r="Z30" s="180">
        <f t="shared" si="10"/>
        <v>9.4888408927285867E-2</v>
      </c>
      <c r="AA30" s="44" t="s">
        <v>120</v>
      </c>
      <c r="AB30" s="110" t="s">
        <v>121</v>
      </c>
      <c r="AC30" s="38">
        <f t="shared" ref="AC30:AC32" si="28">BA30*140%</f>
        <v>0</v>
      </c>
      <c r="AD30" s="37">
        <f t="shared" si="4"/>
        <v>0</v>
      </c>
      <c r="AE30" s="45" t="e">
        <f t="shared" si="23"/>
        <v>#DIV/0!</v>
      </c>
      <c r="AF30" s="45"/>
      <c r="AG30" s="187"/>
      <c r="AH30" s="202">
        <f t="shared" si="6"/>
        <v>0</v>
      </c>
      <c r="AI30" s="36">
        <f t="shared" si="6"/>
        <v>0</v>
      </c>
      <c r="AJ30" s="36">
        <f t="shared" si="6"/>
        <v>0</v>
      </c>
      <c r="AK30" s="203"/>
      <c r="AL30" s="36"/>
      <c r="AM30" s="33">
        <v>0</v>
      </c>
      <c r="AN30" s="34">
        <f t="shared" si="12"/>
        <v>0</v>
      </c>
      <c r="AO30" s="33"/>
      <c r="AP30" s="35">
        <f t="shared" si="13"/>
        <v>0</v>
      </c>
      <c r="AQ30" s="32" t="e">
        <f t="shared" si="14"/>
        <v>#DIV/0!</v>
      </c>
      <c r="AR30" s="31"/>
      <c r="AT30" s="77">
        <f t="shared" si="15"/>
        <v>0</v>
      </c>
      <c r="AU30" s="77">
        <f t="shared" si="16"/>
        <v>0</v>
      </c>
      <c r="AV30" s="77">
        <f t="shared" si="17"/>
        <v>0</v>
      </c>
      <c r="AW30" s="77">
        <f t="shared" si="18"/>
        <v>0</v>
      </c>
      <c r="AX30" s="77">
        <f t="shared" si="19"/>
        <v>0</v>
      </c>
      <c r="AY30" s="77">
        <f t="shared" si="20"/>
        <v>0</v>
      </c>
      <c r="AZ30" s="77">
        <f t="shared" si="21"/>
        <v>0</v>
      </c>
    </row>
    <row r="31" spans="2:52" x14ac:dyDescent="0.2">
      <c r="B31" s="44"/>
      <c r="C31" s="44"/>
      <c r="D31" s="44"/>
      <c r="E31" s="145"/>
      <c r="F31" s="105"/>
      <c r="G31" s="43"/>
      <c r="H31" s="55"/>
      <c r="I31" s="44"/>
      <c r="J31" s="69"/>
      <c r="K31" s="69"/>
      <c r="L31" s="69"/>
      <c r="M31" s="69"/>
      <c r="N31" s="69"/>
      <c r="O31" s="69"/>
      <c r="P31" s="69"/>
      <c r="Q31" s="70"/>
      <c r="R31" s="70"/>
      <c r="S31" s="98"/>
      <c r="T31" s="70"/>
      <c r="U31" s="73"/>
      <c r="V31" s="67"/>
      <c r="W31" s="62"/>
      <c r="X31" s="68"/>
      <c r="Y31" s="70"/>
      <c r="Z31" s="180"/>
      <c r="AA31" s="44"/>
      <c r="AB31" s="110"/>
      <c r="AC31" s="38"/>
      <c r="AD31" s="37"/>
      <c r="AE31" s="45"/>
      <c r="AF31" s="45"/>
      <c r="AG31" s="187"/>
      <c r="AH31" s="202"/>
      <c r="AI31" s="36"/>
      <c r="AJ31" s="36"/>
      <c r="AK31" s="203"/>
      <c r="AL31" s="36"/>
      <c r="AM31" s="33">
        <v>0</v>
      </c>
      <c r="AN31" s="34">
        <f t="shared" si="12"/>
        <v>0</v>
      </c>
      <c r="AO31" s="33"/>
      <c r="AP31" s="35">
        <f t="shared" si="13"/>
        <v>0</v>
      </c>
      <c r="AQ31" s="32" t="e">
        <f t="shared" si="14"/>
        <v>#DIV/0!</v>
      </c>
      <c r="AR31" s="31"/>
      <c r="AT31" s="77">
        <f t="shared" si="15"/>
        <v>0</v>
      </c>
      <c r="AU31" s="77">
        <f t="shared" si="16"/>
        <v>0</v>
      </c>
      <c r="AV31" s="77">
        <f t="shared" si="17"/>
        <v>0</v>
      </c>
      <c r="AW31" s="77">
        <f t="shared" si="18"/>
        <v>0</v>
      </c>
      <c r="AX31" s="77">
        <f t="shared" si="19"/>
        <v>0</v>
      </c>
      <c r="AY31" s="77">
        <f t="shared" si="20"/>
        <v>0</v>
      </c>
      <c r="AZ31" s="77">
        <f t="shared" si="21"/>
        <v>0</v>
      </c>
    </row>
    <row r="32" spans="2:52" x14ac:dyDescent="0.2">
      <c r="B32" s="44" t="s">
        <v>53</v>
      </c>
      <c r="C32" s="44" t="s">
        <v>129</v>
      </c>
      <c r="D32" s="44" t="s">
        <v>116</v>
      </c>
      <c r="E32" s="145">
        <v>11</v>
      </c>
      <c r="F32" s="105" t="s">
        <v>122</v>
      </c>
      <c r="G32" s="43" t="s">
        <v>123</v>
      </c>
      <c r="H32" s="55" t="s">
        <v>57</v>
      </c>
      <c r="I32" s="44" t="s">
        <v>124</v>
      </c>
      <c r="J32" s="69" t="s">
        <v>59</v>
      </c>
      <c r="K32" s="69" t="s">
        <v>59</v>
      </c>
      <c r="L32" s="69" t="s">
        <v>60</v>
      </c>
      <c r="M32" s="69"/>
      <c r="N32" s="69"/>
      <c r="O32" s="69"/>
      <c r="P32" s="69"/>
      <c r="Q32" s="70">
        <v>125.76</v>
      </c>
      <c r="R32" s="70">
        <v>153.60000000000002</v>
      </c>
      <c r="S32" s="98">
        <f t="shared" si="7"/>
        <v>0.18125000000000008</v>
      </c>
      <c r="T32" s="70"/>
      <c r="U32" s="73">
        <v>125.76</v>
      </c>
      <c r="V32" s="67">
        <f t="shared" si="8"/>
        <v>125.72</v>
      </c>
      <c r="W32" s="62">
        <v>138.9</v>
      </c>
      <c r="X32" s="68">
        <f t="shared" si="9"/>
        <v>9.4600431965442766E-2</v>
      </c>
      <c r="Y32" s="70">
        <v>0.04</v>
      </c>
      <c r="Z32" s="180">
        <f t="shared" si="10"/>
        <v>9.4888408927285867E-2</v>
      </c>
      <c r="AA32" s="44" t="s">
        <v>120</v>
      </c>
      <c r="AB32" s="110" t="s">
        <v>121</v>
      </c>
      <c r="AC32" s="38">
        <f t="shared" si="28"/>
        <v>0</v>
      </c>
      <c r="AD32" s="37">
        <f t="shared" si="4"/>
        <v>0</v>
      </c>
      <c r="AE32" s="45" t="e">
        <f t="shared" si="23"/>
        <v>#DIV/0!</v>
      </c>
      <c r="AF32" s="45"/>
      <c r="AG32" s="187"/>
      <c r="AH32" s="202">
        <f t="shared" si="6"/>
        <v>0</v>
      </c>
      <c r="AI32" s="36">
        <f t="shared" si="6"/>
        <v>0</v>
      </c>
      <c r="AJ32" s="36">
        <f t="shared" si="6"/>
        <v>0</v>
      </c>
      <c r="AK32" s="203"/>
      <c r="AL32" s="36"/>
      <c r="AM32" s="33">
        <v>0</v>
      </c>
      <c r="AN32" s="34">
        <f t="shared" si="12"/>
        <v>0</v>
      </c>
      <c r="AO32" s="33"/>
      <c r="AP32" s="35">
        <f t="shared" si="13"/>
        <v>0</v>
      </c>
      <c r="AQ32" s="32" t="e">
        <f t="shared" si="14"/>
        <v>#DIV/0!</v>
      </c>
      <c r="AR32" s="31"/>
      <c r="AT32" s="77">
        <f t="shared" si="15"/>
        <v>0</v>
      </c>
      <c r="AU32" s="77">
        <f t="shared" si="16"/>
        <v>0</v>
      </c>
      <c r="AV32" s="77">
        <f t="shared" si="17"/>
        <v>0</v>
      </c>
      <c r="AW32" s="77">
        <f t="shared" si="18"/>
        <v>0</v>
      </c>
      <c r="AX32" s="77">
        <f t="shared" si="19"/>
        <v>0</v>
      </c>
      <c r="AY32" s="77">
        <f t="shared" si="20"/>
        <v>0</v>
      </c>
      <c r="AZ32" s="77">
        <f t="shared" si="21"/>
        <v>0</v>
      </c>
    </row>
    <row r="33" spans="2:52" x14ac:dyDescent="0.2">
      <c r="B33" s="44"/>
      <c r="C33" s="44"/>
      <c r="D33" s="44"/>
      <c r="E33" s="145"/>
      <c r="F33" s="105"/>
      <c r="G33" s="43"/>
      <c r="H33" s="55"/>
      <c r="I33" s="44"/>
      <c r="J33" s="69"/>
      <c r="K33" s="69"/>
      <c r="L33" s="69"/>
      <c r="M33" s="69"/>
      <c r="N33" s="69"/>
      <c r="O33" s="69"/>
      <c r="P33" s="69"/>
      <c r="Q33" s="70"/>
      <c r="R33" s="70"/>
      <c r="S33" s="98"/>
      <c r="T33" s="70"/>
      <c r="U33" s="73"/>
      <c r="V33" s="67"/>
      <c r="W33" s="62"/>
      <c r="X33" s="68"/>
      <c r="Y33" s="70"/>
      <c r="Z33" s="180"/>
      <c r="AA33" s="44"/>
      <c r="AB33" s="110"/>
      <c r="AC33" s="38"/>
      <c r="AD33" s="37"/>
      <c r="AE33" s="45"/>
      <c r="AF33" s="45"/>
      <c r="AG33" s="187"/>
      <c r="AH33" s="202"/>
      <c r="AI33" s="36"/>
      <c r="AJ33" s="36"/>
      <c r="AK33" s="203"/>
      <c r="AL33" s="36"/>
      <c r="AM33" s="33"/>
      <c r="AN33" s="34"/>
      <c r="AO33" s="33"/>
      <c r="AP33" s="35"/>
      <c r="AQ33" s="32"/>
      <c r="AR33" s="31"/>
      <c r="AT33" s="77"/>
      <c r="AU33" s="77"/>
      <c r="AV33" s="77"/>
      <c r="AW33" s="77"/>
      <c r="AX33" s="77"/>
      <c r="AY33" s="77"/>
      <c r="AZ33" s="77"/>
    </row>
    <row r="34" spans="2:52" x14ac:dyDescent="0.2">
      <c r="B34" s="44" t="s">
        <v>53</v>
      </c>
      <c r="C34" s="44" t="s">
        <v>129</v>
      </c>
      <c r="D34" s="44" t="s">
        <v>116</v>
      </c>
      <c r="E34" s="145">
        <v>12</v>
      </c>
      <c r="F34" s="105">
        <v>1086816</v>
      </c>
      <c r="G34" s="43" t="s">
        <v>125</v>
      </c>
      <c r="H34" s="55" t="s">
        <v>96</v>
      </c>
      <c r="I34" s="44" t="s">
        <v>126</v>
      </c>
      <c r="J34" s="69" t="s">
        <v>59</v>
      </c>
      <c r="K34" s="69" t="s">
        <v>59</v>
      </c>
      <c r="L34" s="69" t="s">
        <v>60</v>
      </c>
      <c r="M34" s="69"/>
      <c r="N34" s="69"/>
      <c r="O34" s="69"/>
      <c r="P34" s="69"/>
      <c r="Q34" s="70">
        <v>29.39</v>
      </c>
      <c r="R34" s="70">
        <v>34.25</v>
      </c>
      <c r="S34" s="98">
        <f>(R34-Q34)/R34</f>
        <v>0.1418978102189781</v>
      </c>
      <c r="T34" s="70"/>
      <c r="U34" s="73">
        <v>29.39</v>
      </c>
      <c r="V34" s="67">
        <f t="shared" ref="V34:V37" si="29">U34-Y34</f>
        <v>28.19</v>
      </c>
      <c r="W34" s="62">
        <v>30.99</v>
      </c>
      <c r="X34" s="68">
        <f>(W34-U34)/W34</f>
        <v>5.1629557921910228E-2</v>
      </c>
      <c r="Y34" s="70">
        <v>1.2</v>
      </c>
      <c r="Z34" s="180">
        <f>(W34-V34)/W34</f>
        <v>9.0351726363342932E-2</v>
      </c>
      <c r="AA34" s="44" t="s">
        <v>127</v>
      </c>
      <c r="AB34" s="110" t="s">
        <v>128</v>
      </c>
      <c r="AC34" s="38">
        <f t="shared" ref="AC34:AC37" si="30">BA34*140%</f>
        <v>0</v>
      </c>
      <c r="AD34" s="37">
        <f t="shared" ref="AD34:AD37" si="31">AC34*W34</f>
        <v>0</v>
      </c>
      <c r="AE34" s="45" t="e">
        <f t="shared" si="23"/>
        <v>#DIV/0!</v>
      </c>
      <c r="AF34" s="45"/>
      <c r="AG34" s="187"/>
      <c r="AH34" s="202">
        <f t="shared" si="6"/>
        <v>0</v>
      </c>
      <c r="AI34" s="36">
        <f t="shared" si="6"/>
        <v>0</v>
      </c>
      <c r="AJ34" s="36">
        <f t="shared" si="6"/>
        <v>0</v>
      </c>
      <c r="AK34" s="203"/>
      <c r="AL34" s="36"/>
      <c r="AM34" s="33">
        <v>0</v>
      </c>
      <c r="AN34" s="34">
        <f>AM34*R34</f>
        <v>0</v>
      </c>
      <c r="AO34" s="33"/>
      <c r="AP34" s="35">
        <f>AO34*W34</f>
        <v>0</v>
      </c>
      <c r="AQ34" s="32" t="e">
        <f>(AP34/AN34)-100%</f>
        <v>#DIV/0!</v>
      </c>
      <c r="AR34" s="31"/>
      <c r="AT34" s="77">
        <f>AS34*Q34</f>
        <v>0</v>
      </c>
      <c r="AU34" s="77">
        <f>AS34*R34</f>
        <v>0</v>
      </c>
      <c r="AV34" s="77">
        <f>AU34-AT34</f>
        <v>0</v>
      </c>
      <c r="AW34" s="77">
        <f>AS34*V34</f>
        <v>0</v>
      </c>
      <c r="AX34" s="77">
        <f>AS34*W34</f>
        <v>0</v>
      </c>
      <c r="AY34" s="77">
        <f>AX34-AW34</f>
        <v>0</v>
      </c>
      <c r="AZ34" s="77">
        <f>AV34-AY34</f>
        <v>0</v>
      </c>
    </row>
    <row r="35" spans="2:52" x14ac:dyDescent="0.2">
      <c r="B35" s="44"/>
      <c r="C35" s="44"/>
      <c r="D35" s="44"/>
      <c r="E35" s="145"/>
      <c r="F35" s="105"/>
      <c r="G35" s="43"/>
      <c r="H35" s="55"/>
      <c r="I35" s="44"/>
      <c r="J35" s="69"/>
      <c r="K35" s="69"/>
      <c r="L35" s="69"/>
      <c r="M35" s="69"/>
      <c r="N35" s="69"/>
      <c r="O35" s="69"/>
      <c r="P35" s="69"/>
      <c r="Q35" s="70"/>
      <c r="R35" s="70"/>
      <c r="S35" s="98"/>
      <c r="T35" s="70"/>
      <c r="U35" s="73"/>
      <c r="V35" s="67"/>
      <c r="W35" s="62"/>
      <c r="X35" s="68"/>
      <c r="Y35" s="70"/>
      <c r="Z35" s="180"/>
      <c r="AA35" s="44"/>
      <c r="AB35" s="110"/>
      <c r="AC35" s="38"/>
      <c r="AD35" s="37"/>
      <c r="AE35" s="45"/>
      <c r="AF35" s="45"/>
      <c r="AG35" s="187"/>
      <c r="AH35" s="202"/>
      <c r="AI35" s="36"/>
      <c r="AJ35" s="36"/>
      <c r="AK35" s="203"/>
      <c r="AL35" s="36"/>
      <c r="AM35" s="33"/>
      <c r="AN35" s="34"/>
      <c r="AO35" s="33"/>
      <c r="AP35" s="35"/>
      <c r="AQ35" s="32"/>
      <c r="AR35" s="31"/>
      <c r="AT35" s="77"/>
      <c r="AU35" s="77"/>
      <c r="AV35" s="77"/>
      <c r="AW35" s="77"/>
      <c r="AX35" s="77"/>
      <c r="AY35" s="77"/>
      <c r="AZ35" s="77"/>
    </row>
    <row r="36" spans="2:52" x14ac:dyDescent="0.2">
      <c r="B36" s="44" t="s">
        <v>53</v>
      </c>
      <c r="C36" s="44" t="s">
        <v>129</v>
      </c>
      <c r="D36" s="44" t="s">
        <v>116</v>
      </c>
      <c r="E36" s="145">
        <v>13</v>
      </c>
      <c r="F36" s="105" t="s">
        <v>130</v>
      </c>
      <c r="G36" s="43" t="s">
        <v>131</v>
      </c>
      <c r="H36" s="55" t="s">
        <v>96</v>
      </c>
      <c r="I36" s="134" t="s">
        <v>132</v>
      </c>
      <c r="J36" s="69" t="s">
        <v>59</v>
      </c>
      <c r="K36" s="69" t="s">
        <v>59</v>
      </c>
      <c r="L36" s="69" t="s">
        <v>60</v>
      </c>
      <c r="M36" s="69"/>
      <c r="N36" s="69"/>
      <c r="O36" s="69"/>
      <c r="P36" s="69"/>
      <c r="Q36" s="70">
        <v>8.6999999999999993</v>
      </c>
      <c r="R36" s="70">
        <v>9.6999999999999993</v>
      </c>
      <c r="S36" s="98">
        <f t="shared" ref="S36:S37" si="32">(R36-Q36)/R36</f>
        <v>0.10309278350515465</v>
      </c>
      <c r="T36" s="70"/>
      <c r="U36" s="73">
        <v>8.99</v>
      </c>
      <c r="V36" s="67">
        <f t="shared" si="29"/>
        <v>8.69</v>
      </c>
      <c r="W36" s="62">
        <v>9.2899999999999991</v>
      </c>
      <c r="X36" s="68">
        <f t="shared" ref="X36:X37" si="33">(W36-U36)/W36</f>
        <v>3.2292787944025722E-2</v>
      </c>
      <c r="Y36" s="70">
        <v>0.3</v>
      </c>
      <c r="Z36" s="180">
        <f t="shared" ref="Z36:Z37" si="34">(W36-V36)/W36</f>
        <v>6.4585575888051638E-2</v>
      </c>
      <c r="AA36" s="44" t="s">
        <v>133</v>
      </c>
      <c r="AB36" s="110" t="s">
        <v>134</v>
      </c>
      <c r="AC36" s="38">
        <f t="shared" si="30"/>
        <v>0</v>
      </c>
      <c r="AD36" s="37">
        <f t="shared" si="31"/>
        <v>0</v>
      </c>
      <c r="AE36" s="45" t="e">
        <f t="shared" si="23"/>
        <v>#DIV/0!</v>
      </c>
      <c r="AF36" s="45"/>
      <c r="AG36" s="187"/>
      <c r="AH36" s="202">
        <f t="shared" si="6"/>
        <v>0</v>
      </c>
      <c r="AI36" s="36">
        <f t="shared" si="6"/>
        <v>0</v>
      </c>
      <c r="AJ36" s="36">
        <f t="shared" si="6"/>
        <v>0</v>
      </c>
      <c r="AK36" s="203"/>
      <c r="AL36" s="36"/>
      <c r="AM36" s="33">
        <v>0</v>
      </c>
      <c r="AN36" s="34">
        <f t="shared" ref="AN36:AN37" si="35">AM36*R36</f>
        <v>0</v>
      </c>
      <c r="AO36" s="33"/>
      <c r="AP36" s="35">
        <f t="shared" ref="AP36:AP37" si="36">AO36*W36</f>
        <v>0</v>
      </c>
      <c r="AQ36" s="32" t="e">
        <f t="shared" ref="AQ36:AQ37" si="37">(AP36/AN36)-100%</f>
        <v>#DIV/0!</v>
      </c>
      <c r="AR36" s="31"/>
      <c r="AT36" s="77">
        <f t="shared" ref="AT36:AT37" si="38">AS36*Q36</f>
        <v>0</v>
      </c>
      <c r="AU36" s="77">
        <f t="shared" ref="AU36:AU37" si="39">AS36*R36</f>
        <v>0</v>
      </c>
      <c r="AV36" s="77">
        <f t="shared" ref="AV36:AV37" si="40">AU36-AT36</f>
        <v>0</v>
      </c>
      <c r="AW36" s="77">
        <f t="shared" ref="AW36:AW37" si="41">AS36*V36</f>
        <v>0</v>
      </c>
      <c r="AX36" s="77">
        <f t="shared" ref="AX36:AX37" si="42">AS36*W36</f>
        <v>0</v>
      </c>
      <c r="AY36" s="77">
        <f t="shared" ref="AY36:AY37" si="43">AX36-AW36</f>
        <v>0</v>
      </c>
      <c r="AZ36" s="77">
        <f t="shared" ref="AZ36:AZ37" si="44">AV36-AY36</f>
        <v>0</v>
      </c>
    </row>
    <row r="37" spans="2:52" x14ac:dyDescent="0.2">
      <c r="B37" s="44" t="s">
        <v>53</v>
      </c>
      <c r="C37" s="44" t="s">
        <v>129</v>
      </c>
      <c r="D37" s="44" t="s">
        <v>116</v>
      </c>
      <c r="E37" s="145"/>
      <c r="F37" s="105" t="s">
        <v>135</v>
      </c>
      <c r="G37" s="43" t="s">
        <v>136</v>
      </c>
      <c r="H37" s="55" t="s">
        <v>96</v>
      </c>
      <c r="I37" s="44" t="s">
        <v>137</v>
      </c>
      <c r="J37" s="69" t="s">
        <v>59</v>
      </c>
      <c r="K37" s="69" t="s">
        <v>59</v>
      </c>
      <c r="L37" s="69" t="s">
        <v>60</v>
      </c>
      <c r="M37" s="69"/>
      <c r="N37" s="69"/>
      <c r="O37" s="69"/>
      <c r="P37" s="69"/>
      <c r="Q37" s="70">
        <v>8.6999999999999993</v>
      </c>
      <c r="R37" s="70">
        <v>9.6999999999999993</v>
      </c>
      <c r="S37" s="98">
        <f t="shared" si="32"/>
        <v>0.10309278350515465</v>
      </c>
      <c r="T37" s="70"/>
      <c r="U37" s="73">
        <v>8.99</v>
      </c>
      <c r="V37" s="67">
        <f t="shared" si="29"/>
        <v>8.69</v>
      </c>
      <c r="W37" s="62">
        <v>9.2899999999999991</v>
      </c>
      <c r="X37" s="68">
        <f t="shared" si="33"/>
        <v>3.2292787944025722E-2</v>
      </c>
      <c r="Y37" s="70">
        <v>0.3</v>
      </c>
      <c r="Z37" s="180">
        <f t="shared" si="34"/>
        <v>6.4585575888051638E-2</v>
      </c>
      <c r="AA37" s="44" t="s">
        <v>133</v>
      </c>
      <c r="AB37" s="110" t="s">
        <v>134</v>
      </c>
      <c r="AC37" s="38">
        <f t="shared" si="30"/>
        <v>0</v>
      </c>
      <c r="AD37" s="37">
        <f t="shared" si="31"/>
        <v>0</v>
      </c>
      <c r="AE37" s="45" t="e">
        <f t="shared" si="23"/>
        <v>#DIV/0!</v>
      </c>
      <c r="AF37" s="45"/>
      <c r="AG37" s="187"/>
      <c r="AH37" s="202">
        <f t="shared" ref="AH37:AJ37" si="45">AH$5*$AC37</f>
        <v>0</v>
      </c>
      <c r="AI37" s="36">
        <f t="shared" si="45"/>
        <v>0</v>
      </c>
      <c r="AJ37" s="36">
        <f t="shared" si="45"/>
        <v>0</v>
      </c>
      <c r="AK37" s="203"/>
      <c r="AL37" s="36"/>
      <c r="AM37" s="33">
        <v>0</v>
      </c>
      <c r="AN37" s="34">
        <f t="shared" si="35"/>
        <v>0</v>
      </c>
      <c r="AO37" s="33"/>
      <c r="AP37" s="35">
        <f t="shared" si="36"/>
        <v>0</v>
      </c>
      <c r="AQ37" s="32" t="e">
        <f t="shared" si="37"/>
        <v>#DIV/0!</v>
      </c>
      <c r="AR37" s="31"/>
      <c r="AT37" s="77">
        <f t="shared" si="38"/>
        <v>0</v>
      </c>
      <c r="AU37" s="77">
        <f t="shared" si="39"/>
        <v>0</v>
      </c>
      <c r="AV37" s="77">
        <f t="shared" si="40"/>
        <v>0</v>
      </c>
      <c r="AW37" s="77">
        <f t="shared" si="41"/>
        <v>0</v>
      </c>
      <c r="AX37" s="77">
        <f t="shared" si="42"/>
        <v>0</v>
      </c>
      <c r="AY37" s="77">
        <f t="shared" si="43"/>
        <v>0</v>
      </c>
      <c r="AZ37" s="77">
        <f t="shared" si="44"/>
        <v>0</v>
      </c>
    </row>
    <row r="38" spans="2:52" x14ac:dyDescent="0.2">
      <c r="B38" s="44"/>
      <c r="C38" s="44"/>
      <c r="D38" s="44"/>
      <c r="E38" s="145"/>
      <c r="F38" s="105"/>
      <c r="G38" s="43"/>
      <c r="H38" s="55"/>
      <c r="I38" s="44"/>
      <c r="J38" s="69"/>
      <c r="K38" s="69"/>
      <c r="L38" s="69"/>
      <c r="M38" s="69"/>
      <c r="N38" s="69"/>
      <c r="O38" s="69"/>
      <c r="P38" s="69"/>
      <c r="Q38" s="70"/>
      <c r="R38" s="70"/>
      <c r="S38" s="98"/>
      <c r="T38" s="70"/>
      <c r="U38" s="73"/>
      <c r="V38" s="67"/>
      <c r="W38" s="62"/>
      <c r="X38" s="68"/>
      <c r="Y38" s="70"/>
      <c r="Z38" s="180"/>
      <c r="AA38" s="44"/>
      <c r="AB38" s="110"/>
      <c r="AC38" s="38"/>
      <c r="AD38" s="37"/>
      <c r="AE38" s="45"/>
      <c r="AF38" s="45"/>
      <c r="AG38" s="187"/>
      <c r="AH38" s="202"/>
      <c r="AI38" s="36"/>
      <c r="AJ38" s="36"/>
      <c r="AK38" s="203"/>
      <c r="AL38" s="36"/>
      <c r="AM38" s="33"/>
      <c r="AN38" s="34"/>
      <c r="AO38" s="33"/>
      <c r="AP38" s="35"/>
      <c r="AQ38" s="32"/>
      <c r="AR38" s="31"/>
      <c r="AT38" s="77"/>
      <c r="AU38" s="77"/>
      <c r="AV38" s="77"/>
      <c r="AW38" s="77"/>
      <c r="AX38" s="77"/>
      <c r="AY38" s="77"/>
      <c r="AZ38" s="77"/>
    </row>
    <row r="39" spans="2:52" x14ac:dyDescent="0.2">
      <c r="B39" s="44"/>
      <c r="C39" s="44"/>
      <c r="D39" s="44"/>
      <c r="E39" s="145"/>
      <c r="F39" s="105"/>
      <c r="G39" s="43"/>
      <c r="H39" s="55"/>
      <c r="I39" s="44"/>
      <c r="J39" s="69"/>
      <c r="K39" s="69"/>
      <c r="L39" s="69"/>
      <c r="M39" s="69"/>
      <c r="N39" s="69"/>
      <c r="O39" s="69"/>
      <c r="P39" s="69"/>
      <c r="Q39" s="70"/>
      <c r="R39" s="70"/>
      <c r="S39" s="98"/>
      <c r="T39" s="70"/>
      <c r="U39" s="73"/>
      <c r="V39" s="67"/>
      <c r="W39" s="62"/>
      <c r="X39" s="68"/>
      <c r="Y39" s="70"/>
      <c r="Z39" s="180"/>
      <c r="AA39" s="44"/>
      <c r="AB39" s="110"/>
      <c r="AC39" s="38"/>
      <c r="AD39" s="37"/>
      <c r="AE39" s="45"/>
      <c r="AF39" s="45"/>
      <c r="AG39" s="187"/>
      <c r="AH39" s="202"/>
      <c r="AI39" s="36"/>
      <c r="AJ39" s="36"/>
      <c r="AK39" s="203"/>
      <c r="AL39" s="36"/>
      <c r="AM39" s="33"/>
      <c r="AN39" s="34"/>
      <c r="AO39" s="33"/>
      <c r="AP39" s="35"/>
      <c r="AQ39" s="32"/>
      <c r="AR39" s="31"/>
      <c r="AT39" s="77"/>
      <c r="AU39" s="77"/>
      <c r="AV39" s="77"/>
      <c r="AW39" s="77"/>
      <c r="AX39" s="77"/>
      <c r="AY39" s="77"/>
      <c r="AZ39" s="77"/>
    </row>
    <row r="40" spans="2:52" x14ac:dyDescent="0.2">
      <c r="B40" s="44"/>
      <c r="C40" s="44"/>
      <c r="D40" s="44"/>
      <c r="E40" s="145"/>
      <c r="F40" s="105"/>
      <c r="G40" s="43"/>
      <c r="H40" s="55"/>
      <c r="I40" s="44"/>
      <c r="J40" s="69"/>
      <c r="K40" s="69"/>
      <c r="L40" s="69"/>
      <c r="M40" s="69"/>
      <c r="N40" s="69"/>
      <c r="O40" s="69"/>
      <c r="P40" s="69"/>
      <c r="Q40" s="70"/>
      <c r="R40" s="70"/>
      <c r="S40" s="98"/>
      <c r="T40" s="70"/>
      <c r="U40" s="73"/>
      <c r="V40" s="67"/>
      <c r="W40" s="62"/>
      <c r="X40" s="68"/>
      <c r="Y40" s="70"/>
      <c r="Z40" s="180"/>
      <c r="AA40" s="44"/>
      <c r="AB40" s="110"/>
      <c r="AC40" s="38"/>
      <c r="AD40" s="37"/>
      <c r="AE40" s="45"/>
      <c r="AF40" s="45"/>
      <c r="AG40" s="187"/>
      <c r="AH40" s="202"/>
      <c r="AI40" s="36"/>
      <c r="AJ40" s="36"/>
      <c r="AK40" s="203"/>
      <c r="AL40" s="36"/>
      <c r="AM40" s="33"/>
      <c r="AN40" s="34"/>
      <c r="AO40" s="33"/>
      <c r="AP40" s="35"/>
      <c r="AQ40" s="32"/>
      <c r="AR40" s="31"/>
      <c r="AT40" s="77"/>
      <c r="AU40" s="77"/>
      <c r="AV40" s="77"/>
      <c r="AW40" s="77"/>
      <c r="AX40" s="77"/>
      <c r="AY40" s="77"/>
      <c r="AZ40" s="77"/>
    </row>
    <row r="41" spans="2:52" x14ac:dyDescent="0.2">
      <c r="B41" s="44"/>
      <c r="C41" s="44"/>
      <c r="D41" s="44"/>
      <c r="E41" s="145"/>
      <c r="F41" s="105"/>
      <c r="G41" s="43"/>
      <c r="H41" s="55"/>
      <c r="I41" s="44"/>
      <c r="J41" s="69"/>
      <c r="K41" s="69"/>
      <c r="L41" s="69"/>
      <c r="M41" s="69"/>
      <c r="N41" s="69"/>
      <c r="O41" s="69"/>
      <c r="P41" s="69"/>
      <c r="Q41" s="70"/>
      <c r="R41" s="70"/>
      <c r="S41" s="98"/>
      <c r="T41" s="70"/>
      <c r="U41" s="73"/>
      <c r="V41" s="67"/>
      <c r="W41" s="62"/>
      <c r="X41" s="68"/>
      <c r="Y41" s="70"/>
      <c r="Z41" s="180"/>
      <c r="AA41" s="44"/>
      <c r="AB41" s="110"/>
      <c r="AC41" s="38"/>
      <c r="AD41" s="37"/>
      <c r="AE41" s="45"/>
      <c r="AF41" s="45"/>
      <c r="AG41" s="187"/>
      <c r="AH41" s="202"/>
      <c r="AI41" s="36"/>
      <c r="AJ41" s="36"/>
      <c r="AK41" s="203"/>
      <c r="AL41" s="36"/>
      <c r="AM41" s="33"/>
      <c r="AN41" s="34"/>
      <c r="AO41" s="33"/>
      <c r="AP41" s="35"/>
      <c r="AQ41" s="32"/>
      <c r="AR41" s="31"/>
      <c r="AT41" s="77"/>
      <c r="AU41" s="77"/>
      <c r="AV41" s="77"/>
      <c r="AW41" s="77"/>
      <c r="AX41" s="77"/>
      <c r="AY41" s="77"/>
      <c r="AZ41" s="77"/>
    </row>
    <row r="42" spans="2:52" x14ac:dyDescent="0.2">
      <c r="B42" s="44"/>
      <c r="C42" s="44"/>
      <c r="D42" s="44"/>
      <c r="E42" s="145"/>
      <c r="F42" s="105"/>
      <c r="G42" s="43"/>
      <c r="H42" s="55"/>
      <c r="I42" s="44"/>
      <c r="J42" s="69"/>
      <c r="K42" s="69"/>
      <c r="L42" s="69"/>
      <c r="M42" s="69"/>
      <c r="N42" s="69"/>
      <c r="O42" s="69"/>
      <c r="P42" s="69"/>
      <c r="Q42" s="70"/>
      <c r="R42" s="70"/>
      <c r="S42" s="98"/>
      <c r="T42" s="70"/>
      <c r="U42" s="73"/>
      <c r="V42" s="67"/>
      <c r="W42" s="62"/>
      <c r="X42" s="68"/>
      <c r="Y42" s="70"/>
      <c r="Z42" s="180"/>
      <c r="AA42" s="44"/>
      <c r="AB42" s="110"/>
      <c r="AC42" s="38"/>
      <c r="AD42" s="37"/>
      <c r="AE42" s="45"/>
      <c r="AF42" s="45"/>
      <c r="AG42" s="187"/>
      <c r="AH42" s="202"/>
      <c r="AI42" s="36"/>
      <c r="AJ42" s="36"/>
      <c r="AK42" s="203"/>
      <c r="AL42" s="36"/>
      <c r="AM42" s="33"/>
      <c r="AN42" s="34"/>
      <c r="AO42" s="33"/>
      <c r="AP42" s="35"/>
      <c r="AQ42" s="32"/>
      <c r="AR42" s="31"/>
      <c r="AT42" s="77"/>
      <c r="AU42" s="77"/>
      <c r="AV42" s="77"/>
      <c r="AW42" s="77"/>
      <c r="AX42" s="77"/>
      <c r="AY42" s="77"/>
      <c r="AZ42" s="77"/>
    </row>
    <row r="43" spans="2:52" x14ac:dyDescent="0.2">
      <c r="B43" s="44"/>
      <c r="C43" s="44"/>
      <c r="D43" s="44"/>
      <c r="E43" s="145"/>
      <c r="F43" s="105"/>
      <c r="G43" s="43"/>
      <c r="H43" s="55"/>
      <c r="I43" s="44"/>
      <c r="J43" s="69"/>
      <c r="K43" s="69"/>
      <c r="L43" s="69"/>
      <c r="M43" s="69"/>
      <c r="N43" s="69"/>
      <c r="O43" s="69"/>
      <c r="P43" s="69"/>
      <c r="Q43" s="70"/>
      <c r="R43" s="70"/>
      <c r="S43" s="98"/>
      <c r="T43" s="70"/>
      <c r="U43" s="73"/>
      <c r="V43" s="67"/>
      <c r="W43" s="62"/>
      <c r="X43" s="68"/>
      <c r="Y43" s="70"/>
      <c r="Z43" s="180"/>
      <c r="AA43" s="44"/>
      <c r="AB43" s="110"/>
      <c r="AC43" s="38"/>
      <c r="AD43" s="37"/>
      <c r="AE43" s="45"/>
      <c r="AF43" s="45"/>
      <c r="AG43" s="187"/>
      <c r="AH43" s="202"/>
      <c r="AI43" s="36"/>
      <c r="AJ43" s="36"/>
      <c r="AK43" s="203"/>
      <c r="AL43" s="36"/>
      <c r="AM43" s="33"/>
      <c r="AN43" s="34"/>
      <c r="AO43" s="33"/>
      <c r="AP43" s="35"/>
      <c r="AQ43" s="32"/>
      <c r="AR43" s="31"/>
      <c r="AT43" s="77"/>
      <c r="AU43" s="77"/>
      <c r="AV43" s="77"/>
      <c r="AW43" s="77"/>
      <c r="AX43" s="77"/>
      <c r="AY43" s="77"/>
      <c r="AZ43" s="77"/>
    </row>
    <row r="44" spans="2:52" x14ac:dyDescent="0.2">
      <c r="B44" s="44"/>
      <c r="C44" s="44"/>
      <c r="D44" s="44"/>
      <c r="E44" s="145"/>
      <c r="F44" s="105"/>
      <c r="G44" s="43"/>
      <c r="H44" s="55"/>
      <c r="I44" s="44"/>
      <c r="J44" s="69"/>
      <c r="K44" s="69"/>
      <c r="L44" s="69"/>
      <c r="M44" s="69"/>
      <c r="N44" s="69"/>
      <c r="O44" s="69"/>
      <c r="P44" s="69"/>
      <c r="Q44" s="70"/>
      <c r="R44" s="70"/>
      <c r="S44" s="98"/>
      <c r="T44" s="70"/>
      <c r="U44" s="73"/>
      <c r="V44" s="67"/>
      <c r="W44" s="62"/>
      <c r="X44" s="68"/>
      <c r="Y44" s="70"/>
      <c r="Z44" s="180"/>
      <c r="AA44" s="44"/>
      <c r="AB44" s="110"/>
      <c r="AC44" s="38"/>
      <c r="AD44" s="37"/>
      <c r="AE44" s="45"/>
      <c r="AF44" s="45"/>
      <c r="AG44" s="187"/>
      <c r="AH44" s="202"/>
      <c r="AI44" s="36"/>
      <c r="AJ44" s="36"/>
      <c r="AK44" s="203"/>
      <c r="AL44" s="36"/>
      <c r="AM44" s="33"/>
      <c r="AN44" s="34"/>
      <c r="AO44" s="33"/>
      <c r="AP44" s="35"/>
      <c r="AQ44" s="32"/>
      <c r="AR44" s="31"/>
      <c r="AT44" s="77"/>
      <c r="AU44" s="77"/>
      <c r="AV44" s="77"/>
      <c r="AW44" s="77"/>
      <c r="AX44" s="77"/>
      <c r="AY44" s="77"/>
      <c r="AZ44" s="77"/>
    </row>
    <row r="45" spans="2:52" x14ac:dyDescent="0.2">
      <c r="B45" s="44"/>
      <c r="C45" s="44"/>
      <c r="D45" s="44"/>
      <c r="E45" s="145"/>
      <c r="F45" s="105"/>
      <c r="G45" s="43"/>
      <c r="H45" s="55"/>
      <c r="I45" s="44"/>
      <c r="J45" s="69"/>
      <c r="K45" s="69"/>
      <c r="L45" s="69"/>
      <c r="M45" s="69"/>
      <c r="N45" s="69"/>
      <c r="O45" s="69"/>
      <c r="P45" s="69"/>
      <c r="Q45" s="70"/>
      <c r="R45" s="70"/>
      <c r="S45" s="98"/>
      <c r="T45" s="70"/>
      <c r="U45" s="73"/>
      <c r="V45" s="67"/>
      <c r="W45" s="62"/>
      <c r="X45" s="68"/>
      <c r="Y45" s="70"/>
      <c r="Z45" s="180"/>
      <c r="AA45" s="44"/>
      <c r="AB45" s="110"/>
      <c r="AC45" s="38"/>
      <c r="AD45" s="37"/>
      <c r="AE45" s="45"/>
      <c r="AF45" s="45"/>
      <c r="AG45" s="187"/>
      <c r="AH45" s="202"/>
      <c r="AI45" s="36"/>
      <c r="AJ45" s="36"/>
      <c r="AK45" s="203"/>
      <c r="AL45" s="36"/>
      <c r="AM45" s="33"/>
      <c r="AN45" s="34"/>
      <c r="AO45" s="33"/>
      <c r="AP45" s="35"/>
      <c r="AQ45" s="32"/>
      <c r="AR45" s="31"/>
      <c r="AT45" s="77"/>
      <c r="AU45" s="77"/>
      <c r="AV45" s="77"/>
      <c r="AW45" s="77"/>
      <c r="AX45" s="77"/>
      <c r="AY45" s="77"/>
      <c r="AZ45" s="77"/>
    </row>
    <row r="46" spans="2:52" x14ac:dyDescent="0.2">
      <c r="B46" s="44"/>
      <c r="C46" s="44"/>
      <c r="D46" s="44"/>
      <c r="E46" s="145"/>
      <c r="F46" s="105"/>
      <c r="G46" s="43"/>
      <c r="H46" s="55"/>
      <c r="I46" s="44"/>
      <c r="J46" s="69"/>
      <c r="K46" s="69"/>
      <c r="L46" s="69"/>
      <c r="M46" s="69"/>
      <c r="N46" s="69"/>
      <c r="O46" s="69"/>
      <c r="P46" s="69"/>
      <c r="Q46" s="70"/>
      <c r="R46" s="70"/>
      <c r="S46" s="98"/>
      <c r="T46" s="70"/>
      <c r="U46" s="73"/>
      <c r="V46" s="67"/>
      <c r="W46" s="62"/>
      <c r="X46" s="68"/>
      <c r="Y46" s="70"/>
      <c r="Z46" s="180"/>
      <c r="AA46" s="44"/>
      <c r="AB46" s="110"/>
      <c r="AC46" s="38"/>
      <c r="AD46" s="37"/>
      <c r="AE46" s="45"/>
      <c r="AF46" s="45"/>
      <c r="AG46" s="187"/>
      <c r="AH46" s="202"/>
      <c r="AI46" s="36"/>
      <c r="AJ46" s="36"/>
      <c r="AK46" s="203"/>
      <c r="AL46" s="36"/>
      <c r="AM46" s="33"/>
      <c r="AN46" s="34"/>
      <c r="AO46" s="33"/>
      <c r="AP46" s="35"/>
      <c r="AQ46" s="32"/>
      <c r="AR46" s="31"/>
      <c r="AT46" s="77"/>
      <c r="AU46" s="77"/>
      <c r="AV46" s="77"/>
      <c r="AW46" s="77"/>
      <c r="AX46" s="77"/>
      <c r="AY46" s="77"/>
      <c r="AZ46" s="77"/>
    </row>
    <row r="47" spans="2:52" x14ac:dyDescent="0.2">
      <c r="B47" s="44"/>
      <c r="C47" s="44"/>
      <c r="D47" s="44"/>
      <c r="E47" s="145"/>
      <c r="F47" s="105"/>
      <c r="G47" s="43"/>
      <c r="H47" s="55"/>
      <c r="I47" s="44"/>
      <c r="J47" s="69"/>
      <c r="K47" s="69"/>
      <c r="L47" s="69"/>
      <c r="M47" s="69"/>
      <c r="N47" s="69"/>
      <c r="O47" s="69"/>
      <c r="P47" s="69"/>
      <c r="Q47" s="70"/>
      <c r="R47" s="70"/>
      <c r="S47" s="98"/>
      <c r="T47" s="70"/>
      <c r="U47" s="73"/>
      <c r="V47" s="67"/>
      <c r="W47" s="62"/>
      <c r="X47" s="68"/>
      <c r="Y47" s="70"/>
      <c r="Z47" s="180"/>
      <c r="AA47" s="44"/>
      <c r="AB47" s="110"/>
      <c r="AC47" s="38"/>
      <c r="AD47" s="37"/>
      <c r="AE47" s="45"/>
      <c r="AF47" s="45"/>
      <c r="AG47" s="187"/>
      <c r="AH47" s="202"/>
      <c r="AI47" s="36"/>
      <c r="AJ47" s="36"/>
      <c r="AK47" s="203"/>
      <c r="AL47" s="36"/>
      <c r="AM47" s="33"/>
      <c r="AN47" s="34"/>
      <c r="AO47" s="33"/>
      <c r="AP47" s="35"/>
      <c r="AQ47" s="32"/>
      <c r="AR47" s="31"/>
      <c r="AT47" s="77"/>
      <c r="AU47" s="77"/>
      <c r="AV47" s="77"/>
      <c r="AW47" s="77"/>
      <c r="AX47" s="77"/>
      <c r="AY47" s="77"/>
      <c r="AZ47" s="77"/>
    </row>
    <row r="48" spans="2:52" x14ac:dyDescent="0.2">
      <c r="B48" s="44"/>
      <c r="C48" s="44"/>
      <c r="D48" s="44"/>
      <c r="E48" s="145"/>
      <c r="F48" s="105"/>
      <c r="G48" s="43"/>
      <c r="H48" s="55"/>
      <c r="I48" s="44"/>
      <c r="J48" s="69"/>
      <c r="K48" s="69"/>
      <c r="L48" s="69"/>
      <c r="M48" s="69"/>
      <c r="N48" s="69"/>
      <c r="O48" s="69"/>
      <c r="P48" s="69"/>
      <c r="Q48" s="70"/>
      <c r="R48" s="70"/>
      <c r="S48" s="98"/>
      <c r="T48" s="70"/>
      <c r="U48" s="73"/>
      <c r="V48" s="67"/>
      <c r="W48" s="62"/>
      <c r="X48" s="68"/>
      <c r="Y48" s="70"/>
      <c r="Z48" s="180"/>
      <c r="AA48" s="44"/>
      <c r="AB48" s="110"/>
      <c r="AC48" s="38"/>
      <c r="AD48" s="37"/>
      <c r="AE48" s="45"/>
      <c r="AF48" s="45"/>
      <c r="AG48" s="187"/>
      <c r="AH48" s="202"/>
      <c r="AI48" s="36"/>
      <c r="AJ48" s="36"/>
      <c r="AK48" s="203"/>
      <c r="AL48" s="36"/>
      <c r="AM48" s="33"/>
      <c r="AN48" s="34"/>
      <c r="AO48" s="33"/>
      <c r="AP48" s="35"/>
      <c r="AQ48" s="32"/>
      <c r="AR48" s="31"/>
      <c r="AT48" s="77"/>
      <c r="AU48" s="77"/>
      <c r="AV48" s="77"/>
      <c r="AW48" s="77"/>
      <c r="AX48" s="77"/>
      <c r="AY48" s="77"/>
      <c r="AZ48" s="77"/>
    </row>
    <row r="49" spans="2:52" x14ac:dyDescent="0.2">
      <c r="B49" s="44"/>
      <c r="C49" s="44"/>
      <c r="D49" s="44"/>
      <c r="E49" s="145"/>
      <c r="F49" s="105"/>
      <c r="G49" s="43"/>
      <c r="H49" s="55"/>
      <c r="I49" s="44"/>
      <c r="J49" s="69"/>
      <c r="K49" s="69"/>
      <c r="L49" s="69"/>
      <c r="M49" s="69"/>
      <c r="N49" s="69"/>
      <c r="O49" s="69"/>
      <c r="P49" s="69"/>
      <c r="Q49" s="70"/>
      <c r="R49" s="70"/>
      <c r="S49" s="98"/>
      <c r="T49" s="70"/>
      <c r="U49" s="73"/>
      <c r="V49" s="67"/>
      <c r="W49" s="62"/>
      <c r="X49" s="68"/>
      <c r="Y49" s="70"/>
      <c r="Z49" s="180"/>
      <c r="AA49" s="44"/>
      <c r="AB49" s="110"/>
      <c r="AC49" s="38"/>
      <c r="AD49" s="37"/>
      <c r="AE49" s="45"/>
      <c r="AF49" s="45"/>
      <c r="AG49" s="187"/>
      <c r="AH49" s="202"/>
      <c r="AI49" s="36"/>
      <c r="AJ49" s="36"/>
      <c r="AK49" s="203"/>
      <c r="AL49" s="36"/>
      <c r="AM49" s="33"/>
      <c r="AN49" s="34"/>
      <c r="AO49" s="33"/>
      <c r="AP49" s="35"/>
      <c r="AQ49" s="32"/>
      <c r="AR49" s="31"/>
      <c r="AT49" s="77"/>
      <c r="AU49" s="77"/>
      <c r="AV49" s="77"/>
      <c r="AW49" s="77"/>
      <c r="AX49" s="77"/>
      <c r="AY49" s="77"/>
      <c r="AZ49" s="77"/>
    </row>
    <row r="50" spans="2:52" x14ac:dyDescent="0.2">
      <c r="B50" s="44"/>
      <c r="C50" s="44"/>
      <c r="D50" s="44"/>
      <c r="E50" s="145"/>
      <c r="F50" s="105"/>
      <c r="G50" s="43"/>
      <c r="H50" s="55"/>
      <c r="I50" s="44"/>
      <c r="J50" s="69"/>
      <c r="K50" s="69"/>
      <c r="L50" s="69"/>
      <c r="M50" s="69"/>
      <c r="N50" s="69"/>
      <c r="O50" s="69"/>
      <c r="P50" s="69"/>
      <c r="Q50" s="70"/>
      <c r="R50" s="70"/>
      <c r="S50" s="98"/>
      <c r="T50" s="70"/>
      <c r="U50" s="73"/>
      <c r="V50" s="67"/>
      <c r="W50" s="62"/>
      <c r="X50" s="68"/>
      <c r="Y50" s="70"/>
      <c r="Z50" s="180"/>
      <c r="AA50" s="44"/>
      <c r="AB50" s="110"/>
      <c r="AC50" s="38"/>
      <c r="AD50" s="37"/>
      <c r="AE50" s="45"/>
      <c r="AF50" s="45"/>
      <c r="AG50" s="187"/>
      <c r="AH50" s="202"/>
      <c r="AI50" s="36"/>
      <c r="AJ50" s="36"/>
      <c r="AK50" s="203"/>
      <c r="AL50" s="36"/>
      <c r="AM50" s="33"/>
      <c r="AN50" s="34"/>
      <c r="AO50" s="33"/>
      <c r="AP50" s="35"/>
      <c r="AQ50" s="32"/>
      <c r="AR50" s="31"/>
      <c r="AT50" s="77"/>
      <c r="AU50" s="77"/>
      <c r="AV50" s="77"/>
      <c r="AW50" s="77"/>
      <c r="AX50" s="77"/>
      <c r="AY50" s="77"/>
      <c r="AZ50" s="77"/>
    </row>
    <row r="51" spans="2:52" x14ac:dyDescent="0.2">
      <c r="B51" s="44"/>
      <c r="C51" s="44"/>
      <c r="D51" s="44"/>
      <c r="E51" s="145"/>
      <c r="F51" s="105"/>
      <c r="G51" s="43"/>
      <c r="H51" s="55"/>
      <c r="I51" s="44"/>
      <c r="J51" s="69"/>
      <c r="K51" s="69"/>
      <c r="L51" s="69"/>
      <c r="M51" s="69"/>
      <c r="N51" s="69"/>
      <c r="O51" s="69"/>
      <c r="P51" s="69"/>
      <c r="Q51" s="70"/>
      <c r="R51" s="70"/>
      <c r="S51" s="98"/>
      <c r="T51" s="70"/>
      <c r="U51" s="73"/>
      <c r="V51" s="67"/>
      <c r="W51" s="62"/>
      <c r="X51" s="68"/>
      <c r="Y51" s="70"/>
      <c r="Z51" s="180"/>
      <c r="AA51" s="44"/>
      <c r="AB51" s="110"/>
      <c r="AC51" s="38"/>
      <c r="AD51" s="37"/>
      <c r="AE51" s="45"/>
      <c r="AF51" s="45"/>
      <c r="AG51" s="187"/>
      <c r="AH51" s="202"/>
      <c r="AI51" s="36"/>
      <c r="AJ51" s="36"/>
      <c r="AK51" s="203"/>
      <c r="AL51" s="36"/>
      <c r="AM51" s="33"/>
      <c r="AN51" s="34"/>
      <c r="AO51" s="33"/>
      <c r="AP51" s="35"/>
      <c r="AQ51" s="32"/>
      <c r="AR51" s="31"/>
      <c r="AT51" s="77"/>
      <c r="AU51" s="77"/>
      <c r="AV51" s="77"/>
      <c r="AW51" s="77"/>
      <c r="AX51" s="77"/>
      <c r="AY51" s="77"/>
      <c r="AZ51" s="77"/>
    </row>
    <row r="52" spans="2:52" x14ac:dyDescent="0.2">
      <c r="B52" s="44"/>
      <c r="C52" s="44"/>
      <c r="D52" s="44"/>
      <c r="E52" s="145"/>
      <c r="F52" s="105"/>
      <c r="G52" s="43"/>
      <c r="H52" s="55"/>
      <c r="I52" s="44"/>
      <c r="J52" s="69"/>
      <c r="K52" s="69"/>
      <c r="L52" s="69"/>
      <c r="M52" s="69"/>
      <c r="N52" s="69"/>
      <c r="O52" s="69"/>
      <c r="P52" s="69"/>
      <c r="Q52" s="70"/>
      <c r="R52" s="70"/>
      <c r="S52" s="98"/>
      <c r="T52" s="70"/>
      <c r="U52" s="73"/>
      <c r="V52" s="67"/>
      <c r="W52" s="62"/>
      <c r="X52" s="68"/>
      <c r="Y52" s="70"/>
      <c r="Z52" s="180"/>
      <c r="AA52" s="44"/>
      <c r="AB52" s="110"/>
      <c r="AC52" s="38"/>
      <c r="AD52" s="37"/>
      <c r="AE52" s="45"/>
      <c r="AF52" s="45"/>
      <c r="AG52" s="187"/>
      <c r="AH52" s="202"/>
      <c r="AI52" s="36"/>
      <c r="AJ52" s="36"/>
      <c r="AK52" s="203"/>
      <c r="AL52" s="36"/>
      <c r="AM52" s="33"/>
      <c r="AN52" s="34"/>
      <c r="AO52" s="33"/>
      <c r="AP52" s="35"/>
      <c r="AQ52" s="32"/>
      <c r="AR52" s="31"/>
      <c r="AT52" s="77"/>
      <c r="AU52" s="77"/>
      <c r="AV52" s="77"/>
      <c r="AW52" s="77"/>
      <c r="AX52" s="77"/>
      <c r="AY52" s="77"/>
      <c r="AZ52" s="77"/>
    </row>
    <row r="53" spans="2:52" x14ac:dyDescent="0.2">
      <c r="B53" s="44"/>
      <c r="C53" s="44"/>
      <c r="D53" s="44"/>
      <c r="E53" s="145"/>
      <c r="F53" s="105"/>
      <c r="G53" s="43"/>
      <c r="H53" s="55"/>
      <c r="I53" s="44"/>
      <c r="J53" s="69"/>
      <c r="K53" s="69"/>
      <c r="L53" s="69"/>
      <c r="M53" s="69"/>
      <c r="N53" s="69"/>
      <c r="O53" s="69"/>
      <c r="P53" s="69"/>
      <c r="Q53" s="70"/>
      <c r="R53" s="70"/>
      <c r="S53" s="98"/>
      <c r="T53" s="70"/>
      <c r="U53" s="73"/>
      <c r="V53" s="67"/>
      <c r="W53" s="62"/>
      <c r="X53" s="68"/>
      <c r="Y53" s="70"/>
      <c r="Z53" s="180"/>
      <c r="AA53" s="44"/>
      <c r="AB53" s="110"/>
      <c r="AC53" s="38"/>
      <c r="AD53" s="37"/>
      <c r="AE53" s="45"/>
      <c r="AF53" s="45"/>
      <c r="AG53" s="187"/>
      <c r="AH53" s="202"/>
      <c r="AI53" s="36"/>
      <c r="AJ53" s="36"/>
      <c r="AK53" s="203"/>
      <c r="AL53" s="36"/>
      <c r="AM53" s="33"/>
      <c r="AN53" s="34"/>
      <c r="AO53" s="33"/>
      <c r="AP53" s="35"/>
      <c r="AQ53" s="32"/>
      <c r="AR53" s="31"/>
      <c r="AT53" s="77"/>
      <c r="AU53" s="77"/>
      <c r="AV53" s="77"/>
      <c r="AW53" s="77"/>
      <c r="AX53" s="77"/>
      <c r="AY53" s="77"/>
      <c r="AZ53" s="77"/>
    </row>
    <row r="54" spans="2:52" x14ac:dyDescent="0.2">
      <c r="B54" s="44"/>
      <c r="C54" s="44"/>
      <c r="D54" s="44"/>
      <c r="E54" s="145"/>
      <c r="F54" s="105"/>
      <c r="G54" s="43"/>
      <c r="H54" s="55"/>
      <c r="I54" s="44"/>
      <c r="J54" s="69"/>
      <c r="K54" s="69"/>
      <c r="L54" s="69"/>
      <c r="M54" s="69"/>
      <c r="N54" s="69"/>
      <c r="O54" s="69"/>
      <c r="P54" s="69"/>
      <c r="Q54" s="70"/>
      <c r="R54" s="70"/>
      <c r="S54" s="98"/>
      <c r="T54" s="70"/>
      <c r="U54" s="73"/>
      <c r="V54" s="67"/>
      <c r="W54" s="62"/>
      <c r="X54" s="68"/>
      <c r="Y54" s="70"/>
      <c r="Z54" s="32"/>
      <c r="AA54" s="44"/>
      <c r="AB54" s="110"/>
      <c r="AC54" s="38"/>
      <c r="AD54" s="37"/>
      <c r="AE54" s="45"/>
      <c r="AF54" s="45"/>
      <c r="AG54" s="187"/>
      <c r="AH54" s="202"/>
      <c r="AI54" s="36"/>
      <c r="AJ54" s="36"/>
      <c r="AK54" s="203"/>
      <c r="AL54" s="36"/>
      <c r="AM54" s="33"/>
      <c r="AN54" s="34"/>
      <c r="AO54" s="33"/>
      <c r="AP54" s="35"/>
      <c r="AQ54" s="32"/>
      <c r="AR54" s="31"/>
      <c r="AT54" s="77"/>
      <c r="AU54" s="77"/>
      <c r="AV54" s="77"/>
      <c r="AW54" s="77"/>
      <c r="AX54" s="77"/>
      <c r="AY54" s="77"/>
      <c r="AZ54" s="77"/>
    </row>
    <row r="55" spans="2:52" x14ac:dyDescent="0.2">
      <c r="B55" s="44"/>
      <c r="C55" s="44"/>
      <c r="D55" s="44"/>
      <c r="E55" s="145"/>
      <c r="F55" s="105"/>
      <c r="G55" s="43"/>
      <c r="H55" s="55"/>
      <c r="I55" s="44"/>
      <c r="J55" s="69"/>
      <c r="K55" s="69"/>
      <c r="L55" s="69"/>
      <c r="M55" s="69"/>
      <c r="N55" s="69"/>
      <c r="O55" s="69"/>
      <c r="P55" s="69"/>
      <c r="Q55" s="70"/>
      <c r="R55" s="70"/>
      <c r="S55" s="98"/>
      <c r="T55" s="70"/>
      <c r="U55" s="73"/>
      <c r="V55" s="67"/>
      <c r="W55" s="62"/>
      <c r="X55" s="68"/>
      <c r="Y55" s="70"/>
      <c r="Z55" s="32"/>
      <c r="AA55" s="44"/>
      <c r="AB55" s="110"/>
      <c r="AC55" s="38"/>
      <c r="AD55" s="37"/>
      <c r="AE55" s="45"/>
      <c r="AF55" s="45"/>
      <c r="AG55" s="187"/>
      <c r="AH55" s="202"/>
      <c r="AI55" s="36"/>
      <c r="AJ55" s="36"/>
      <c r="AK55" s="203"/>
      <c r="AL55" s="36"/>
      <c r="AM55" s="33"/>
      <c r="AN55" s="34"/>
      <c r="AO55" s="33"/>
      <c r="AP55" s="35"/>
      <c r="AQ55" s="32"/>
      <c r="AR55" s="31"/>
      <c r="AT55" s="77"/>
      <c r="AU55" s="77"/>
      <c r="AV55" s="77"/>
      <c r="AW55" s="77"/>
      <c r="AX55" s="77"/>
      <c r="AY55" s="77"/>
      <c r="AZ55" s="77"/>
    </row>
    <row r="56" spans="2:52" x14ac:dyDescent="0.2">
      <c r="B56" s="44"/>
      <c r="C56" s="44"/>
      <c r="D56" s="44"/>
      <c r="E56" s="145"/>
      <c r="F56" s="105"/>
      <c r="G56" s="43"/>
      <c r="H56" s="55"/>
      <c r="I56" s="44"/>
      <c r="J56" s="69"/>
      <c r="K56" s="69"/>
      <c r="L56" s="69"/>
      <c r="M56" s="69"/>
      <c r="N56" s="69"/>
      <c r="O56" s="69"/>
      <c r="P56" s="69"/>
      <c r="Q56" s="70"/>
      <c r="R56" s="70"/>
      <c r="S56" s="98"/>
      <c r="T56" s="70"/>
      <c r="U56" s="73"/>
      <c r="V56" s="67"/>
      <c r="W56" s="62"/>
      <c r="X56" s="68"/>
      <c r="Y56" s="70"/>
      <c r="Z56" s="32"/>
      <c r="AA56" s="44"/>
      <c r="AB56" s="110"/>
      <c r="AC56" s="38"/>
      <c r="AD56" s="37"/>
      <c r="AE56" s="45"/>
      <c r="AF56" s="45"/>
      <c r="AG56" s="187"/>
      <c r="AH56" s="202"/>
      <c r="AI56" s="36"/>
      <c r="AJ56" s="36"/>
      <c r="AK56" s="203"/>
      <c r="AL56" s="36"/>
      <c r="AM56" s="33"/>
      <c r="AN56" s="34"/>
      <c r="AO56" s="33"/>
      <c r="AP56" s="35"/>
      <c r="AQ56" s="32"/>
      <c r="AR56" s="31"/>
      <c r="AT56" s="77"/>
      <c r="AU56" s="77"/>
      <c r="AV56" s="77"/>
      <c r="AW56" s="77"/>
      <c r="AX56" s="77"/>
      <c r="AY56" s="77"/>
      <c r="AZ56" s="77"/>
    </row>
    <row r="57" spans="2:52" x14ac:dyDescent="0.2">
      <c r="B57" s="44"/>
      <c r="C57" s="44"/>
      <c r="D57" s="44"/>
      <c r="E57" s="145"/>
      <c r="F57" s="105"/>
      <c r="G57" s="43"/>
      <c r="H57" s="55"/>
      <c r="I57" s="44"/>
      <c r="J57" s="69"/>
      <c r="K57" s="69"/>
      <c r="L57" s="69"/>
      <c r="M57" s="69"/>
      <c r="N57" s="69"/>
      <c r="O57" s="69"/>
      <c r="P57" s="69"/>
      <c r="Q57" s="70"/>
      <c r="R57" s="70"/>
      <c r="S57" s="98"/>
      <c r="T57" s="70"/>
      <c r="U57" s="73"/>
      <c r="V57" s="67"/>
      <c r="W57" s="62"/>
      <c r="X57" s="68"/>
      <c r="Y57" s="70"/>
      <c r="Z57" s="32"/>
      <c r="AA57" s="44"/>
      <c r="AB57" s="110"/>
      <c r="AC57" s="38"/>
      <c r="AD57" s="37"/>
      <c r="AE57" s="45"/>
      <c r="AF57" s="45"/>
      <c r="AG57" s="187"/>
      <c r="AH57" s="202"/>
      <c r="AI57" s="36"/>
      <c r="AJ57" s="36"/>
      <c r="AK57" s="203"/>
      <c r="AL57" s="36"/>
      <c r="AM57" s="33"/>
      <c r="AN57" s="34"/>
      <c r="AO57" s="33"/>
      <c r="AP57" s="35"/>
      <c r="AQ57" s="32"/>
      <c r="AR57" s="31"/>
      <c r="AT57" s="77"/>
      <c r="AU57" s="77"/>
      <c r="AV57" s="77"/>
      <c r="AW57" s="77"/>
      <c r="AX57" s="77"/>
      <c r="AY57" s="77"/>
      <c r="AZ57" s="77"/>
    </row>
    <row r="58" spans="2:52" x14ac:dyDescent="0.2">
      <c r="B58" s="44"/>
      <c r="C58" s="44"/>
      <c r="D58" s="44"/>
      <c r="E58" s="145"/>
      <c r="F58" s="105"/>
      <c r="G58" s="43"/>
      <c r="H58" s="55"/>
      <c r="I58" s="44"/>
      <c r="J58" s="69"/>
      <c r="K58" s="69"/>
      <c r="L58" s="69"/>
      <c r="M58" s="69"/>
      <c r="N58" s="69"/>
      <c r="O58" s="69"/>
      <c r="P58" s="69"/>
      <c r="Q58" s="70"/>
      <c r="R58" s="70"/>
      <c r="S58" s="98"/>
      <c r="T58" s="70"/>
      <c r="U58" s="73"/>
      <c r="V58" s="67"/>
      <c r="W58" s="62"/>
      <c r="X58" s="68"/>
      <c r="Y58" s="70"/>
      <c r="Z58" s="32"/>
      <c r="AA58" s="44"/>
      <c r="AB58" s="110"/>
      <c r="AC58" s="38"/>
      <c r="AD58" s="37"/>
      <c r="AE58" s="45"/>
      <c r="AF58" s="45"/>
      <c r="AG58" s="187"/>
      <c r="AH58" s="202"/>
      <c r="AI58" s="36"/>
      <c r="AJ58" s="36"/>
      <c r="AK58" s="203"/>
      <c r="AL58" s="36"/>
      <c r="AM58" s="33"/>
      <c r="AN58" s="34"/>
      <c r="AO58" s="33"/>
      <c r="AP58" s="35"/>
      <c r="AQ58" s="32"/>
      <c r="AR58" s="31"/>
      <c r="AT58" s="77"/>
      <c r="AU58" s="77"/>
      <c r="AV58" s="77"/>
      <c r="AW58" s="77"/>
      <c r="AX58" s="77"/>
      <c r="AY58" s="77"/>
      <c r="AZ58" s="77"/>
    </row>
    <row r="59" spans="2:52" x14ac:dyDescent="0.2">
      <c r="B59" s="44"/>
      <c r="C59" s="44"/>
      <c r="D59" s="44"/>
      <c r="E59" s="145"/>
      <c r="F59" s="105"/>
      <c r="G59" s="43"/>
      <c r="H59" s="55"/>
      <c r="I59" s="44"/>
      <c r="J59" s="69"/>
      <c r="K59" s="69"/>
      <c r="L59" s="69"/>
      <c r="M59" s="69"/>
      <c r="N59" s="69"/>
      <c r="O59" s="69"/>
      <c r="P59" s="69"/>
      <c r="Q59" s="70"/>
      <c r="R59" s="70"/>
      <c r="S59" s="98"/>
      <c r="T59" s="70"/>
      <c r="U59" s="73"/>
      <c r="V59" s="67"/>
      <c r="W59" s="62"/>
      <c r="X59" s="68"/>
      <c r="Y59" s="70"/>
      <c r="Z59" s="32"/>
      <c r="AA59" s="44"/>
      <c r="AB59" s="110"/>
      <c r="AC59" s="38"/>
      <c r="AD59" s="37"/>
      <c r="AE59" s="45"/>
      <c r="AF59" s="45"/>
      <c r="AG59" s="187"/>
      <c r="AH59" s="202"/>
      <c r="AI59" s="36"/>
      <c r="AJ59" s="36"/>
      <c r="AK59" s="203"/>
      <c r="AL59" s="36"/>
      <c r="AM59" s="33"/>
      <c r="AN59" s="34"/>
      <c r="AO59" s="33"/>
      <c r="AP59" s="35"/>
      <c r="AQ59" s="32"/>
      <c r="AR59" s="31"/>
      <c r="AT59" s="77"/>
      <c r="AU59" s="77"/>
      <c r="AV59" s="77"/>
      <c r="AW59" s="77"/>
      <c r="AX59" s="77"/>
      <c r="AY59" s="77"/>
      <c r="AZ59" s="77"/>
    </row>
    <row r="60" spans="2:52" x14ac:dyDescent="0.2">
      <c r="B60" s="44"/>
      <c r="C60" s="44"/>
      <c r="D60" s="44"/>
      <c r="E60" s="145"/>
      <c r="F60" s="105"/>
      <c r="G60" s="43"/>
      <c r="H60" s="55"/>
      <c r="I60" s="44"/>
      <c r="J60" s="69"/>
      <c r="K60" s="69"/>
      <c r="L60" s="69"/>
      <c r="M60" s="69"/>
      <c r="N60" s="69"/>
      <c r="O60" s="69"/>
      <c r="P60" s="69"/>
      <c r="Q60" s="70"/>
      <c r="R60" s="70"/>
      <c r="S60" s="98"/>
      <c r="T60" s="70"/>
      <c r="U60" s="73"/>
      <c r="V60" s="67"/>
      <c r="W60" s="62"/>
      <c r="X60" s="68"/>
      <c r="Y60" s="70"/>
      <c r="Z60" s="32"/>
      <c r="AA60" s="44"/>
      <c r="AB60" s="110"/>
      <c r="AC60" s="38"/>
      <c r="AD60" s="37"/>
      <c r="AE60" s="45"/>
      <c r="AF60" s="45"/>
      <c r="AG60" s="187"/>
      <c r="AH60" s="202"/>
      <c r="AI60" s="36"/>
      <c r="AJ60" s="36"/>
      <c r="AK60" s="203"/>
      <c r="AL60" s="36"/>
      <c r="AM60" s="33"/>
      <c r="AN60" s="34"/>
      <c r="AO60" s="33"/>
      <c r="AP60" s="35"/>
      <c r="AQ60" s="32"/>
      <c r="AR60" s="31"/>
      <c r="AT60" s="77"/>
      <c r="AU60" s="77"/>
      <c r="AV60" s="77"/>
      <c r="AW60" s="77"/>
      <c r="AX60" s="77"/>
      <c r="AY60" s="77"/>
      <c r="AZ60" s="77"/>
    </row>
    <row r="61" spans="2:52" x14ac:dyDescent="0.2">
      <c r="B61" s="44"/>
      <c r="C61" s="44"/>
      <c r="D61" s="44"/>
      <c r="E61" s="145"/>
      <c r="F61" s="105"/>
      <c r="G61" s="43"/>
      <c r="H61" s="55"/>
      <c r="I61" s="44"/>
      <c r="J61" s="69"/>
      <c r="K61" s="69"/>
      <c r="L61" s="69"/>
      <c r="M61" s="69"/>
      <c r="N61" s="69"/>
      <c r="O61" s="69"/>
      <c r="P61" s="69"/>
      <c r="Q61" s="70"/>
      <c r="R61" s="70"/>
      <c r="S61" s="98"/>
      <c r="T61" s="70"/>
      <c r="U61" s="73"/>
      <c r="V61" s="67"/>
      <c r="W61" s="62"/>
      <c r="X61" s="68"/>
      <c r="Y61" s="70"/>
      <c r="Z61" s="32"/>
      <c r="AA61" s="44"/>
      <c r="AB61" s="110"/>
      <c r="AC61" s="38"/>
      <c r="AD61" s="37"/>
      <c r="AE61" s="45"/>
      <c r="AF61" s="45"/>
      <c r="AG61" s="187"/>
      <c r="AH61" s="202"/>
      <c r="AI61" s="36"/>
      <c r="AJ61" s="36"/>
      <c r="AK61" s="203"/>
      <c r="AL61" s="36"/>
      <c r="AM61" s="33"/>
      <c r="AN61" s="34"/>
      <c r="AO61" s="33"/>
      <c r="AP61" s="35"/>
      <c r="AQ61" s="32"/>
      <c r="AR61" s="31"/>
      <c r="AT61" s="77"/>
      <c r="AU61" s="77"/>
      <c r="AV61" s="77"/>
      <c r="AW61" s="77"/>
      <c r="AX61" s="77"/>
      <c r="AY61" s="77"/>
      <c r="AZ61" s="77"/>
    </row>
    <row r="62" spans="2:52" x14ac:dyDescent="0.2">
      <c r="B62" s="44"/>
      <c r="C62" s="44"/>
      <c r="D62" s="44"/>
      <c r="E62" s="145"/>
      <c r="F62" s="105"/>
      <c r="G62" s="43"/>
      <c r="H62" s="55"/>
      <c r="I62" s="44"/>
      <c r="J62" s="69"/>
      <c r="K62" s="69"/>
      <c r="L62" s="69"/>
      <c r="M62" s="69"/>
      <c r="N62" s="69"/>
      <c r="O62" s="69"/>
      <c r="P62" s="69"/>
      <c r="Q62" s="70"/>
      <c r="R62" s="70"/>
      <c r="S62" s="98"/>
      <c r="T62" s="70"/>
      <c r="U62" s="73"/>
      <c r="V62" s="67"/>
      <c r="W62" s="62"/>
      <c r="X62" s="68"/>
      <c r="Y62" s="70"/>
      <c r="Z62" s="32"/>
      <c r="AA62" s="44"/>
      <c r="AB62" s="110"/>
      <c r="AC62" s="38"/>
      <c r="AD62" s="37"/>
      <c r="AE62" s="45"/>
      <c r="AF62" s="45"/>
      <c r="AG62" s="187"/>
      <c r="AH62" s="202"/>
      <c r="AI62" s="36"/>
      <c r="AJ62" s="36"/>
      <c r="AK62" s="203"/>
      <c r="AL62" s="36"/>
      <c r="AM62" s="33"/>
      <c r="AN62" s="34"/>
      <c r="AO62" s="33"/>
      <c r="AP62" s="35"/>
      <c r="AQ62" s="32"/>
      <c r="AR62" s="31"/>
      <c r="AT62" s="77"/>
      <c r="AU62" s="77"/>
      <c r="AV62" s="77"/>
      <c r="AW62" s="77"/>
      <c r="AX62" s="77"/>
      <c r="AY62" s="77"/>
      <c r="AZ62" s="77"/>
    </row>
    <row r="63" spans="2:52" x14ac:dyDescent="0.2">
      <c r="B63" s="44"/>
      <c r="C63" s="44"/>
      <c r="D63" s="44"/>
      <c r="E63" s="145"/>
      <c r="F63" s="105"/>
      <c r="G63" s="43"/>
      <c r="H63" s="55"/>
      <c r="I63" s="44"/>
      <c r="J63" s="69"/>
      <c r="K63" s="69"/>
      <c r="L63" s="69"/>
      <c r="M63" s="69"/>
      <c r="N63" s="69"/>
      <c r="O63" s="69"/>
      <c r="P63" s="69"/>
      <c r="Q63" s="70"/>
      <c r="R63" s="70"/>
      <c r="S63" s="98"/>
      <c r="T63" s="70"/>
      <c r="U63" s="73"/>
      <c r="V63" s="67"/>
      <c r="W63" s="62"/>
      <c r="X63" s="68"/>
      <c r="Y63" s="70"/>
      <c r="Z63" s="32"/>
      <c r="AA63" s="44"/>
      <c r="AB63" s="110"/>
      <c r="AC63" s="38"/>
      <c r="AD63" s="37"/>
      <c r="AE63" s="45"/>
      <c r="AF63" s="45"/>
      <c r="AG63" s="187"/>
      <c r="AH63" s="202"/>
      <c r="AI63" s="36"/>
      <c r="AJ63" s="36"/>
      <c r="AK63" s="203"/>
      <c r="AL63" s="36"/>
      <c r="AM63" s="33"/>
      <c r="AN63" s="34"/>
      <c r="AO63" s="33"/>
      <c r="AP63" s="35"/>
      <c r="AQ63" s="32"/>
      <c r="AR63" s="31"/>
      <c r="AT63" s="77"/>
      <c r="AU63" s="77"/>
      <c r="AV63" s="77"/>
      <c r="AW63" s="77"/>
      <c r="AX63" s="77"/>
      <c r="AY63" s="77"/>
      <c r="AZ63" s="77"/>
    </row>
    <row r="64" spans="2:52" x14ac:dyDescent="0.2">
      <c r="B64" s="44"/>
      <c r="C64" s="44"/>
      <c r="D64" s="44"/>
      <c r="E64" s="145"/>
      <c r="F64" s="105"/>
      <c r="G64" s="43"/>
      <c r="H64" s="55"/>
      <c r="I64" s="44"/>
      <c r="J64" s="69"/>
      <c r="K64" s="69"/>
      <c r="L64" s="69"/>
      <c r="M64" s="69"/>
      <c r="N64" s="69"/>
      <c r="O64" s="69"/>
      <c r="P64" s="69"/>
      <c r="Q64" s="70"/>
      <c r="R64" s="70"/>
      <c r="S64" s="98"/>
      <c r="T64" s="70"/>
      <c r="U64" s="73"/>
      <c r="V64" s="67"/>
      <c r="W64" s="62"/>
      <c r="X64" s="68"/>
      <c r="Y64" s="70"/>
      <c r="Z64" s="32"/>
      <c r="AA64" s="44"/>
      <c r="AB64" s="110"/>
      <c r="AC64" s="38"/>
      <c r="AD64" s="37"/>
      <c r="AE64" s="45"/>
      <c r="AF64" s="45"/>
      <c r="AG64" s="187"/>
      <c r="AH64" s="202"/>
      <c r="AI64" s="36"/>
      <c r="AJ64" s="36"/>
      <c r="AK64" s="203"/>
      <c r="AL64" s="36"/>
      <c r="AM64" s="33"/>
      <c r="AN64" s="34"/>
      <c r="AO64" s="33"/>
      <c r="AP64" s="35"/>
      <c r="AQ64" s="32"/>
      <c r="AR64" s="31"/>
      <c r="AT64" s="77"/>
      <c r="AU64" s="77"/>
      <c r="AV64" s="77"/>
      <c r="AW64" s="77"/>
      <c r="AX64" s="77"/>
      <c r="AY64" s="77"/>
      <c r="AZ64" s="77"/>
    </row>
    <row r="65" spans="2:52" x14ac:dyDescent="0.2">
      <c r="B65" s="44"/>
      <c r="C65" s="44"/>
      <c r="D65" s="44"/>
      <c r="E65" s="145"/>
      <c r="F65" s="105"/>
      <c r="G65" s="43"/>
      <c r="H65" s="55"/>
      <c r="I65" s="44"/>
      <c r="J65" s="69"/>
      <c r="K65" s="69"/>
      <c r="L65" s="69"/>
      <c r="M65" s="69"/>
      <c r="N65" s="69"/>
      <c r="O65" s="69"/>
      <c r="P65" s="69"/>
      <c r="Q65" s="70"/>
      <c r="R65" s="70"/>
      <c r="S65" s="98"/>
      <c r="T65" s="70"/>
      <c r="U65" s="73"/>
      <c r="V65" s="67"/>
      <c r="W65" s="62"/>
      <c r="X65" s="68"/>
      <c r="Y65" s="70"/>
      <c r="Z65" s="32"/>
      <c r="AA65" s="44"/>
      <c r="AB65" s="110"/>
      <c r="AC65" s="38"/>
      <c r="AD65" s="37"/>
      <c r="AE65" s="45"/>
      <c r="AF65" s="45"/>
      <c r="AG65" s="187"/>
      <c r="AH65" s="202"/>
      <c r="AI65" s="36"/>
      <c r="AJ65" s="36"/>
      <c r="AK65" s="203"/>
      <c r="AL65" s="36"/>
      <c r="AM65" s="33"/>
      <c r="AN65" s="34"/>
      <c r="AO65" s="33"/>
      <c r="AP65" s="35"/>
      <c r="AQ65" s="32"/>
      <c r="AR65" s="31"/>
      <c r="AT65" s="77"/>
      <c r="AU65" s="77"/>
      <c r="AV65" s="77"/>
      <c r="AW65" s="77"/>
      <c r="AX65" s="77"/>
      <c r="AY65" s="77"/>
      <c r="AZ65" s="77"/>
    </row>
    <row r="66" spans="2:52" x14ac:dyDescent="0.2">
      <c r="B66" s="44"/>
      <c r="C66" s="44"/>
      <c r="D66" s="44"/>
      <c r="E66" s="145"/>
      <c r="F66" s="105"/>
      <c r="G66" s="43"/>
      <c r="H66" s="55"/>
      <c r="I66" s="44"/>
      <c r="J66" s="69"/>
      <c r="K66" s="69"/>
      <c r="L66" s="69"/>
      <c r="M66" s="69"/>
      <c r="N66" s="69"/>
      <c r="O66" s="69"/>
      <c r="P66" s="69"/>
      <c r="Q66" s="70"/>
      <c r="R66" s="70"/>
      <c r="S66" s="98"/>
      <c r="T66" s="70"/>
      <c r="U66" s="73"/>
      <c r="V66" s="67"/>
      <c r="W66" s="62"/>
      <c r="X66" s="68"/>
      <c r="Y66" s="70"/>
      <c r="Z66" s="32"/>
      <c r="AA66" s="44"/>
      <c r="AB66" s="110"/>
      <c r="AC66" s="38"/>
      <c r="AD66" s="37"/>
      <c r="AE66" s="45"/>
      <c r="AF66" s="45"/>
      <c r="AG66" s="187"/>
      <c r="AH66" s="202"/>
      <c r="AI66" s="36"/>
      <c r="AJ66" s="36"/>
      <c r="AK66" s="203"/>
      <c r="AL66" s="36"/>
      <c r="AM66" s="33"/>
      <c r="AN66" s="34"/>
      <c r="AO66" s="33"/>
      <c r="AP66" s="35"/>
      <c r="AQ66" s="32"/>
      <c r="AR66" s="31"/>
      <c r="AT66" s="77"/>
      <c r="AU66" s="77"/>
      <c r="AV66" s="77"/>
      <c r="AW66" s="77"/>
      <c r="AX66" s="77"/>
      <c r="AY66" s="77"/>
      <c r="AZ66" s="77"/>
    </row>
    <row r="67" spans="2:52" x14ac:dyDescent="0.2">
      <c r="B67" s="44"/>
      <c r="C67" s="44"/>
      <c r="D67" s="44"/>
      <c r="E67" s="145"/>
      <c r="F67" s="105"/>
      <c r="G67" s="43"/>
      <c r="H67" s="55"/>
      <c r="I67" s="44"/>
      <c r="J67" s="69"/>
      <c r="K67" s="69"/>
      <c r="L67" s="69"/>
      <c r="M67" s="69"/>
      <c r="N67" s="69"/>
      <c r="O67" s="69"/>
      <c r="P67" s="69"/>
      <c r="Q67" s="70"/>
      <c r="R67" s="70"/>
      <c r="S67" s="98"/>
      <c r="T67" s="70"/>
      <c r="U67" s="73"/>
      <c r="V67" s="67"/>
      <c r="W67" s="62"/>
      <c r="X67" s="68"/>
      <c r="Y67" s="70"/>
      <c r="Z67" s="32"/>
      <c r="AA67" s="44"/>
      <c r="AB67" s="110"/>
      <c r="AC67" s="38"/>
      <c r="AD67" s="37"/>
      <c r="AE67" s="45"/>
      <c r="AF67" s="45"/>
      <c r="AG67" s="187"/>
      <c r="AH67" s="202"/>
      <c r="AI67" s="36"/>
      <c r="AJ67" s="36"/>
      <c r="AK67" s="203"/>
      <c r="AL67" s="36"/>
      <c r="AM67" s="33"/>
      <c r="AN67" s="34"/>
      <c r="AO67" s="33"/>
      <c r="AP67" s="35"/>
      <c r="AQ67" s="32"/>
      <c r="AR67" s="31"/>
      <c r="AT67" s="77"/>
      <c r="AU67" s="77"/>
      <c r="AV67" s="77"/>
      <c r="AW67" s="77"/>
      <c r="AX67" s="77"/>
      <c r="AY67" s="77"/>
      <c r="AZ67" s="77"/>
    </row>
    <row r="68" spans="2:52" x14ac:dyDescent="0.2">
      <c r="B68" s="44"/>
      <c r="C68" s="44"/>
      <c r="D68" s="44"/>
      <c r="E68" s="145"/>
      <c r="F68" s="105"/>
      <c r="G68" s="43"/>
      <c r="H68" s="55"/>
      <c r="I68" s="44"/>
      <c r="J68" s="69"/>
      <c r="K68" s="69"/>
      <c r="L68" s="69"/>
      <c r="M68" s="69"/>
      <c r="N68" s="69"/>
      <c r="O68" s="69"/>
      <c r="P68" s="69"/>
      <c r="Q68" s="70"/>
      <c r="R68" s="70"/>
      <c r="S68" s="98"/>
      <c r="T68" s="70"/>
      <c r="U68" s="73"/>
      <c r="V68" s="67"/>
      <c r="W68" s="62"/>
      <c r="X68" s="68"/>
      <c r="Y68" s="70"/>
      <c r="Z68" s="32"/>
      <c r="AA68" s="44"/>
      <c r="AB68" s="110"/>
      <c r="AC68" s="38"/>
      <c r="AD68" s="37"/>
      <c r="AE68" s="45"/>
      <c r="AF68" s="45"/>
      <c r="AG68" s="187"/>
      <c r="AH68" s="202"/>
      <c r="AI68" s="36"/>
      <c r="AJ68" s="36"/>
      <c r="AK68" s="203"/>
      <c r="AL68" s="36"/>
      <c r="AM68" s="33"/>
      <c r="AN68" s="34"/>
      <c r="AO68" s="33"/>
      <c r="AP68" s="35"/>
      <c r="AQ68" s="32"/>
      <c r="AR68" s="31"/>
      <c r="AT68" s="77"/>
      <c r="AU68" s="77"/>
      <c r="AV68" s="77"/>
      <c r="AW68" s="77"/>
      <c r="AX68" s="77"/>
      <c r="AY68" s="77"/>
      <c r="AZ68" s="77"/>
    </row>
    <row r="69" spans="2:52" x14ac:dyDescent="0.2">
      <c r="B69" s="44"/>
      <c r="C69" s="44"/>
      <c r="D69" s="44"/>
      <c r="E69" s="145"/>
      <c r="F69" s="105"/>
      <c r="G69" s="43"/>
      <c r="H69" s="55"/>
      <c r="I69" s="44"/>
      <c r="J69" s="69"/>
      <c r="K69" s="69"/>
      <c r="L69" s="69"/>
      <c r="M69" s="69"/>
      <c r="N69" s="69"/>
      <c r="O69" s="69"/>
      <c r="P69" s="69"/>
      <c r="Q69" s="70"/>
      <c r="R69" s="70"/>
      <c r="S69" s="98"/>
      <c r="T69" s="70"/>
      <c r="U69" s="73"/>
      <c r="V69" s="67"/>
      <c r="W69" s="62"/>
      <c r="X69" s="68"/>
      <c r="Y69" s="70"/>
      <c r="Z69" s="32"/>
      <c r="AA69" s="44"/>
      <c r="AB69" s="110"/>
      <c r="AC69" s="38"/>
      <c r="AD69" s="37"/>
      <c r="AE69" s="45"/>
      <c r="AF69" s="45"/>
      <c r="AG69" s="187"/>
      <c r="AH69" s="202"/>
      <c r="AI69" s="36"/>
      <c r="AJ69" s="36"/>
      <c r="AK69" s="203"/>
      <c r="AL69" s="36"/>
      <c r="AM69" s="33"/>
      <c r="AN69" s="34"/>
      <c r="AO69" s="33"/>
      <c r="AP69" s="35"/>
      <c r="AQ69" s="32"/>
      <c r="AR69" s="31"/>
      <c r="AT69" s="77"/>
      <c r="AU69" s="77"/>
      <c r="AV69" s="77"/>
      <c r="AW69" s="77"/>
      <c r="AX69" s="77"/>
      <c r="AY69" s="77"/>
      <c r="AZ69" s="77"/>
    </row>
    <row r="70" spans="2:52" x14ac:dyDescent="0.2">
      <c r="B70" s="44"/>
      <c r="C70" s="44"/>
      <c r="D70" s="44"/>
      <c r="E70" s="145"/>
      <c r="F70" s="105"/>
      <c r="G70" s="43"/>
      <c r="H70" s="55"/>
      <c r="I70" s="44"/>
      <c r="J70" s="69"/>
      <c r="K70" s="69"/>
      <c r="L70" s="69"/>
      <c r="M70" s="69"/>
      <c r="N70" s="69"/>
      <c r="O70" s="69"/>
      <c r="P70" s="69"/>
      <c r="Q70" s="70"/>
      <c r="R70" s="70"/>
      <c r="S70" s="98"/>
      <c r="T70" s="70"/>
      <c r="U70" s="73"/>
      <c r="V70" s="67"/>
      <c r="W70" s="62"/>
      <c r="X70" s="68"/>
      <c r="Y70" s="70"/>
      <c r="Z70" s="32"/>
      <c r="AA70" s="44"/>
      <c r="AB70" s="110"/>
      <c r="AC70" s="38"/>
      <c r="AD70" s="37"/>
      <c r="AE70" s="45"/>
      <c r="AF70" s="45"/>
      <c r="AG70" s="187"/>
      <c r="AH70" s="202"/>
      <c r="AI70" s="36"/>
      <c r="AJ70" s="36"/>
      <c r="AK70" s="203"/>
      <c r="AL70" s="36"/>
      <c r="AM70" s="33"/>
      <c r="AN70" s="34"/>
      <c r="AO70" s="33"/>
      <c r="AP70" s="35"/>
      <c r="AQ70" s="32"/>
      <c r="AR70" s="31"/>
      <c r="AT70" s="77"/>
      <c r="AU70" s="77"/>
      <c r="AV70" s="77"/>
      <c r="AW70" s="77"/>
      <c r="AX70" s="77"/>
      <c r="AY70" s="77"/>
      <c r="AZ70" s="77"/>
    </row>
    <row r="71" spans="2:52" ht="12" thickBot="1" x14ac:dyDescent="0.25">
      <c r="B71" s="30"/>
      <c r="C71" s="30"/>
      <c r="D71" s="30"/>
      <c r="E71" s="150"/>
      <c r="F71" s="106"/>
      <c r="G71" s="41"/>
      <c r="H71" s="56"/>
      <c r="I71" s="26"/>
      <c r="J71" s="71"/>
      <c r="K71" s="71"/>
      <c r="L71" s="71"/>
      <c r="M71" s="71"/>
      <c r="N71" s="71"/>
      <c r="O71" s="71"/>
      <c r="P71" s="63"/>
      <c r="Q71" s="71"/>
      <c r="R71" s="71"/>
      <c r="S71" s="99"/>
      <c r="T71" s="71"/>
      <c r="U71" s="60"/>
      <c r="V71" s="71"/>
      <c r="W71" s="60"/>
      <c r="X71" s="71"/>
      <c r="Y71" s="71"/>
      <c r="Z71" s="26"/>
      <c r="AA71" s="39"/>
      <c r="AB71" s="111"/>
      <c r="AC71" s="16"/>
      <c r="AD71" s="17"/>
      <c r="AE71" s="46"/>
      <c r="AF71" s="46"/>
      <c r="AG71" s="189"/>
      <c r="AH71" s="204"/>
      <c r="AI71" s="205"/>
      <c r="AJ71" s="205"/>
      <c r="AK71" s="206"/>
      <c r="AL71" s="14"/>
      <c r="AM71" s="9"/>
      <c r="AN71" s="8"/>
      <c r="AO71" s="9"/>
      <c r="AP71" s="7"/>
      <c r="AQ71" s="26"/>
      <c r="AR71" s="31"/>
    </row>
    <row r="72" spans="2:52" ht="12" thickBot="1" x14ac:dyDescent="0.25">
      <c r="B72" s="28"/>
      <c r="C72" s="29"/>
      <c r="D72" s="29"/>
      <c r="E72" s="151"/>
      <c r="F72" s="107"/>
      <c r="G72" s="42"/>
      <c r="H72" s="57"/>
      <c r="I72" s="27"/>
      <c r="J72" s="72"/>
      <c r="K72" s="72"/>
      <c r="L72" s="72"/>
      <c r="M72" s="72"/>
      <c r="N72" s="72"/>
      <c r="O72" s="72"/>
      <c r="P72" s="72"/>
      <c r="Q72" s="72"/>
      <c r="R72" s="72"/>
      <c r="S72" s="100"/>
      <c r="T72" s="72"/>
      <c r="U72" s="61"/>
      <c r="V72" s="72"/>
      <c r="W72" s="61"/>
      <c r="X72" s="72"/>
      <c r="Y72" s="72"/>
      <c r="Z72" s="27"/>
      <c r="AA72" s="74"/>
      <c r="AB72" s="112"/>
      <c r="AC72" s="18" t="e">
        <f>SUM(#REF!,#REF!,#REF!,#REF!,#REF!,#REF!,#REF!,#REF!)</f>
        <v>#REF!</v>
      </c>
      <c r="AD72" s="20" t="e">
        <f>SUM(#REF!,#REF!,#REF!,#REF!,#REF!,#REF!,#REF!,#REF!)</f>
        <v>#REF!</v>
      </c>
      <c r="AE72" s="47" t="e">
        <f>(AP72/AD72)-100%</f>
        <v>#REF!</v>
      </c>
      <c r="AF72" s="47"/>
      <c r="AG72" s="49"/>
      <c r="AH72" s="13"/>
      <c r="AI72" s="13"/>
      <c r="AJ72" s="13"/>
      <c r="AK72" s="13"/>
      <c r="AL72" s="13"/>
      <c r="AM72" s="23" t="e">
        <f>SUM(#REF!,#REF!,#REF!,#REF!,#REF!,#REF!,#REF!,#REF!)</f>
        <v>#REF!</v>
      </c>
      <c r="AN72" s="24" t="e">
        <f>SUM(#REF!,#REF!,#REF!,#REF!,#REF!,#REF!,#REF!,#REF!)</f>
        <v>#REF!</v>
      </c>
      <c r="AO72" s="23" t="e">
        <f>SUM(#REF!,#REF!,#REF!,#REF!,#REF!,#REF!,#REF!,#REF!)</f>
        <v>#REF!</v>
      </c>
      <c r="AP72" s="20" t="e">
        <f>SUM(#REF!,#REF!,#REF!,#REF!,#REF!,#REF!,#REF!,#REF!)</f>
        <v>#REF!</v>
      </c>
      <c r="AQ72" s="19" t="e">
        <f>(AP72/AN72)-100%</f>
        <v>#REF!</v>
      </c>
      <c r="AR72" s="31"/>
    </row>
    <row r="73" spans="2:52" x14ac:dyDescent="0.2">
      <c r="P73" s="64"/>
    </row>
  </sheetData>
  <autoFilter ref="B6:AZ122" xr:uid="{1532A157-7957-40B5-BEE9-5575E2157DB0}">
    <filterColumn colId="8" showButton="0"/>
  </autoFilter>
  <mergeCells count="44">
    <mergeCell ref="AB6:AB7"/>
    <mergeCell ref="AC6:AC7"/>
    <mergeCell ref="AD6:AD7"/>
    <mergeCell ref="AE6:AE7"/>
    <mergeCell ref="AG6:AG7"/>
    <mergeCell ref="AF6:AF7"/>
    <mergeCell ref="W6:W7"/>
    <mergeCell ref="X6:X7"/>
    <mergeCell ref="Y6:Y7"/>
    <mergeCell ref="Z6:Z7"/>
    <mergeCell ref="AA6:AA7"/>
    <mergeCell ref="R6:R7"/>
    <mergeCell ref="S6:S7"/>
    <mergeCell ref="T6:T7"/>
    <mergeCell ref="U6:U7"/>
    <mergeCell ref="V6:V7"/>
    <mergeCell ref="M6:M7"/>
    <mergeCell ref="N6:N7"/>
    <mergeCell ref="O6:O7"/>
    <mergeCell ref="P6:P7"/>
    <mergeCell ref="Q6:Q7"/>
    <mergeCell ref="G6:G7"/>
    <mergeCell ref="H6:H7"/>
    <mergeCell ref="I6:I7"/>
    <mergeCell ref="J6:K6"/>
    <mergeCell ref="L6:L7"/>
    <mergeCell ref="B6:B7"/>
    <mergeCell ref="C6:C7"/>
    <mergeCell ref="D6:D7"/>
    <mergeCell ref="E6:E7"/>
    <mergeCell ref="F6:F7"/>
    <mergeCell ref="AW5:AY5"/>
    <mergeCell ref="AM5:AN5"/>
    <mergeCell ref="AO5:AQ5"/>
    <mergeCell ref="AM3:AN3"/>
    <mergeCell ref="AO3:AQ3"/>
    <mergeCell ref="AM4:AN4"/>
    <mergeCell ref="AO4:AQ4"/>
    <mergeCell ref="C5:D5"/>
    <mergeCell ref="C4:D4"/>
    <mergeCell ref="C3:D3"/>
    <mergeCell ref="G5:H5"/>
    <mergeCell ref="AT5:AV5"/>
    <mergeCell ref="AH4:AK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OTK INSTORE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Eizuan</dc:creator>
  <cp:lastModifiedBy>Erin Nabilah Binti Rejab</cp:lastModifiedBy>
  <cp:lastPrinted>2019-06-13T06:56:18Z</cp:lastPrinted>
  <dcterms:created xsi:type="dcterms:W3CDTF">2017-12-18T03:07:05Z</dcterms:created>
  <dcterms:modified xsi:type="dcterms:W3CDTF">2023-07-27T06:42:21Z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17417</vt:lpwstr>
  </property>
</Properties>
</file>