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he-spirits-embassy.myshopify.c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<sst xmlns="http://schemas.openxmlformats.org/spreadsheetml/2006/main" uniqueCount="1044">
  <si>
    <t>Customer email</t>
  </si>
  <si>
    <t>Customer phone</t>
  </si>
  <si>
    <t>Product</t>
  </si>
  <si>
    <t>SKU</t>
  </si>
  <si>
    <t>Available quantity</t>
  </si>
  <si>
    <t>Status</t>
  </si>
  <si>
    <t>Subscribed date</t>
  </si>
  <si>
    <t>Last sent</t>
  </si>
  <si>
    <t>Unsubscribe</t>
  </si>
  <si>
    <t>vaibhav@digitalrangers.in</t>
  </si>
  <si>
    <t xml:space="preserve">  </t>
  </si>
  <si>
    <t>Sent</t>
  </si>
  <si>
    <t>2023-01-05 05:37:30</t>
  </si>
  <si>
    <t>2023-01-05 05:41:17</t>
  </si>
  <si>
    <t>nrajkumar2511@gmail.com</t>
  </si>
  <si>
    <t>2023-01-09 13:02:48</t>
  </si>
  <si>
    <t>2023-01-10 12:16:13</t>
  </si>
  <si>
    <t>Malt_whisky@aol.com</t>
  </si>
  <si>
    <t>2023-01-12 13:40:24</t>
  </si>
  <si>
    <t>2023-01-18 13:00:15</t>
  </si>
  <si>
    <t>themcewings@ntlworld.com</t>
  </si>
  <si>
    <t>2023-01-12 16:41:07</t>
  </si>
  <si>
    <t>funghintseung@hotmail.com</t>
  </si>
  <si>
    <t>2023-01-12 22:31:20</t>
  </si>
  <si>
    <t>bradscorner@hotmail.com</t>
  </si>
  <si>
    <t>2023-01-13 02:41:29</t>
  </si>
  <si>
    <t>hello@russellhigton.com</t>
  </si>
  <si>
    <t>2023-01-13 13:35:37</t>
  </si>
  <si>
    <t>2023-01-17 10:40:38</t>
  </si>
  <si>
    <t>frank@schacht-hattingen.de</t>
  </si>
  <si>
    <t>2023-01-13 20:19:18</t>
  </si>
  <si>
    <t>pacificbeach71@gmail.com</t>
  </si>
  <si>
    <t>2023-01-14 07:12:57</t>
  </si>
  <si>
    <t>cosracer@gmail.com</t>
  </si>
  <si>
    <t>2023-01-14 08:43:12</t>
  </si>
  <si>
    <t>simpz2510@googlemail.com</t>
  </si>
  <si>
    <t>2023-01-14 09:10:10</t>
  </si>
  <si>
    <t>bl_herb@yahoo.com</t>
  </si>
  <si>
    <t>Pending</t>
  </si>
  <si>
    <t>2023-02-04 13:02:28</t>
  </si>
  <si>
    <t>gstocker@btinternet.com</t>
  </si>
  <si>
    <t>2023-01-14 18:18:51</t>
  </si>
  <si>
    <t>michaela.lamb@cbw.co.uk</t>
  </si>
  <si>
    <t>2023-01-14 18:51:54</t>
  </si>
  <si>
    <t>mark.canning8@hotmail.com</t>
  </si>
  <si>
    <t>2023-01-14 23:08:44</t>
  </si>
  <si>
    <t>j.murtaugh@ymail.com</t>
  </si>
  <si>
    <t>2023-01-15 09:49:26</t>
  </si>
  <si>
    <t>antony.ipig@gmail.com</t>
  </si>
  <si>
    <t>2023-01-15 10:13:02</t>
  </si>
  <si>
    <t>rorymeup@hotmail.com</t>
  </si>
  <si>
    <t>2023-01-15 15:44:52</t>
  </si>
  <si>
    <t>rory.constable@dhsc.gov.uk</t>
  </si>
  <si>
    <t>2023-01-15 15:45:11</t>
  </si>
  <si>
    <t>szehnter@gmx.de</t>
  </si>
  <si>
    <t>2023-01-15 19:15:34</t>
  </si>
  <si>
    <t>andy.pringle@gmail.com</t>
  </si>
  <si>
    <t>2023-01-15 19:20:28</t>
  </si>
  <si>
    <t>matsonstuart75@gmail.com</t>
  </si>
  <si>
    <t>2023-01-15 22:11:33</t>
  </si>
  <si>
    <t>dantchev@gmail.com</t>
  </si>
  <si>
    <t>2023-01-16 11:10:07</t>
  </si>
  <si>
    <t>alexander.bien@gmx.de</t>
  </si>
  <si>
    <t>2023-01-16 13:43:21</t>
  </si>
  <si>
    <t>bonnar1994@hotmail.co.uk</t>
  </si>
  <si>
    <t>2023-01-16 16:44:18</t>
  </si>
  <si>
    <t>markusjwolf@gmx.de</t>
  </si>
  <si>
    <t>2023-01-16 18:02:52</t>
  </si>
  <si>
    <t>lebasgal@hotmail.com</t>
  </si>
  <si>
    <t>2023-01-16 20:17:13</t>
  </si>
  <si>
    <t>brianspain@hotmail.co.uk</t>
  </si>
  <si>
    <t>2023-01-16 20:50:48</t>
  </si>
  <si>
    <t>patrickhannon@icloud.com</t>
  </si>
  <si>
    <t>2023-01-16 22:53:17</t>
  </si>
  <si>
    <t>jrlapada83@live.co.uk</t>
  </si>
  <si>
    <t>2023-01-17 07:15:29</t>
  </si>
  <si>
    <t>kf_kenyangirl@yahoo.com</t>
  </si>
  <si>
    <t>2023-01-18 09:59:03</t>
  </si>
  <si>
    <t>chillier1971@hotmail.com</t>
  </si>
  <si>
    <t>2023-01-18 10:12:53</t>
  </si>
  <si>
    <t>jonnysoo@btinternet.com</t>
  </si>
  <si>
    <t>2023-01-19 11:40:24</t>
  </si>
  <si>
    <t>2023-01-19 12:55:27</t>
  </si>
  <si>
    <t>v.ellison@ntlworld.com</t>
  </si>
  <si>
    <t>2023-01-19 12:16:45</t>
  </si>
  <si>
    <t>brizzo.cush@googlemail.com</t>
  </si>
  <si>
    <t>2023-01-23 15:48:26</t>
  </si>
  <si>
    <t>m.mikolajczyk88@gmail.com</t>
  </si>
  <si>
    <t>2023-01-24 11:11:25</t>
  </si>
  <si>
    <t>leperjan@gmail.com</t>
  </si>
  <si>
    <t>2023-01-24 15:12:15</t>
  </si>
  <si>
    <t>chris_douglass@hotmail.com</t>
  </si>
  <si>
    <t>2023-01-24 19:15:07</t>
  </si>
  <si>
    <t>dcphayes@gmail.com</t>
  </si>
  <si>
    <t>2023-01-24 23:16:48</t>
  </si>
  <si>
    <t>j_lanza@hotmail.com</t>
  </si>
  <si>
    <t>2023-01-25 10:09:43</t>
  </si>
  <si>
    <t>Holdenseymour@hotmail.com</t>
  </si>
  <si>
    <t>2023-01-25 19:01:54</t>
  </si>
  <si>
    <t>istuartsmith@gmail.com</t>
  </si>
  <si>
    <t>2023-01-25 20:15:37</t>
  </si>
  <si>
    <t>daddywasp@hotmail.co.uk</t>
  </si>
  <si>
    <t>2023-01-25 21:45:27</t>
  </si>
  <si>
    <t>lucy_younglings@hotmail.com</t>
  </si>
  <si>
    <t>2023-01-25 21:45:41</t>
  </si>
  <si>
    <t>nickkhaira@hotmail.com</t>
  </si>
  <si>
    <t>2023-01-26 06:45:21</t>
  </si>
  <si>
    <t>mr.r.burgess86@gmail.com</t>
  </si>
  <si>
    <t>2023-01-27 10:24:27</t>
  </si>
  <si>
    <t>peterfatbhoy@hotmail.co.uk</t>
  </si>
  <si>
    <t>2023-01-28 01:56:19</t>
  </si>
  <si>
    <t>2023-03-08 13:53:43</t>
  </si>
  <si>
    <t>mlschmid29@gmail.com</t>
  </si>
  <si>
    <t>2023-01-28 13:02:21</t>
  </si>
  <si>
    <t>scott.sneddon70@yahoo.co.uk</t>
  </si>
  <si>
    <t>2023-01-28 19:34:07</t>
  </si>
  <si>
    <t>a.stillman@ed.ac.uk</t>
  </si>
  <si>
    <t>2023-01-29 09:55:20</t>
  </si>
  <si>
    <t>wrighsim@gmail.com</t>
  </si>
  <si>
    <t>2023-01-29 18:23:21</t>
  </si>
  <si>
    <t>alisonmthompson@ntlworld.com</t>
  </si>
  <si>
    <t>2023-01-30 11:31:14</t>
  </si>
  <si>
    <t>tomburton1991@gmail.com</t>
  </si>
  <si>
    <t>2023-01-30 20:14:09</t>
  </si>
  <si>
    <t>Christian.Klunker@gmx.de</t>
  </si>
  <si>
    <t>2023-01-30 23:56:24</t>
  </si>
  <si>
    <t>deborah.meek@btinternet.com</t>
  </si>
  <si>
    <t>2023-01-31 09:35:02</t>
  </si>
  <si>
    <t>hsy57912@gmail.com</t>
  </si>
  <si>
    <t>2023-01-31 15:24:38</t>
  </si>
  <si>
    <t>charles.hanlan@hotmail.co.uk</t>
  </si>
  <si>
    <t>2023-01-31 18:31:38</t>
  </si>
  <si>
    <t>2023-02-04 11:22:55</t>
  </si>
  <si>
    <t>carrerroses6@hotmail.co.uk</t>
  </si>
  <si>
    <t>2023-01-31 20:19:59</t>
  </si>
  <si>
    <t>mcowend@si.edu</t>
  </si>
  <si>
    <t>2023-01-31 21:22:59</t>
  </si>
  <si>
    <t>zhy21ht@hotmail.com</t>
  </si>
  <si>
    <t>2023-02-01 00:48:50</t>
  </si>
  <si>
    <t>reyrey16@hotmail.com</t>
  </si>
  <si>
    <t>2023-02-02 18:44:07</t>
  </si>
  <si>
    <t>2023-04-26 09:12:53</t>
  </si>
  <si>
    <t>office@perdiemservices.com</t>
  </si>
  <si>
    <t>2023-02-03 00:09:28</t>
  </si>
  <si>
    <t>2023-02-03 00:13:19</t>
  </si>
  <si>
    <t>txherrerala@yahoo.com</t>
  </si>
  <si>
    <t>2023-02-03 02:45:40</t>
  </si>
  <si>
    <t>cailean73@gmail.com</t>
  </si>
  <si>
    <t>2023-02-03 08:59:01</t>
  </si>
  <si>
    <t>thomson.lindsey@ymail.com</t>
  </si>
  <si>
    <t>2023-02-03 09:01:49</t>
  </si>
  <si>
    <t>kimonpascalis2@gmail.com</t>
  </si>
  <si>
    <t>2023-02-03 15:31:23</t>
  </si>
  <si>
    <t>alastair.graham@sky.com</t>
  </si>
  <si>
    <t>2023-02-03 17:16:37</t>
  </si>
  <si>
    <t>gpauds@hotmail.com</t>
  </si>
  <si>
    <t>2023-02-04 07:01:10</t>
  </si>
  <si>
    <t>2023-02-07 12:19:18</t>
  </si>
  <si>
    <t>conevans@hotmail.co.uk</t>
  </si>
  <si>
    <t>2023-02-04 15:52:59</t>
  </si>
  <si>
    <t>tuckerheyes@live.co.uk</t>
  </si>
  <si>
    <t>2023-02-04 17:15:08</t>
  </si>
  <si>
    <t>david@clancool.co.uk</t>
  </si>
  <si>
    <t>2023-02-04 19:58:50</t>
  </si>
  <si>
    <t>2023-08-04 12:19:33</t>
  </si>
  <si>
    <t>vitek.melichar@gmail.com</t>
  </si>
  <si>
    <t>2023-02-05 03:23:39</t>
  </si>
  <si>
    <t>perzonkmody@yahoo.co.uk</t>
  </si>
  <si>
    <t>2023-02-05 08:18:14</t>
  </si>
  <si>
    <t>anastasija.l.karpova@gmail.com</t>
  </si>
  <si>
    <t>2023-02-05 11:12:22</t>
  </si>
  <si>
    <t>shawjoe65@yahoo.co.uk</t>
  </si>
  <si>
    <t>2023-02-05 22:13:56</t>
  </si>
  <si>
    <t>dean_feegrade@yahoo.co.uk</t>
  </si>
  <si>
    <t>2023-02-06 16:15:30</t>
  </si>
  <si>
    <t>2023-02-06 16:15:38</t>
  </si>
  <si>
    <t>2023-02-06 16:15:48</t>
  </si>
  <si>
    <t>2023-02-06 16:15:59</t>
  </si>
  <si>
    <t>matcrf@gmail.com</t>
  </si>
  <si>
    <t>2023-02-06 20:37:24</t>
  </si>
  <si>
    <t>peterrkavanagh@btinternet.com</t>
  </si>
  <si>
    <t>2023-02-06 20:48:19</t>
  </si>
  <si>
    <t>2023-02-11 13:10:40</t>
  </si>
  <si>
    <t>timnaik@msn.com</t>
  </si>
  <si>
    <t>2023-02-07 09:35:50</t>
  </si>
  <si>
    <t>michel.assaad@hotmail.com</t>
  </si>
  <si>
    <t>2023-02-07 16:32:38</t>
  </si>
  <si>
    <t>kimonpascalis23@gmail.com</t>
  </si>
  <si>
    <t>2023-02-07 16:45:20</t>
  </si>
  <si>
    <t>mark.crowley1961@gmail.com</t>
  </si>
  <si>
    <t>2023-02-07 20:28:16</t>
  </si>
  <si>
    <t>seacliff@btconnect.com</t>
  </si>
  <si>
    <t>2023-02-07 20:31:17</t>
  </si>
  <si>
    <t>2023-08-04 13:19:35</t>
  </si>
  <si>
    <t>renos7605@yahoo.co.uk</t>
  </si>
  <si>
    <t>2023-02-07 21:14:22</t>
  </si>
  <si>
    <t>2023-02-07 21:15:02</t>
  </si>
  <si>
    <t>a.horrobin@hotmail.co.uk</t>
  </si>
  <si>
    <t>2023-02-08 14:33:17</t>
  </si>
  <si>
    <t>yuefan.li@outlook.com</t>
  </si>
  <si>
    <t>2023-02-08 17:06:15</t>
  </si>
  <si>
    <t>2023-02-08 17:40:07</t>
  </si>
  <si>
    <t>f.klaes@gmail.com</t>
  </si>
  <si>
    <t>2023-02-08 18:28:32</t>
  </si>
  <si>
    <t>albacontrols@gmail.com</t>
  </si>
  <si>
    <t>2023-02-08 23:27:28</t>
  </si>
  <si>
    <t>2023-08-08 11:38:28</t>
  </si>
  <si>
    <t>seizeonsound@gmail.com</t>
  </si>
  <si>
    <t>2023-02-09 00:59:29</t>
  </si>
  <si>
    <t>admin@curzonlodge.com</t>
  </si>
  <si>
    <t>2023-02-09 01:20:33</t>
  </si>
  <si>
    <t>hopwoodvat@btinternet.com</t>
  </si>
  <si>
    <t>2023-02-09 17:36:20</t>
  </si>
  <si>
    <t>danielbuliev@yahoo.com</t>
  </si>
  <si>
    <t>2023-02-09 17:42:19</t>
  </si>
  <si>
    <t>tommy4242562@yahoo.co.uk</t>
  </si>
  <si>
    <t>2023-02-09 17:44:18</t>
  </si>
  <si>
    <t>torsten_hermes@gmx.de</t>
  </si>
  <si>
    <t>2023-02-09 18:02:29</t>
  </si>
  <si>
    <t>gibsiani@sky.com</t>
  </si>
  <si>
    <t>2023-02-09 19:05:31</t>
  </si>
  <si>
    <t>2023-02-09 19:05:45</t>
  </si>
  <si>
    <t>johnglenet@hotmail.co.uk</t>
  </si>
  <si>
    <t>2023-02-09 19:28:47</t>
  </si>
  <si>
    <t>b.brown4782@gmail.com</t>
  </si>
  <si>
    <t>2023-02-09 19:50:13</t>
  </si>
  <si>
    <t>bigbazza82@googlemail.com</t>
  </si>
  <si>
    <t>2023-02-09 19:50:25</t>
  </si>
  <si>
    <t>zalmenmarg@gmail.com</t>
  </si>
  <si>
    <t>2023-02-09 19:58:50</t>
  </si>
  <si>
    <t>msp_films@hotmail.com</t>
  </si>
  <si>
    <t>2023-02-09 20:09:58</t>
  </si>
  <si>
    <t>louisecisv@gmail.com</t>
  </si>
  <si>
    <t>2023-02-09 20:19:00</t>
  </si>
  <si>
    <t>james.newport@hotmail.co.uk</t>
  </si>
  <si>
    <t>2023-02-09 20:27:09</t>
  </si>
  <si>
    <t>mrpputman@gmail.com</t>
  </si>
  <si>
    <t>2023-02-09 21:06:54</t>
  </si>
  <si>
    <t>darren.robert@live.com</t>
  </si>
  <si>
    <t>2023-02-09 21:06:57</t>
  </si>
  <si>
    <t>jonnymorris16@hotmail.co.uk</t>
  </si>
  <si>
    <t>2023-02-09 21:09:26</t>
  </si>
  <si>
    <t>alanreynod@gmail.com</t>
  </si>
  <si>
    <t>2023-02-09 22:54:02</t>
  </si>
  <si>
    <t>Andybui1085@yahoo.co.uk</t>
  </si>
  <si>
    <t>2023-02-10 00:20:14</t>
  </si>
  <si>
    <t>bsanket@hotmail.com</t>
  </si>
  <si>
    <t>2023-02-10 00:26:03</t>
  </si>
  <si>
    <t>fulton399@btinternet.com</t>
  </si>
  <si>
    <t>2023-02-10 00:46:02</t>
  </si>
  <si>
    <t>anes686@gmail.com</t>
  </si>
  <si>
    <t>2023-02-10 01:32:45</t>
  </si>
  <si>
    <t>anes686@naver.com</t>
  </si>
  <si>
    <t>2023-02-10 01:33:03</t>
  </si>
  <si>
    <t>lihu530031043.hl@googlemail.com</t>
  </si>
  <si>
    <t>2023-02-10 01:49:10</t>
  </si>
  <si>
    <t>2023-02-10 01:52:13</t>
  </si>
  <si>
    <t>2023-02-10 01:52:43</t>
  </si>
  <si>
    <t>carl@dchowe.plus.com</t>
  </si>
  <si>
    <t>2023-02-10 05:48:38</t>
  </si>
  <si>
    <t>poorhj@naver.com</t>
  </si>
  <si>
    <t>2023-02-10 05:49:14</t>
  </si>
  <si>
    <t>2023-02-10 05:49:59</t>
  </si>
  <si>
    <t>2023-02-10 05:50:08</t>
  </si>
  <si>
    <t>walterwightman@hotmail.com</t>
  </si>
  <si>
    <t>2023-02-10 07:48:39</t>
  </si>
  <si>
    <t>darren@thepiercy.com</t>
  </si>
  <si>
    <t>2023-02-10 08:51:21</t>
  </si>
  <si>
    <t>markebert7983@gmail.com</t>
  </si>
  <si>
    <t>2023-02-10 10:35:47</t>
  </si>
  <si>
    <t>douglassmith27@hotmail.co.uk</t>
  </si>
  <si>
    <t>2023-02-10 12:18:33</t>
  </si>
  <si>
    <t>markdooley247@gmail.com</t>
  </si>
  <si>
    <t>2023-02-10 13:26:28</t>
  </si>
  <si>
    <t>Holmesrichard1616@gmail.com</t>
  </si>
  <si>
    <t>2023-02-10 14:40:50</t>
  </si>
  <si>
    <t>2023-08-08 11:53:18</t>
  </si>
  <si>
    <t>2023-02-10 14:41:53</t>
  </si>
  <si>
    <t>2023-02-23 16:25:43</t>
  </si>
  <si>
    <t>lyndoncwood@gmail.com</t>
  </si>
  <si>
    <t>2023-02-10 15:16:15</t>
  </si>
  <si>
    <t>england7g0@yahoo.co.uk</t>
  </si>
  <si>
    <t>2023-02-10 15:20:48</t>
  </si>
  <si>
    <t>davidcrawford2371@gmail.com</t>
  </si>
  <si>
    <t>2023-02-10 15:37:19</t>
  </si>
  <si>
    <t>h69734@gmail.com</t>
  </si>
  <si>
    <t>2023-02-10 16:18:42</t>
  </si>
  <si>
    <t>2023-02-10 16:19:08</t>
  </si>
  <si>
    <t>kevdownie@yahoo.co.uk</t>
  </si>
  <si>
    <t>2023-02-10 17:42:47</t>
  </si>
  <si>
    <t>chrisnfhall87@gmail.com</t>
  </si>
  <si>
    <t>2023-02-10 20:35:46</t>
  </si>
  <si>
    <t>lockhartav74@gmail.com</t>
  </si>
  <si>
    <t>2023-02-10 23:16:30</t>
  </si>
  <si>
    <t>jaygalang09@gmail.com</t>
  </si>
  <si>
    <t>2023-02-11 04:10:10</t>
  </si>
  <si>
    <t>2023-02-11 04:10:49</t>
  </si>
  <si>
    <t>2023-02-11 04:11:45</t>
  </si>
  <si>
    <t>2023-02-16 14:45:38</t>
  </si>
  <si>
    <t>dbrash37@hotmail.co.uk</t>
  </si>
  <si>
    <t>2023-02-11 05:56:30</t>
  </si>
  <si>
    <t>johndixon@ymail.com</t>
  </si>
  <si>
    <t>2023-02-11 08:38:00</t>
  </si>
  <si>
    <t>stevievall@aol.com</t>
  </si>
  <si>
    <t>2023-02-11 09:21:33</t>
  </si>
  <si>
    <t>2023-02-11 09:24:05</t>
  </si>
  <si>
    <t>steve270262@btinternet.com</t>
  </si>
  <si>
    <t>2023-02-11 11:30:44</t>
  </si>
  <si>
    <t>tamg55515@gmail.com</t>
  </si>
  <si>
    <t>2023-02-11 12:02:16</t>
  </si>
  <si>
    <t>2023-02-11 12:02:45</t>
  </si>
  <si>
    <t>marcinsokolo1@yahoo.co.uk</t>
  </si>
  <si>
    <t>2023-02-11 13:38:03</t>
  </si>
  <si>
    <t>uk.jwloh@gmail.com</t>
  </si>
  <si>
    <t>2023-02-11 13:43:50</t>
  </si>
  <si>
    <t>larkyaccie@sky.com</t>
  </si>
  <si>
    <t>2023-02-11 19:00:59</t>
  </si>
  <si>
    <t>gibbolad@hotmail.com</t>
  </si>
  <si>
    <t>2023-02-11 19:04:52</t>
  </si>
  <si>
    <t>rafik2104@wp.pl</t>
  </si>
  <si>
    <t>2023-02-12 00:51:47</t>
  </si>
  <si>
    <t>jun.wei.loh@gmail.com</t>
  </si>
  <si>
    <t>2023-02-12 07:36:56</t>
  </si>
  <si>
    <t>2023-02-12 07:37:05</t>
  </si>
  <si>
    <t>Robrose2@hotmail.com</t>
  </si>
  <si>
    <t>2023-02-12 07:46:27</t>
  </si>
  <si>
    <t>2023-02-12 08:51:34</t>
  </si>
  <si>
    <t>h00li000207@gmail.com</t>
  </si>
  <si>
    <t>2023-02-12 12:35:30</t>
  </si>
  <si>
    <t>philmoir1@hotmail.com</t>
  </si>
  <si>
    <t>2023-02-12 13:11:03</t>
  </si>
  <si>
    <t>jspellers42@hotmail.com</t>
  </si>
  <si>
    <t>2023-02-12 19:12:45</t>
  </si>
  <si>
    <t>tonkey11@gmail.com</t>
  </si>
  <si>
    <t>2023-02-12 20:01:03</t>
  </si>
  <si>
    <t>ollie.caldwell@btinternet.com</t>
  </si>
  <si>
    <t>2023-02-12 20:24:20</t>
  </si>
  <si>
    <t>stefan.rasenberger@web.de</t>
  </si>
  <si>
    <t>2023-02-12 22:04:11</t>
  </si>
  <si>
    <t>nick11241999@gmail.com</t>
  </si>
  <si>
    <t>2023-02-12 23:31:45</t>
  </si>
  <si>
    <t>2023-02-13 05:47:16</t>
  </si>
  <si>
    <t>sam07038@naver.com</t>
  </si>
  <si>
    <t>2023-02-13 06:31:42</t>
  </si>
  <si>
    <t>palabay@btinternet.com</t>
  </si>
  <si>
    <t>2023-02-13 12:14:12</t>
  </si>
  <si>
    <t>freshnight@gmx.de</t>
  </si>
  <si>
    <t>2023-02-13 14:08:54</t>
  </si>
  <si>
    <t>matej71@gmail.com</t>
  </si>
  <si>
    <t>2023-02-13 14:45:50</t>
  </si>
  <si>
    <t>2023-02-13 14:54:45</t>
  </si>
  <si>
    <t>alistair.pirie@yahoo.co.uk</t>
  </si>
  <si>
    <t>2023-02-13 18:28:05</t>
  </si>
  <si>
    <t>clearyc717@gmail.com</t>
  </si>
  <si>
    <t>2023-02-13 21:03:53</t>
  </si>
  <si>
    <t>2023-02-13 21:13:56</t>
  </si>
  <si>
    <t>2023-02-13 21:14:04</t>
  </si>
  <si>
    <t>conorpatrickward@hotmail.co.uk</t>
  </si>
  <si>
    <t>2023-02-13 22:17:07</t>
  </si>
  <si>
    <t>willmoreallan@gmail.com</t>
  </si>
  <si>
    <t>2023-02-13 22:25:23</t>
  </si>
  <si>
    <t>jdmitchell1986@hotmail.com</t>
  </si>
  <si>
    <t>2023-02-13 22:42:35</t>
  </si>
  <si>
    <t>jasonlo.jl@gmail.com</t>
  </si>
  <si>
    <t>2023-02-13 23:06:07</t>
  </si>
  <si>
    <t>2023-02-13 23:06:49</t>
  </si>
  <si>
    <t>2023-02-23 16:27:18</t>
  </si>
  <si>
    <t>tapenstein@gmail.com</t>
  </si>
  <si>
    <t>2023-02-14 05:46:00</t>
  </si>
  <si>
    <t>2023-02-14 05:46:23</t>
  </si>
  <si>
    <t>2023-02-14 05:46:36</t>
  </si>
  <si>
    <t>2023-02-14 05:47:09</t>
  </si>
  <si>
    <t>impanxh@gmail.com</t>
  </si>
  <si>
    <t>2023-02-14 09:02:38</t>
  </si>
  <si>
    <t>lukejy1212@gmail.com</t>
  </si>
  <si>
    <t>2023-02-14 09:27:21</t>
  </si>
  <si>
    <t>Jonaber@online.no</t>
  </si>
  <si>
    <t>2023-02-14 09:45:47</t>
  </si>
  <si>
    <t>yehudanevies@hotmail.co.uk</t>
  </si>
  <si>
    <t>2023-02-14 09:51:01</t>
  </si>
  <si>
    <t>lukasz.snoch@web.de</t>
  </si>
  <si>
    <t>2023-02-14 12:12:55</t>
  </si>
  <si>
    <t>rayjungholim@gmail.com</t>
  </si>
  <si>
    <t>2023-02-14 13:57:38</t>
  </si>
  <si>
    <t>kitchenhubs@gmail.com</t>
  </si>
  <si>
    <t>2023-02-14 14:56:12</t>
  </si>
  <si>
    <t>scottadam1964@gmail.com</t>
  </si>
  <si>
    <t>2023-02-14 16:50:06</t>
  </si>
  <si>
    <t>stephenkerr26@googlemail.com</t>
  </si>
  <si>
    <t>2023-02-14 17:59:03</t>
  </si>
  <si>
    <t>daniello_dan@yahoo.com</t>
  </si>
  <si>
    <t>2023-02-14 19:24:17</t>
  </si>
  <si>
    <t>2023-02-14 20:00:42</t>
  </si>
  <si>
    <t>2023-02-14 20:00:51</t>
  </si>
  <si>
    <t>chatura404@googlemail.com</t>
  </si>
  <si>
    <t>2023-02-14 20:43:07</t>
  </si>
  <si>
    <t>2023-02-14 20:46:09</t>
  </si>
  <si>
    <t>Derekhynd@hotmail.co.uk</t>
  </si>
  <si>
    <t>2023-02-14 21:02:01</t>
  </si>
  <si>
    <t>shingiicom@gmail.com</t>
  </si>
  <si>
    <t>2023-02-14 21:43:42</t>
  </si>
  <si>
    <t>MAWaite1973@outlook.com</t>
  </si>
  <si>
    <t>2023-02-15 08:13:17</t>
  </si>
  <si>
    <t>rajindersinghgill@hotmail.com</t>
  </si>
  <si>
    <t>2023-02-15 13:50:23</t>
  </si>
  <si>
    <t>whiskydoge777@gmail.com</t>
  </si>
  <si>
    <t>2023-02-15 17:05:46</t>
  </si>
  <si>
    <t>samgarrard@yahoo.co.uk</t>
  </si>
  <si>
    <t>2023-02-15 17:31:36</t>
  </si>
  <si>
    <t>2023-03-07 17:10:57</t>
  </si>
  <si>
    <t>mladens@gmx.ch</t>
  </si>
  <si>
    <t>2023-02-15 22:27:33</t>
  </si>
  <si>
    <t>wjd5816@naver.com</t>
  </si>
  <si>
    <t>2023-02-15 23:50:30</t>
  </si>
  <si>
    <t>tolstoy13039@naver.com</t>
  </si>
  <si>
    <t>2023-02-16 01:40:27</t>
  </si>
  <si>
    <t>csepmh@gmail.com</t>
  </si>
  <si>
    <t>2023-02-16 05:42:28</t>
  </si>
  <si>
    <t>paulc1207@yahoo.com</t>
  </si>
  <si>
    <t>2023-02-16 09:32:45</t>
  </si>
  <si>
    <t>ka.cadger@gmail.com</t>
  </si>
  <si>
    <t>2023-02-16 12:22:04</t>
  </si>
  <si>
    <t>karanbindra77@gmail.com</t>
  </si>
  <si>
    <t>2023-02-16 15:27:03</t>
  </si>
  <si>
    <t>chaolee1218@gmail.com</t>
  </si>
  <si>
    <t>2023-02-16 16:44:02</t>
  </si>
  <si>
    <t>2023-02-16 16:44:10</t>
  </si>
  <si>
    <t>2023-02-16 16:44:22</t>
  </si>
  <si>
    <t>2023-02-16 16:44:34</t>
  </si>
  <si>
    <t>craigcpprentice@gmail.com</t>
  </si>
  <si>
    <t>2023-02-16 19:36:27</t>
  </si>
  <si>
    <t>craighamilton1984.ch@gmail.com</t>
  </si>
  <si>
    <t>2023-02-16 20:06:33</t>
  </si>
  <si>
    <t>a.r.gibson@blueyonder.co.uk</t>
  </si>
  <si>
    <t>2023-02-17 10:01:30</t>
  </si>
  <si>
    <t>nuwan12@hotmail.com</t>
  </si>
  <si>
    <t>2023-02-17 10:09:17</t>
  </si>
  <si>
    <t>markjamesdooley@outlook.com</t>
  </si>
  <si>
    <t>2023-02-17 10:13:01</t>
  </si>
  <si>
    <t>2023-02-17 11:28:16</t>
  </si>
  <si>
    <t>2023-02-17 14:26:18</t>
  </si>
  <si>
    <t>2023-02-17 17:55:43</t>
  </si>
  <si>
    <t>2023-02-18 21:58:06</t>
  </si>
  <si>
    <t>2023-02-19 00:52:52</t>
  </si>
  <si>
    <t>samson9993@gmail.com</t>
  </si>
  <si>
    <t>2023-02-21 09:02:58</t>
  </si>
  <si>
    <t>2023-02-21 13:15:01</t>
  </si>
  <si>
    <t>2023-05-19 11:46:08</t>
  </si>
  <si>
    <t>2023-02-21 17:12:18</t>
  </si>
  <si>
    <t>2023-03-17 10:13:34</t>
  </si>
  <si>
    <t>danbutterworth1979@gmail.com</t>
  </si>
  <si>
    <t>2023-02-21 19:12:58</t>
  </si>
  <si>
    <t>claire_burmiston@hotmail.com</t>
  </si>
  <si>
    <t>2023-02-21 22:42:05</t>
  </si>
  <si>
    <t>2023-08-04 14:19:35</t>
  </si>
  <si>
    <t>tarini.seekond@gmail.com</t>
  </si>
  <si>
    <t>2023-02-22 12:20:32</t>
  </si>
  <si>
    <t>cellokid22@gmail.com</t>
  </si>
  <si>
    <t>2023-02-24 00:13:46</t>
  </si>
  <si>
    <t>2023-02-24 00:48:19</t>
  </si>
  <si>
    <t>dhcom@me.com</t>
  </si>
  <si>
    <t>2023-02-24 20:37:53</t>
  </si>
  <si>
    <t>alasdairw@outlook.com</t>
  </si>
  <si>
    <t>2023-02-25 13:01:02</t>
  </si>
  <si>
    <t>ansariasad@hotmail.com</t>
  </si>
  <si>
    <t>2023-02-26 18:21:15</t>
  </si>
  <si>
    <t>sdmin@curzonlodge.com</t>
  </si>
  <si>
    <t>2023-02-28 12:28:10</t>
  </si>
  <si>
    <t>2023-02-28 12:29:00</t>
  </si>
  <si>
    <t>mariococco76@gmail.com</t>
  </si>
  <si>
    <t>2023-02-28 13:03:54</t>
  </si>
  <si>
    <t>grsmorrison@gmail.com</t>
  </si>
  <si>
    <t>2023-03-01 21:48:32</t>
  </si>
  <si>
    <t>2023-03-02 14:56:45</t>
  </si>
  <si>
    <t>2023-03-02 14:56:55</t>
  </si>
  <si>
    <t>2023-04-26 09:16:57</t>
  </si>
  <si>
    <t>2023-03-02 16:21:00</t>
  </si>
  <si>
    <t>matthewcropper@hotmail.com</t>
  </si>
  <si>
    <t>2023-03-02 21:52:43</t>
  </si>
  <si>
    <t>2023-04-26 10:16:58</t>
  </si>
  <si>
    <t>andybui1085@yahoo.co.uk</t>
  </si>
  <si>
    <t>2023-03-05 09:10:58</t>
  </si>
  <si>
    <t>marshall.r.watson@gmail.com</t>
  </si>
  <si>
    <t>2023-03-06 07:33:51</t>
  </si>
  <si>
    <t>phil.hickman@virgin.net</t>
  </si>
  <si>
    <t>2023-03-06 13:37:57</t>
  </si>
  <si>
    <t>ricardojlopesmartins@gmail.com</t>
  </si>
  <si>
    <t>2023-03-07 00:35:32</t>
  </si>
  <si>
    <t>jhyi66@gmail.com</t>
  </si>
  <si>
    <t>2023-03-07 10:32:13</t>
  </si>
  <si>
    <t>sarah_tyw28@yahoo.com.hk</t>
  </si>
  <si>
    <t>2023-03-07 10:46:02</t>
  </si>
  <si>
    <t>2023-03-07 11:17:07</t>
  </si>
  <si>
    <t>watkins.jeremy@googlemail.com</t>
  </si>
  <si>
    <t>2023-03-07 11:27:18</t>
  </si>
  <si>
    <t>2023-04-26 11:34:53</t>
  </si>
  <si>
    <t>2023-03-07 11:28:47</t>
  </si>
  <si>
    <t>2023-03-07 11:28:57</t>
  </si>
  <si>
    <t>wood_s@hotmail.co.uk</t>
  </si>
  <si>
    <t>2023-03-07 18:44:03</t>
  </si>
  <si>
    <t>2023-07-14 16:19:23</t>
  </si>
  <si>
    <t>Info@lawnandpavingsolutions.co.uk</t>
  </si>
  <si>
    <t>2023-03-09 23:11:43</t>
  </si>
  <si>
    <t>wanderson@theacaciagroup.com</t>
  </si>
  <si>
    <t>2023-03-10 16:25:35</t>
  </si>
  <si>
    <t>makcumyc@gmail.com</t>
  </si>
  <si>
    <t>2023-03-10 17:50:55</t>
  </si>
  <si>
    <t>2023-03-10 18:55:13</t>
  </si>
  <si>
    <t>tdcarter1985@gmail.com</t>
  </si>
  <si>
    <t>2023-03-10 20:13:21</t>
  </si>
  <si>
    <t>stoltzstrop@gmail.com</t>
  </si>
  <si>
    <t>2023-03-10 20:40:54</t>
  </si>
  <si>
    <t>2023-03-10 22:25:50</t>
  </si>
  <si>
    <t>kevin.miller.fm@gmail.com</t>
  </si>
  <si>
    <t>2023-03-12 14:10:00</t>
  </si>
  <si>
    <t>edwhittaker97@gmail.com</t>
  </si>
  <si>
    <t>2023-03-13 17:42:13</t>
  </si>
  <si>
    <t>2023-03-14 12:23:53</t>
  </si>
  <si>
    <t>2023-03-14 12:24:50</t>
  </si>
  <si>
    <t>2023-03-14 12:26:49</t>
  </si>
  <si>
    <t>paulerchen0626@gmail.com</t>
  </si>
  <si>
    <t>2023-03-14 13:05:03</t>
  </si>
  <si>
    <t>2023-05-09 14:04:33</t>
  </si>
  <si>
    <t>w.gibson@blueyonder.co.uk</t>
  </si>
  <si>
    <t>2023-03-15 07:27:15</t>
  </si>
  <si>
    <t>pedrob52r@gmail.com</t>
  </si>
  <si>
    <t>2023-03-15 09:58:11</t>
  </si>
  <si>
    <t>2023-03-15 09:58:23</t>
  </si>
  <si>
    <t>russ.a.sherwood@gmail.com</t>
  </si>
  <si>
    <t>2023-03-15 10:18:02</t>
  </si>
  <si>
    <t>forzafippo@gmail.com</t>
  </si>
  <si>
    <t>2023-03-15 13:46:10</t>
  </si>
  <si>
    <t>maxbhai13@gmail.com</t>
  </si>
  <si>
    <t>2023-03-15 14:52:37</t>
  </si>
  <si>
    <t>2023-05-09 15:04:33</t>
  </si>
  <si>
    <t>2023-03-16 10:44:37</t>
  </si>
  <si>
    <t>2023-03-16 10:44:50</t>
  </si>
  <si>
    <t>stevebowler1tribe@gmail.com</t>
  </si>
  <si>
    <t>2023-03-18 10:01:20</t>
  </si>
  <si>
    <t>rabinowe@umich.edu</t>
  </si>
  <si>
    <t>2023-03-18 21:58:35</t>
  </si>
  <si>
    <t>jjdhome@icloud.com</t>
  </si>
  <si>
    <t>2023-03-21 19:10:23</t>
  </si>
  <si>
    <t>darrellpjones@gmail.com</t>
  </si>
  <si>
    <t>2023-03-25 11:07:07</t>
  </si>
  <si>
    <t>missjan18@hotmail.com</t>
  </si>
  <si>
    <t>2023-03-26 06:30:35</t>
  </si>
  <si>
    <t>2023-03-26 06:30:44</t>
  </si>
  <si>
    <t>dgillies72@sky.com</t>
  </si>
  <si>
    <t>2023-03-26 12:27:46</t>
  </si>
  <si>
    <t>Xrayval@outlook.com</t>
  </si>
  <si>
    <t>2023-03-26 17:01:22</t>
  </si>
  <si>
    <t>2023-06-27 12:59:43</t>
  </si>
  <si>
    <t>dantallica@msn.com</t>
  </si>
  <si>
    <t>2023-03-26 18:13:23</t>
  </si>
  <si>
    <t>2023-03-26 18:14:06</t>
  </si>
  <si>
    <t>AJLAMMOND@HOTMAIL.COM</t>
  </si>
  <si>
    <t>2023-03-27 00:31:39</t>
  </si>
  <si>
    <t>florianht@hotmail.co.uk</t>
  </si>
  <si>
    <t>2023-03-27 14:02:58</t>
  </si>
  <si>
    <t>2023-03-27 14:03:34</t>
  </si>
  <si>
    <t>petru.eu@gmail.com</t>
  </si>
  <si>
    <t>2023-03-28 09:27:25</t>
  </si>
  <si>
    <t>Yitzitaub@gmail.com</t>
  </si>
  <si>
    <t>2023-03-28 09:28:35</t>
  </si>
  <si>
    <t>brendanmcbirnie@gmail.com</t>
  </si>
  <si>
    <t>2023-03-28 21:43:18</t>
  </si>
  <si>
    <t>qinghan.composer@GMAIL.COM</t>
  </si>
  <si>
    <t>2023-03-29 06:23:58</t>
  </si>
  <si>
    <t>samuelmonheit@gmail.com</t>
  </si>
  <si>
    <t>2023-03-29 06:52:14</t>
  </si>
  <si>
    <t>rajanr@doctors.org.uk</t>
  </si>
  <si>
    <t>2023-03-29 16:04:44</t>
  </si>
  <si>
    <t>2023-08-08 12:54:53</t>
  </si>
  <si>
    <t>2023-03-29 16:05:05</t>
  </si>
  <si>
    <t>phildson@duck.com</t>
  </si>
  <si>
    <t>2023-03-29 16:15:56</t>
  </si>
  <si>
    <t>dawnarolfe@icloud.com</t>
  </si>
  <si>
    <t>2023-03-29 16:24:56</t>
  </si>
  <si>
    <t>jamiemcfad@yahoo.co.uk</t>
  </si>
  <si>
    <t>2023-03-29 17:29:52</t>
  </si>
  <si>
    <t>b06_45@yahoo.com.hk</t>
  </si>
  <si>
    <t>2023-03-29 18:16:20</t>
  </si>
  <si>
    <t>becketts747@btinternet.com</t>
  </si>
  <si>
    <t>2023-03-29 18:25:13</t>
  </si>
  <si>
    <t>garry.dean1984@icloud.com</t>
  </si>
  <si>
    <t>2023-03-29 20:01:20</t>
  </si>
  <si>
    <t>2023-03-29 20:59:19</t>
  </si>
  <si>
    <t>hennesey876@gmail.com</t>
  </si>
  <si>
    <t>2023-03-29 21:53:13</t>
  </si>
  <si>
    <t>2023-03-30 06:50:08</t>
  </si>
  <si>
    <t>2023-04-14 16:09:23</t>
  </si>
  <si>
    <t>2023-03-30 06:51:30</t>
  </si>
  <si>
    <t>2023-03-30 06:51:41</t>
  </si>
  <si>
    <t>gazzerduthie@aol.com</t>
  </si>
  <si>
    <t>2023-03-30 16:00:45</t>
  </si>
  <si>
    <t>2023-03-30 16:01:39</t>
  </si>
  <si>
    <t>2023-07-14 16:12:38</t>
  </si>
  <si>
    <t>tomhenman.edi@gmail.com</t>
  </si>
  <si>
    <t>2023-03-30 20:43:53</t>
  </si>
  <si>
    <t>2023-04-26 09:04:27</t>
  </si>
  <si>
    <t>mfid.buys@gmail.com</t>
  </si>
  <si>
    <t>2023-03-31 05:45:12</t>
  </si>
  <si>
    <t>2023-05-09 14:12:09</t>
  </si>
  <si>
    <t>2023-03-31 23:12:07</t>
  </si>
  <si>
    <t>arki2cool@yahoo.co.uk</t>
  </si>
  <si>
    <t>2023-04-01 07:02:25</t>
  </si>
  <si>
    <t>2023-04-01 07:02:31</t>
  </si>
  <si>
    <t>2023-04-01 07:02:54</t>
  </si>
  <si>
    <t>2023-04-01 07:03:11</t>
  </si>
  <si>
    <t>2023-04-02 13:08:27</t>
  </si>
  <si>
    <t>2023-04-02 21:00:45</t>
  </si>
  <si>
    <t>2023-05-19 15:18:03</t>
  </si>
  <si>
    <t>karolina.antony@gmail.com</t>
  </si>
  <si>
    <t>2023-04-03 16:57:09</t>
  </si>
  <si>
    <t>2023-05-09 13:41:09</t>
  </si>
  <si>
    <t>alanfmoultrie@gmail.com</t>
  </si>
  <si>
    <t>2023-04-03 21:06:30</t>
  </si>
  <si>
    <t>2023-08-08 12:46:23</t>
  </si>
  <si>
    <t>A.Imray@sky.com</t>
  </si>
  <si>
    <t>2023-04-04 11:48:27</t>
  </si>
  <si>
    <t>2023-04-04 22:51:16</t>
  </si>
  <si>
    <t>lexjamieson1967@gmail.com</t>
  </si>
  <si>
    <t>2023-04-05 15:25:07</t>
  </si>
  <si>
    <t>paulreynolds99@gmail.com</t>
  </si>
  <si>
    <t>2023-04-06 08:35:15</t>
  </si>
  <si>
    <t>matt@thechadwick.me</t>
  </si>
  <si>
    <t>2023-04-07 09:17:11</t>
  </si>
  <si>
    <t>hdcossitt@gmail.com</t>
  </si>
  <si>
    <t>2023-04-07 11:20:19</t>
  </si>
  <si>
    <t>a.steen1970@gmail.com</t>
  </si>
  <si>
    <t>2023-04-07 16:12:25</t>
  </si>
  <si>
    <t>2023-04-08 01:53:09</t>
  </si>
  <si>
    <t>stephen.meikle1@gmail.com</t>
  </si>
  <si>
    <t>2023-04-09 13:26:04</t>
  </si>
  <si>
    <t>kalebforsyth@hotmail.co.uk</t>
  </si>
  <si>
    <t>2023-04-09 14:51:10</t>
  </si>
  <si>
    <t>p00642@yahoo.com.tw</t>
  </si>
  <si>
    <t>2023-04-09 17:27:34</t>
  </si>
  <si>
    <t>2023-04-10 15:00:48</t>
  </si>
  <si>
    <t>2023-04-10 18:36:07</t>
  </si>
  <si>
    <t>kevinmrn@msn.com</t>
  </si>
  <si>
    <t>2023-06-28 19:12:44</t>
  </si>
  <si>
    <t>cry16cro@yahoo.com</t>
  </si>
  <si>
    <t>2023-04-12 17:14:38</t>
  </si>
  <si>
    <t>2023-04-12 17:14:49</t>
  </si>
  <si>
    <t>joshng.18@gmail.com</t>
  </si>
  <si>
    <t>2023-04-12 19:43:42</t>
  </si>
  <si>
    <t>erwinn611@gmail.com</t>
  </si>
  <si>
    <t>2023-04-13 08:54:31</t>
  </si>
  <si>
    <t>2023-04-14 07:19:16</t>
  </si>
  <si>
    <t>brettphillips70@msn.com</t>
  </si>
  <si>
    <t>2023-04-14 17:47:37</t>
  </si>
  <si>
    <t>2023-04-26 08:52:18</t>
  </si>
  <si>
    <t>j.canduela@hotmail.com</t>
  </si>
  <si>
    <t>2023-04-16 12:40:59</t>
  </si>
  <si>
    <t>2023-04-16 16:24:12</t>
  </si>
  <si>
    <t>2023-04-26 09:14:27</t>
  </si>
  <si>
    <t>2023-04-18 14:48:49</t>
  </si>
  <si>
    <t>2023-05-09 16:04:34</t>
  </si>
  <si>
    <t>mjw.1937@yahoo.co.uk</t>
  </si>
  <si>
    <t>2023-04-18 17:03:32</t>
  </si>
  <si>
    <t>2023-04-26 10:14:27</t>
  </si>
  <si>
    <t>2023-04-18 18:47:59</t>
  </si>
  <si>
    <t>jordynhurley@outlook.com</t>
  </si>
  <si>
    <t>2023-04-19 10:10:55</t>
  </si>
  <si>
    <t>ed@bigcastle.net</t>
  </si>
  <si>
    <t>2023-04-21 14:28:23</t>
  </si>
  <si>
    <t>marelharper@gmail.com</t>
  </si>
  <si>
    <t>2023-04-21 20:49:50</t>
  </si>
  <si>
    <t>799074640@qq.com</t>
  </si>
  <si>
    <t>2023-04-22 15:14:58</t>
  </si>
  <si>
    <t>2023-04-22 15:15:05</t>
  </si>
  <si>
    <t>lroach10@gmail.com</t>
  </si>
  <si>
    <t>2023-04-22 17:46:19</t>
  </si>
  <si>
    <t>2023-04-26 10:12:53</t>
  </si>
  <si>
    <t>zakonigor34@gmail.com</t>
  </si>
  <si>
    <t>2023-04-23 08:21:00</t>
  </si>
  <si>
    <t>2023-05-17 12:10:24</t>
  </si>
  <si>
    <t>stanleyong@msn.com</t>
  </si>
  <si>
    <t>2023-04-23 13:17:13</t>
  </si>
  <si>
    <t>2023-04-23 13:17:28</t>
  </si>
  <si>
    <t>thursohibby@btinternet.com</t>
  </si>
  <si>
    <t>2023-04-25 21:19:06</t>
  </si>
  <si>
    <t>alistair@albacontrols.co.uk</t>
  </si>
  <si>
    <t>2023-04-26 13:47:39</t>
  </si>
  <si>
    <t>camrat1981@gmail.com</t>
  </si>
  <si>
    <t>2023-04-26 20:13:58</t>
  </si>
  <si>
    <t>2023-04-27 07:54:23</t>
  </si>
  <si>
    <t>sandy.neill@gmail.com</t>
  </si>
  <si>
    <t>2023-04-28 03:55:26</t>
  </si>
  <si>
    <t>markpoter1@aol.com</t>
  </si>
  <si>
    <t>2023-04-28 10:02:42</t>
  </si>
  <si>
    <t>2023-05-01 13:48:58</t>
  </si>
  <si>
    <t>2023-04-28 16:28:13</t>
  </si>
  <si>
    <t>2023-06-27 20:08:13</t>
  </si>
  <si>
    <t>blainew13@gmail.com</t>
  </si>
  <si>
    <t>2023-04-30 10:36:14</t>
  </si>
  <si>
    <t>2023-05-02 08:38:03</t>
  </si>
  <si>
    <t>irelandclare@outlook.com</t>
  </si>
  <si>
    <t>2023-04-30 19:14:32</t>
  </si>
  <si>
    <t>2023-05-03 21:52:20</t>
  </si>
  <si>
    <t>zizu50@op.pl</t>
  </si>
  <si>
    <t>2023-05-05 00:08:03</t>
  </si>
  <si>
    <t>nicklake27@googlemail.com</t>
  </si>
  <si>
    <t>2023-05-05 16:39:00</t>
  </si>
  <si>
    <t>mattdbentley@yahoo.co.uk</t>
  </si>
  <si>
    <t>2023-05-05 20:43:57</t>
  </si>
  <si>
    <t>oggilover@hotmail.com</t>
  </si>
  <si>
    <t>2023-05-08 09:04:46</t>
  </si>
  <si>
    <t>2023-05-08 09:05:27</t>
  </si>
  <si>
    <t>davidols@gmail.com</t>
  </si>
  <si>
    <t>2023-05-08 11:54:25</t>
  </si>
  <si>
    <t>2023-05-10 10:01:56</t>
  </si>
  <si>
    <t>jacksonhsu2002@yahoo.com.tw</t>
  </si>
  <si>
    <t>2023-05-10 13:20:40</t>
  </si>
  <si>
    <t>2023-05-10 13:30:57</t>
  </si>
  <si>
    <t>2023-06-26 15:06:24</t>
  </si>
  <si>
    <t>jw261269@gmail.com</t>
  </si>
  <si>
    <t>2023-05-10 17:13:40</t>
  </si>
  <si>
    <t>holdenseymour@hotmail.com</t>
  </si>
  <si>
    <t>2023-05-10 20:49:05</t>
  </si>
  <si>
    <t>2023-06-28 09:49:23</t>
  </si>
  <si>
    <t>nkoba@yota.jp</t>
  </si>
  <si>
    <t>2023-05-11 04:19:58</t>
  </si>
  <si>
    <t>2023-05-11 04:25:23</t>
  </si>
  <si>
    <t>2023-05-11 04:31:14</t>
  </si>
  <si>
    <t>it586@aol.com</t>
  </si>
  <si>
    <t>2023-05-11 06:33:22</t>
  </si>
  <si>
    <t>Jebrandon05@gmail.com</t>
  </si>
  <si>
    <t>2023-05-11 08:11:20</t>
  </si>
  <si>
    <t>carriadlewis@googlemail.com</t>
  </si>
  <si>
    <t>2023-05-11 23:00:18</t>
  </si>
  <si>
    <t>rjfodyd001@naver.com</t>
  </si>
  <si>
    <t>2023-05-13 04:37:47</t>
  </si>
  <si>
    <t>2023-05-13 04:37:53</t>
  </si>
  <si>
    <t>kevindyer1974@gmail.com</t>
  </si>
  <si>
    <t>2023-05-13 11:37:35</t>
  </si>
  <si>
    <t>2023-05-15 14:10:51</t>
  </si>
  <si>
    <t>2023-08-08 12:29:48</t>
  </si>
  <si>
    <t>thewhitelot@googlemail.com</t>
  </si>
  <si>
    <t>2023-05-17 15:11:55</t>
  </si>
  <si>
    <t>2023-05-22 10:09:49</t>
  </si>
  <si>
    <t>tomburg1989@hotmail.com</t>
  </si>
  <si>
    <t>2023-05-18 10:54:59</t>
  </si>
  <si>
    <t>2023-06-27 12:53:49</t>
  </si>
  <si>
    <t>va1031@yahoo.com</t>
  </si>
  <si>
    <t>2023-05-18 20:24:38</t>
  </si>
  <si>
    <t>alex_lfg@yahoo.gr</t>
  </si>
  <si>
    <t>2023-05-19 08:31:06</t>
  </si>
  <si>
    <t>hsp81115@naver.com</t>
  </si>
  <si>
    <t>2023-05-19 09:43:07</t>
  </si>
  <si>
    <t>2023-06-15 14:33:43</t>
  </si>
  <si>
    <t>2023-05-19 10:33:12</t>
  </si>
  <si>
    <t>alex.gheorghe@hotmail.com</t>
  </si>
  <si>
    <t>2023-05-21 15:56:54</t>
  </si>
  <si>
    <t>2023-05-21 17:48:24</t>
  </si>
  <si>
    <t>jessica.beckman@gmail.com</t>
  </si>
  <si>
    <t>2023-05-22 23:54:48</t>
  </si>
  <si>
    <t>zukeman@icloud.com</t>
  </si>
  <si>
    <t>2023-05-23 18:39:08</t>
  </si>
  <si>
    <t>2023-05-23 18:40:51</t>
  </si>
  <si>
    <t>sam_holloway_@hotmail.com</t>
  </si>
  <si>
    <t>2023-05-24 11:32:33</t>
  </si>
  <si>
    <t>2023-05-24 11:33:10</t>
  </si>
  <si>
    <t>martin.campion@laithwaiteswine.com</t>
  </si>
  <si>
    <t>2023-05-24 11:58:39</t>
  </si>
  <si>
    <t>2023-05-24 13:02:48</t>
  </si>
  <si>
    <t>joseph.collins@haynesboone.com</t>
  </si>
  <si>
    <t>2023-05-24 16:22:44</t>
  </si>
  <si>
    <t>mertiti@gmail.com</t>
  </si>
  <si>
    <t>2023-05-24 16:47:54</t>
  </si>
  <si>
    <t>2023-05-24 17:41:02</t>
  </si>
  <si>
    <t>2023-06-24 16:13:05</t>
  </si>
  <si>
    <t>dirkius@outlook.com</t>
  </si>
  <si>
    <t xml:space="preserve"> BB-21-BW </t>
  </si>
  <si>
    <t>2023-05-24 20:27:49</t>
  </si>
  <si>
    <t>2023-06-28 09:23:19</t>
  </si>
  <si>
    <t>2023-05-25 16:13:42</t>
  </si>
  <si>
    <t>j.n.rodrigues@doctors.org.uk</t>
  </si>
  <si>
    <t>2023-05-26 09:54:05</t>
  </si>
  <si>
    <t>shuntterman@yahoo.co.uk</t>
  </si>
  <si>
    <t>2023-05-26 16:49:52</t>
  </si>
  <si>
    <t>2023-07-14 15:52:58</t>
  </si>
  <si>
    <t>2023-05-26 20:47:06</t>
  </si>
  <si>
    <t>2023-05-26 20:49:22</t>
  </si>
  <si>
    <t>j.gunstone@hotmail.co.uk</t>
  </si>
  <si>
    <t>2023-05-26 21:48:03</t>
  </si>
  <si>
    <t>drainbean75@hotmail.co.uk</t>
  </si>
  <si>
    <t>2023-05-27 13:38:45</t>
  </si>
  <si>
    <t>debbiew1976@yahoo.co.uk</t>
  </si>
  <si>
    <t>2023-05-28 07:49:12</t>
  </si>
  <si>
    <t>gazza201@gmail.com</t>
  </si>
  <si>
    <t>2023-05-28 10:11:27</t>
  </si>
  <si>
    <t>miamckeown@yahoo.co.uk</t>
  </si>
  <si>
    <t>2023-05-28 10:38:08</t>
  </si>
  <si>
    <t>thomas.burke@campari.com</t>
  </si>
  <si>
    <t>2023-05-29 09:14:20</t>
  </si>
  <si>
    <t>philipadair18@gmail.com</t>
  </si>
  <si>
    <t>2023-05-29 22:01:13</t>
  </si>
  <si>
    <t>2023-05-30 18:24:47</t>
  </si>
  <si>
    <t>gwbowyer@aol.com</t>
  </si>
  <si>
    <t>2023-05-31 11:40:56</t>
  </si>
  <si>
    <t>2023-05-31 23:30:24</t>
  </si>
  <si>
    <t>2023-06-01 23:28:34</t>
  </si>
  <si>
    <t>2023-08-15 13:58:33</t>
  </si>
  <si>
    <t>2023-06-02 06:49:48</t>
  </si>
  <si>
    <t>2023-06-02 21:28:14</t>
  </si>
  <si>
    <t>2023-08-08 11:55:19</t>
  </si>
  <si>
    <t>stefan.bogdan@ymail.com</t>
  </si>
  <si>
    <t>2023-06-03 07:23:25</t>
  </si>
  <si>
    <t>khai2002@gmail.com</t>
  </si>
  <si>
    <t>2023-06-03 18:33:20</t>
  </si>
  <si>
    <t>2023-06-04 17:03:57</t>
  </si>
  <si>
    <t>brindley.john@gmail.com</t>
  </si>
  <si>
    <t>2023-06-08 11:40:25</t>
  </si>
  <si>
    <t>2023-06-08 11:47:24</t>
  </si>
  <si>
    <t>erryash@outlook.com</t>
  </si>
  <si>
    <t>2023-06-08 12:57:50</t>
  </si>
  <si>
    <t>helenosborne30@gmail.com</t>
  </si>
  <si>
    <t>2023-06-09 10:42:31</t>
  </si>
  <si>
    <t>Andipat@hotmail.co.uk</t>
  </si>
  <si>
    <t>2023-06-09 22:42:18</t>
  </si>
  <si>
    <t>2023-06-09 22:42:56</t>
  </si>
  <si>
    <t>gc077810@gmail.com</t>
  </si>
  <si>
    <t>2023-06-10 22:35:56</t>
  </si>
  <si>
    <t>mart.sher@hotmail.com</t>
  </si>
  <si>
    <t>2023-06-12 12:02:39</t>
  </si>
  <si>
    <t>jon.marchant@hotmail.co.uk</t>
  </si>
  <si>
    <t>2023-06-13 04:14:40</t>
  </si>
  <si>
    <t>heduar2@gmail.com</t>
  </si>
  <si>
    <t>2023-06-14 14:09:53</t>
  </si>
  <si>
    <t>dianajablonska@yahoo.com</t>
  </si>
  <si>
    <t>2023-06-15 08:39:07</t>
  </si>
  <si>
    <t>searlep@hotmail.com</t>
  </si>
  <si>
    <t>2023-06-16 13:20:18</t>
  </si>
  <si>
    <t>rhrldud2@gmail.com</t>
  </si>
  <si>
    <t>2023-06-19 14:11:41</t>
  </si>
  <si>
    <t>pwood777@aol.com</t>
  </si>
  <si>
    <t>2023-06-20 17:24:51</t>
  </si>
  <si>
    <t>carl@DCHOWE.PLUS.COM</t>
  </si>
  <si>
    <t>2023-06-20 18:53:26</t>
  </si>
  <si>
    <t>2023-06-21 15:15:28</t>
  </si>
  <si>
    <t>grd@totalise.co.uk</t>
  </si>
  <si>
    <t>2023-06-21 20:47:24</t>
  </si>
  <si>
    <t>2023-08-08 11:55:38</t>
  </si>
  <si>
    <t>ppattni53@googlemail.com</t>
  </si>
  <si>
    <t>2023-06-21 21:09:30</t>
  </si>
  <si>
    <t>cameronleel001@hotmail.com</t>
  </si>
  <si>
    <t>2023-06-22 17:07:02</t>
  </si>
  <si>
    <t>dilipboale@me.com</t>
  </si>
  <si>
    <t>2023-06-24 12:01:30</t>
  </si>
  <si>
    <t>robert7fr@yahoo.co.uk</t>
  </si>
  <si>
    <t>2023-06-25 09:46:38</t>
  </si>
  <si>
    <t>2023-06-25 09:52:40</t>
  </si>
  <si>
    <t>2023-07-17 14:58:18</t>
  </si>
  <si>
    <t>gullydwarf@hotmail.com</t>
  </si>
  <si>
    <t>2023-06-26 16:05:38</t>
  </si>
  <si>
    <t>phillip.critchlow@yahoo.co.uk</t>
  </si>
  <si>
    <t>2023-06-26 16:23:33</t>
  </si>
  <si>
    <t>2023-06-26 19:09:04</t>
  </si>
  <si>
    <t>2023-07-01 09:57:17</t>
  </si>
  <si>
    <t>darren.strachan81@gmail.com</t>
  </si>
  <si>
    <t>2023-06-27 04:59:16</t>
  </si>
  <si>
    <t>2023-07-17 14:43:15</t>
  </si>
  <si>
    <t>mike.clancy101@gmail.com</t>
  </si>
  <si>
    <t>2023-06-27 15:23:16</t>
  </si>
  <si>
    <t>2023-06-27 20:09:03</t>
  </si>
  <si>
    <t>2023-06-27 20:42:59</t>
  </si>
  <si>
    <t>nicholasfoulkes@hotmail.co.ul</t>
  </si>
  <si>
    <t>2023-06-28 11:15:00</t>
  </si>
  <si>
    <t>2023-08-08 12:09:17</t>
  </si>
  <si>
    <t>wmarchant@btinternet.com</t>
  </si>
  <si>
    <t>2023-06-28 13:26:33</t>
  </si>
  <si>
    <t>2023-06-28 13:26:43</t>
  </si>
  <si>
    <t>bekalaing@gmail.com</t>
  </si>
  <si>
    <t>2023-06-28 15:12:00</t>
  </si>
  <si>
    <t>2023-08-08 11:20:48</t>
  </si>
  <si>
    <t>2023-06-28 19:41:46</t>
  </si>
  <si>
    <t>roycheng1997@gmail.com</t>
  </si>
  <si>
    <t>2023-06-28 22:34:28</t>
  </si>
  <si>
    <t>sibarber23@gmail.com</t>
  </si>
  <si>
    <t>2023-06-29 07:03:26</t>
  </si>
  <si>
    <t>petes@onetel.com</t>
  </si>
  <si>
    <t>2023-06-29 07:55:41</t>
  </si>
  <si>
    <t>davidmerritt@hotmail.co.uk</t>
  </si>
  <si>
    <t>2023-06-29 15:43:35</t>
  </si>
  <si>
    <t>2023-07-01 06:46:56</t>
  </si>
  <si>
    <t>kingofmaking@naver.com</t>
  </si>
  <si>
    <t>2023-07-01 15:53:10</t>
  </si>
  <si>
    <t>melmcd47@gmail.com</t>
  </si>
  <si>
    <t>2023-07-01 16:49:12</t>
  </si>
  <si>
    <t>2023-07-14 15:50:48</t>
  </si>
  <si>
    <t>kimz2295@gmail.com</t>
  </si>
  <si>
    <t>2023-07-02 15:06:11</t>
  </si>
  <si>
    <t>2023-07-03 13:27:00</t>
  </si>
  <si>
    <t>2023-07-03 13:27:10</t>
  </si>
  <si>
    <t>2023-07-06 08:04:54</t>
  </si>
  <si>
    <t>davye28@gmail.com</t>
  </si>
  <si>
    <t>2023-07-06 14:45:16</t>
  </si>
  <si>
    <t>pf0109@gmail.com</t>
  </si>
  <si>
    <t>2023-07-08 11:18:35</t>
  </si>
  <si>
    <t>2023-08-01 09:51:29</t>
  </si>
  <si>
    <t>tomburke369@hotmail.co.uk</t>
  </si>
  <si>
    <t>2023-07-08 11:50:21</t>
  </si>
  <si>
    <t>2023-07-09 10:41:51</t>
  </si>
  <si>
    <t>2023-07-09 22:32:31</t>
  </si>
  <si>
    <t>2023-07-17 12:59:18</t>
  </si>
  <si>
    <t>christopher_shaun@hotmail.co.uk</t>
  </si>
  <si>
    <t>2023-07-10 15:20:45</t>
  </si>
  <si>
    <t>malcolm.rose911@outlook.com</t>
  </si>
  <si>
    <t>2023-07-11 17:21:51</t>
  </si>
  <si>
    <t>mazzamercer@hotmail.com</t>
  </si>
  <si>
    <t>2023-07-12 01:51:22</t>
  </si>
  <si>
    <t>allan.ritchie@hotmail.co.uk</t>
  </si>
  <si>
    <t>2023-07-15 19:17:32</t>
  </si>
  <si>
    <t>vik.bhandari@gmail.com</t>
  </si>
  <si>
    <t>2023-07-18 23:50:42</t>
  </si>
  <si>
    <t>2023-08-02 12:47:19</t>
  </si>
  <si>
    <t>raghaw@hotmail.com</t>
  </si>
  <si>
    <t>2023-07-20 16:41:21</t>
  </si>
  <si>
    <t>lesley1312@sky.com</t>
  </si>
  <si>
    <t>2023-07-21 18:24:24</t>
  </si>
  <si>
    <t>2023-07-21 18:25:18</t>
  </si>
  <si>
    <t>2023-07-21 18:26:12</t>
  </si>
  <si>
    <t>2023-07-21 18:34:09</t>
  </si>
  <si>
    <t>ollie@hybrid-ecology.co.uk</t>
  </si>
  <si>
    <t>2023-07-22 10:13:57</t>
  </si>
  <si>
    <t>andersonbarry94@yahoo.co.uk</t>
  </si>
  <si>
    <t>2023-07-22 11:05:13</t>
  </si>
  <si>
    <t>stephenmurphy12@hotmail.com</t>
  </si>
  <si>
    <t>2023-07-22 11:25:41</t>
  </si>
  <si>
    <t>mark.graham8@icloud.com</t>
  </si>
  <si>
    <t>2023-07-22 16:33:08</t>
  </si>
  <si>
    <t>2023-07-22 16:33:48</t>
  </si>
  <si>
    <t>2023-07-22 16:34:09</t>
  </si>
  <si>
    <t>2023-07-23 12:57:13</t>
  </si>
  <si>
    <t>gary.cooper1054@gmail.com</t>
  </si>
  <si>
    <t>2023-07-23 18:18:59</t>
  </si>
  <si>
    <t>anton111@hotmail.co.uk</t>
  </si>
  <si>
    <t>2023-07-24 16:41:29</t>
  </si>
  <si>
    <t>alfclempson@gmail.com</t>
  </si>
  <si>
    <t>2023-07-24 20:53:22</t>
  </si>
  <si>
    <t>2023-07-26 14:04:14</t>
  </si>
  <si>
    <t>2023-07-24 22:30:42</t>
  </si>
  <si>
    <t>richbapty007@gmail.com</t>
  </si>
  <si>
    <t>2023-07-25 09:42:39</t>
  </si>
  <si>
    <t>2023-07-25 22:17:22</t>
  </si>
  <si>
    <t>harkirat10395@gmail.com</t>
  </si>
  <si>
    <t>2023-07-26 12:50:14</t>
  </si>
  <si>
    <t>2023-07-27 16:16:46</t>
  </si>
  <si>
    <t>mpampisgkazis@yahoo.gr</t>
  </si>
  <si>
    <t>2023-07-27 21:28:28</t>
  </si>
  <si>
    <t>2023-08-08 11:37:47</t>
  </si>
  <si>
    <t>ciaran.mcnally85@gmail.com</t>
  </si>
  <si>
    <t>2023-07-28 08:39:23</t>
  </si>
  <si>
    <t>lynseyminchin@hotmail.co.uk</t>
  </si>
  <si>
    <t>2023-07-31 17:08:13</t>
  </si>
  <si>
    <t>jagdish59@icloud.com</t>
  </si>
  <si>
    <t>2023-07-31 21:58:22</t>
  </si>
  <si>
    <t>jonnyaston65@hotmail.com</t>
  </si>
  <si>
    <t>2023-08-02 09:35:46</t>
  </si>
  <si>
    <t>2023-08-02 09:56:14</t>
  </si>
  <si>
    <t>scluckie@hotmail.co.uk</t>
  </si>
  <si>
    <t>2023-08-02 09:51:11</t>
  </si>
  <si>
    <t>dave_pople@hotmail.com</t>
  </si>
  <si>
    <t>2023-08-02 09:55:01</t>
  </si>
  <si>
    <t>j.richman@tiscali.co.uk</t>
  </si>
  <si>
    <t>2023-08-02 10:39:58</t>
  </si>
  <si>
    <t>a-thomson@live.co.uk</t>
  </si>
  <si>
    <t>2023-08-02 11:20:50</t>
  </si>
  <si>
    <t>bobsander74@hotmail.com</t>
  </si>
  <si>
    <t>2023-08-02 11:27:20</t>
  </si>
  <si>
    <t>Bediami@hotmail.com</t>
  </si>
  <si>
    <t>2023-08-02 11:36:23</t>
  </si>
  <si>
    <t>murray.dove@outlook.com</t>
  </si>
  <si>
    <t>2023-08-02 12:21:21</t>
  </si>
  <si>
    <t>h.houghton.07@aberdeen.ac.uk</t>
  </si>
  <si>
    <t>2023-08-02 13:03:49</t>
  </si>
  <si>
    <t>abrar@digitalrangers.in</t>
  </si>
  <si>
    <t>2023-08-02 13:41:09</t>
  </si>
  <si>
    <t>2023-08-02 13:48:49</t>
  </si>
  <si>
    <t>graeme.callander@hotmail.co.uk</t>
  </si>
  <si>
    <t>2023-08-02 16:03:34</t>
  </si>
  <si>
    <t>rtmac@talktalk.net</t>
  </si>
  <si>
    <t>2023-08-02 23:09:06</t>
  </si>
  <si>
    <t>m.milsom1@ntlworld.com</t>
  </si>
  <si>
    <t>2023-08-03 11:10:10</t>
  </si>
  <si>
    <t>abrarshaikhs1234@gmail.com</t>
  </si>
  <si>
    <t>2023-08-03 13:03:12</t>
  </si>
  <si>
    <t>s7df272e3eyc28@i.softbank.jp</t>
  </si>
  <si>
    <t>2023-08-04 08:50:44</t>
  </si>
  <si>
    <t>2023-08-04 09:31:23</t>
  </si>
  <si>
    <t>torix@naver.com</t>
  </si>
  <si>
    <t>2023-08-04 10:14:25</t>
  </si>
  <si>
    <t>2023-08-04 10:23:11</t>
  </si>
  <si>
    <t>craigmcginn@gmail.com</t>
  </si>
  <si>
    <t>2023-08-04 13:19:12</t>
  </si>
  <si>
    <t>2023-08-04 13:26:10</t>
  </si>
  <si>
    <t>kristopher.gemmell@sky.com</t>
  </si>
  <si>
    <t>2023-08-04 14:24:47</t>
  </si>
  <si>
    <t>arlenejj8977@gmail.com</t>
  </si>
  <si>
    <t>2023-08-04 14:25:00</t>
  </si>
  <si>
    <t>cloud6659@gmail.com</t>
  </si>
  <si>
    <t>2023-08-04 14:36:32</t>
  </si>
  <si>
    <t>sinnansinnans@gmail.com</t>
  </si>
  <si>
    <t>2023-08-04 16:48:24</t>
  </si>
  <si>
    <t>jonl33@hotmail.com</t>
  </si>
  <si>
    <t>2023-08-04 17:22:19</t>
  </si>
  <si>
    <t>2023-08-04 20:17:20</t>
  </si>
  <si>
    <t>Soboredoverhere@gmail.com</t>
  </si>
  <si>
    <t>2023-08-04 20:41:19</t>
  </si>
  <si>
    <t>feb2251y@gmail.com</t>
  </si>
  <si>
    <t>2023-08-05 09:15:52</t>
  </si>
  <si>
    <t>2023-08-05 16:52:50</t>
  </si>
  <si>
    <t>satya2403@gmail.com</t>
  </si>
  <si>
    <t>2023-08-08 08:37:16</t>
  </si>
  <si>
    <t>2023-08-08 20:34:39</t>
  </si>
  <si>
    <t>balajiontrimitta@gmail.com</t>
  </si>
  <si>
    <t>2023-08-09 05:57:01</t>
  </si>
  <si>
    <t>ajconway23@hotmail.com</t>
  </si>
  <si>
    <t>2023-08-09 16:29:16</t>
  </si>
  <si>
    <t>2023-08-09 16:29:42</t>
  </si>
  <si>
    <t>david.fairgrieve@hotmail.com</t>
  </si>
  <si>
    <t>2023-08-09 18:27:31</t>
  </si>
  <si>
    <t>aftermathman@hotmail.com</t>
  </si>
  <si>
    <t>2023-08-09 23:13:54</t>
  </si>
  <si>
    <t>eddie9879@hotmail.com</t>
  </si>
  <si>
    <t>2023-08-10 21:31:29</t>
  </si>
  <si>
    <t>goonboydave@gmail.com</t>
  </si>
  <si>
    <t>2023-08-13 13:40:37</t>
  </si>
  <si>
    <t>Jim.mcfarlane@email.com</t>
  </si>
  <si>
    <t>2023-08-13 16:12:40</t>
  </si>
  <si>
    <t>josh.f.dean@gmail.com</t>
  </si>
  <si>
    <t>2023-08-14 15:49:41</t>
  </si>
  <si>
    <t>adamhuwgriffiths@gmail.com</t>
  </si>
  <si>
    <t>2023-08-14 18:17:49</t>
  </si>
  <si>
    <t>nick.dent@btinternet.com</t>
  </si>
  <si>
    <t>2023-08-15 14:52:42</t>
  </si>
  <si>
    <t>2023-08-15 15:23:29</t>
  </si>
  <si>
    <t>danielwin1990@gmail.com</t>
  </si>
  <si>
    <t>2023-08-15 17:49:21</t>
  </si>
  <si>
    <t>Akirkla5@aol.com</t>
  </si>
  <si>
    <t>2023-08-15 20:35:38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</si>
</sst>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55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C2" t="str">
        <f>HYPERLINK("https://the-spirits-embassy.myshopify.com/products/gift-voucher?variant=39507946668067", "Gift Voucher ( £10 )")</f>
        <v>0</v>
      </c>
      <c r="D2" t="s">
        <v>10</v>
      </c>
      <c r="E2">
        <v>0</v>
      </c>
      <c r="F2" t="s">
        <v>11</v>
      </c>
      <c r="G2" t="s">
        <v>12</v>
      </c>
      <c r="H2" t="s">
        <v>13</v>
      </c>
    </row>
    <row r="3" spans="1:9">
      <c r="A3" t="s">
        <v>14</v>
      </c>
      <c r="C3" t="str">
        <f>HYPERLINK("https://the-spirits-embassy.myshopify.com/products/talisker-the-distillers-edition-2021-45-8-70cl?variant=39573006876707", "Talisker The Distillers Edition 2021")</f>
        <v>0</v>
      </c>
      <c r="D3" t="s">
        <v>10</v>
      </c>
      <c r="E3">
        <v>0</v>
      </c>
      <c r="F3" t="s">
        <v>11</v>
      </c>
      <c r="G3" t="s">
        <v>15</v>
      </c>
      <c r="H3" t="s">
        <v>16</v>
      </c>
    </row>
    <row r="4" spans="1:9">
      <c r="A4" t="s">
        <v>17</v>
      </c>
      <c r="C4" t="str">
        <f>HYPERLINK("https://the-spirits-embassy.myshopify.com/products/lets-talk-sherry-tasting-evening-5-30ml-and-5-15ml?variant=39858315984931", "Lets Talk Sherry Tasting Evening 5*30ml (Whisky) and 5*15ml (Sherry)")</f>
        <v>0</v>
      </c>
      <c r="D4" t="s">
        <v>10</v>
      </c>
      <c r="E4">
        <v>0</v>
      </c>
      <c r="F4" t="s">
        <v>11</v>
      </c>
      <c r="G4" t="s">
        <v>18</v>
      </c>
      <c r="H4" t="s">
        <v>19</v>
      </c>
    </row>
    <row r="5" spans="1:9">
      <c r="A5" t="s">
        <v>20</v>
      </c>
      <c r="C5" t="str">
        <f>HYPERLINK("https://the-spirits-embassy.myshopify.com/products/lets-talk-sherry-tasting-evening-5-30ml-and-5-15ml?variant=39858315984931", "Lets Talk Sherry Tasting Evening 5*30ml (Whisky) and 5*15ml (Sherry)")</f>
        <v>0</v>
      </c>
      <c r="D5" t="s">
        <v>10</v>
      </c>
      <c r="E5">
        <v>0</v>
      </c>
      <c r="F5" t="s">
        <v>11</v>
      </c>
      <c r="G5" t="s">
        <v>21</v>
      </c>
      <c r="H5" t="s">
        <v>19</v>
      </c>
    </row>
    <row r="6" spans="1:9">
      <c r="A6" t="s">
        <v>22</v>
      </c>
      <c r="C6" t="str">
        <f>HYPERLINK("https://the-spirits-embassy.myshopify.com/products/lets-talk-sherry-tasting-evening-5-30ml-and-5-15ml?variant=39858315984931", "Lets Talk Sherry Tasting Evening 5*30ml (Whisky) and 5*15ml (Sherry)")</f>
        <v>0</v>
      </c>
      <c r="D6" t="s">
        <v>10</v>
      </c>
      <c r="E6">
        <v>0</v>
      </c>
      <c r="F6" t="s">
        <v>11</v>
      </c>
      <c r="G6" t="s">
        <v>23</v>
      </c>
      <c r="H6" t="s">
        <v>19</v>
      </c>
    </row>
    <row r="7" spans="1:9">
      <c r="A7" t="s">
        <v>24</v>
      </c>
      <c r="C7" t="str">
        <f>HYPERLINK("https://the-spirits-embassy.myshopify.com/products/lets-talk-sherry-tasting-evening-5-30ml-and-5-15ml?variant=39858315984931", "Lets Talk Sherry Tasting Evening 5*30ml (Whisky) and 5*15ml (Sherry)")</f>
        <v>0</v>
      </c>
      <c r="D7" t="s">
        <v>10</v>
      </c>
      <c r="E7">
        <v>0</v>
      </c>
      <c r="F7" t="s">
        <v>11</v>
      </c>
      <c r="G7" t="s">
        <v>25</v>
      </c>
      <c r="H7" t="s">
        <v>19</v>
      </c>
    </row>
    <row r="8" spans="1:9">
      <c r="A8" t="s">
        <v>26</v>
      </c>
      <c r="C8" t="str">
        <f>HYPERLINK("https://the-spirits-embassy.myshopify.com/products/glendronach-18-year-old-700ml-46?variant=31830065152035", "The Glendronach 18 Year old")</f>
        <v>0</v>
      </c>
      <c r="D8" t="s">
        <v>10</v>
      </c>
      <c r="E8">
        <v>0</v>
      </c>
      <c r="F8" t="s">
        <v>11</v>
      </c>
      <c r="G8" t="s">
        <v>27</v>
      </c>
      <c r="H8" t="s">
        <v>28</v>
      </c>
    </row>
    <row r="9" spans="1:9">
      <c r="A9" t="s">
        <v>29</v>
      </c>
      <c r="C9" t="str">
        <f>HYPERLINK("https://the-spirits-embassy.myshopify.com/products/lets-talk-sherry-tasting-evening-5-30ml-and-5-15ml?variant=39858315984931", "Lets Talk Sherry Tasting Evening 5*30ml (Whisky) and 5*15ml (Sherry)")</f>
        <v>0</v>
      </c>
      <c r="D9" t="s">
        <v>10</v>
      </c>
      <c r="E9">
        <v>0</v>
      </c>
      <c r="F9" t="s">
        <v>11</v>
      </c>
      <c r="G9" t="s">
        <v>30</v>
      </c>
      <c r="H9" t="s">
        <v>19</v>
      </c>
    </row>
    <row r="10" spans="1:9">
      <c r="A10" t="s">
        <v>31</v>
      </c>
      <c r="C10" t="str">
        <f>HYPERLINK("https://the-spirits-embassy.myshopify.com/products/lets-talk-sherry-tasting-evening-5-30ml-and-5-15ml?variant=39858315984931", "Lets Talk Sherry Tasting Evening 5*30ml (Whisky) and 5*15ml (Sherry)")</f>
        <v>0</v>
      </c>
      <c r="D10" t="s">
        <v>10</v>
      </c>
      <c r="E10">
        <v>0</v>
      </c>
      <c r="F10" t="s">
        <v>11</v>
      </c>
      <c r="G10" t="s">
        <v>32</v>
      </c>
      <c r="H10" t="s">
        <v>19</v>
      </c>
    </row>
    <row r="11" spans="1:9">
      <c r="A11" t="s">
        <v>33</v>
      </c>
      <c r="C11" t="str">
        <f>HYPERLINK("https://the-spirits-embassy.myshopify.com/products/lets-talk-sherry-tasting-evening-5-30ml-and-5-15ml?variant=39858315984931", "Lets Talk Sherry Tasting Evening 5*30ml (Whisky) and 5*15ml (Sherry)")</f>
        <v>0</v>
      </c>
      <c r="D11" t="s">
        <v>10</v>
      </c>
      <c r="E11">
        <v>0</v>
      </c>
      <c r="F11" t="s">
        <v>11</v>
      </c>
      <c r="G11" t="s">
        <v>34</v>
      </c>
      <c r="H11" t="s">
        <v>19</v>
      </c>
    </row>
    <row r="12" spans="1:9">
      <c r="A12" t="s">
        <v>35</v>
      </c>
      <c r="C12" t="str">
        <f>HYPERLINK("https://the-spirits-embassy.myshopify.com/products/lets-talk-sherry-tasting-evening-5-30ml-and-5-15ml?variant=39858315984931", "Lets Talk Sherry Tasting Evening 5*30ml (Whisky) and 5*15ml (Sherry)")</f>
        <v>0</v>
      </c>
      <c r="D12" t="s">
        <v>10</v>
      </c>
      <c r="E12">
        <v>0</v>
      </c>
      <c r="F12" t="s">
        <v>11</v>
      </c>
      <c r="G12" t="s">
        <v>36</v>
      </c>
      <c r="H12" t="s">
        <v>19</v>
      </c>
    </row>
    <row r="13" spans="1:9">
      <c r="A13" t="s">
        <v>37</v>
      </c>
      <c r="C13" t="str">
        <f>HYPERLINK("https://the-spirits-embassy.myshopify.com/products/lets-talk-sherry-tasting-evening-5-30ml-and-5-15ml?variant=39858315984931", "Lets Talk Sherry Tasting Evening 5*30ml (Whisky) and 5*15ml (Sherry)")</f>
        <v>0</v>
      </c>
      <c r="D13" t="s">
        <v>10</v>
      </c>
      <c r="E13">
        <v>0</v>
      </c>
      <c r="F13" t="s">
        <v>38</v>
      </c>
      <c r="G13" t="s">
        <v>39</v>
      </c>
      <c r="H13" t="s">
        <v>19</v>
      </c>
    </row>
    <row r="14" spans="1:9">
      <c r="A14" t="s">
        <v>40</v>
      </c>
      <c r="C14" t="str">
        <f>HYPERLINK("https://the-spirits-embassy.myshopify.com/products/lets-talk-sherry-tasting-evening-5-30ml-and-5-15ml?variant=39858315984931", "Lets Talk Sherry Tasting Evening 5*30ml (Whisky) and 5*15ml (Sherry)")</f>
        <v>0</v>
      </c>
      <c r="D14" t="s">
        <v>10</v>
      </c>
      <c r="E14">
        <v>0</v>
      </c>
      <c r="F14" t="s">
        <v>11</v>
      </c>
      <c r="G14" t="s">
        <v>41</v>
      </c>
      <c r="H14" t="s">
        <v>19</v>
      </c>
    </row>
    <row r="15" spans="1:9">
      <c r="A15" t="s">
        <v>42</v>
      </c>
      <c r="C15" t="str">
        <f>HYPERLINK("https://the-spirits-embassy.myshopify.com/products/lets-talk-sherry-tasting-evening-5-30ml-and-5-15ml?variant=39858315984931", "Lets Talk Sherry Tasting Evening 5*30ml (Whisky) and 5*15ml (Sherry)")</f>
        <v>0</v>
      </c>
      <c r="D15" t="s">
        <v>10</v>
      </c>
      <c r="E15">
        <v>0</v>
      </c>
      <c r="F15" t="s">
        <v>11</v>
      </c>
      <c r="G15" t="s">
        <v>43</v>
      </c>
      <c r="H15" t="s">
        <v>19</v>
      </c>
    </row>
    <row r="16" spans="1:9">
      <c r="A16" t="s">
        <v>44</v>
      </c>
      <c r="C16" t="str">
        <f>HYPERLINK("https://the-spirits-embassy.myshopify.com/products/lets-talk-sherry-tasting-evening-5-30ml-and-5-15ml?variant=39858315984931", "Lets Talk Sherry Tasting Evening 5*30ml (Whisky) and 5*15ml (Sherry)")</f>
        <v>0</v>
      </c>
      <c r="D16" t="s">
        <v>10</v>
      </c>
      <c r="E16">
        <v>0</v>
      </c>
      <c r="F16" t="s">
        <v>11</v>
      </c>
      <c r="G16" t="s">
        <v>45</v>
      </c>
      <c r="H16" t="s">
        <v>19</v>
      </c>
    </row>
    <row r="17" spans="1:9">
      <c r="A17" t="s">
        <v>46</v>
      </c>
      <c r="C17" t="str">
        <f>HYPERLINK("https://the-spirits-embassy.myshopify.com/products/lets-talk-sherry-tasting-evening-5-30ml-and-5-15ml?variant=39858315984931", "Lets Talk Sherry Tasting Evening 5*30ml (Whisky) and 5*15ml (Sherry)")</f>
        <v>0</v>
      </c>
      <c r="D17" t="s">
        <v>10</v>
      </c>
      <c r="E17">
        <v>0</v>
      </c>
      <c r="F17" t="s">
        <v>11</v>
      </c>
      <c r="G17" t="s">
        <v>47</v>
      </c>
      <c r="H17" t="s">
        <v>19</v>
      </c>
    </row>
    <row r="18" spans="1:9">
      <c r="A18" t="s">
        <v>48</v>
      </c>
      <c r="C18" t="str">
        <f>HYPERLINK("https://the-spirits-embassy.myshopify.com/products/lets-talk-sherry-tasting-evening-5-30ml-and-5-15ml?variant=39858315984931", "Lets Talk Sherry Tasting Evening 5*30ml (Whisky) and 5*15ml (Sherry)")</f>
        <v>0</v>
      </c>
      <c r="D18" t="s">
        <v>10</v>
      </c>
      <c r="E18">
        <v>0</v>
      </c>
      <c r="F18" t="s">
        <v>11</v>
      </c>
      <c r="G18" t="s">
        <v>49</v>
      </c>
      <c r="H18" t="s">
        <v>19</v>
      </c>
    </row>
    <row r="19" spans="1:9">
      <c r="A19" t="s">
        <v>50</v>
      </c>
      <c r="C19" t="str">
        <f>HYPERLINK("https://the-spirits-embassy.myshopify.com/products/lets-talk-sherry-tasting-evening-5-30ml-and-5-15ml?variant=39858315984931", "Lets Talk Sherry Tasting Evening 5*30ml (Whisky) and 5*15ml (Sherry)")</f>
        <v>0</v>
      </c>
      <c r="D19" t="s">
        <v>10</v>
      </c>
      <c r="E19">
        <v>0</v>
      </c>
      <c r="F19" t="s">
        <v>11</v>
      </c>
      <c r="G19" t="s">
        <v>51</v>
      </c>
      <c r="H19" t="s">
        <v>19</v>
      </c>
    </row>
    <row r="20" spans="1:9">
      <c r="A20" t="s">
        <v>52</v>
      </c>
      <c r="C20" t="str">
        <f>HYPERLINK("https://the-spirits-embassy.myshopify.com/products/lets-talk-sherry-tasting-evening-5-30ml-and-5-15ml?variant=39858315984931", "Lets Talk Sherry Tasting Evening 5*30ml (Whisky) and 5*15ml (Sherry)")</f>
        <v>0</v>
      </c>
      <c r="D20" t="s">
        <v>10</v>
      </c>
      <c r="E20">
        <v>0</v>
      </c>
      <c r="F20" t="s">
        <v>11</v>
      </c>
      <c r="G20" t="s">
        <v>53</v>
      </c>
      <c r="H20" t="s">
        <v>19</v>
      </c>
    </row>
    <row r="21" spans="1:9">
      <c r="A21" t="s">
        <v>54</v>
      </c>
      <c r="C21" t="str">
        <f>HYPERLINK("https://the-spirits-embassy.myshopify.com/products/lets-talk-sherry-tasting-evening-5-30ml-and-5-15ml?variant=39858315984931", "Lets Talk Sherry Tasting Evening 5*30ml (Whisky) and 5*15ml (Sherry)")</f>
        <v>0</v>
      </c>
      <c r="D21" t="s">
        <v>10</v>
      </c>
      <c r="E21">
        <v>0</v>
      </c>
      <c r="F21" t="s">
        <v>11</v>
      </c>
      <c r="G21" t="s">
        <v>55</v>
      </c>
      <c r="H21" t="s">
        <v>19</v>
      </c>
    </row>
    <row r="22" spans="1:9">
      <c r="A22" t="s">
        <v>56</v>
      </c>
      <c r="C22" t="str">
        <f>HYPERLINK("https://the-spirits-embassy.myshopify.com/products/lets-talk-sherry-tasting-evening-5-30ml-and-5-15ml?variant=39858315984931", "Lets Talk Sherry Tasting Evening 5*30ml (Whisky) and 5*15ml (Sherry)")</f>
        <v>0</v>
      </c>
      <c r="D22" t="s">
        <v>10</v>
      </c>
      <c r="E22">
        <v>0</v>
      </c>
      <c r="F22" t="s">
        <v>11</v>
      </c>
      <c r="G22" t="s">
        <v>57</v>
      </c>
      <c r="H22" t="s">
        <v>19</v>
      </c>
    </row>
    <row r="23" spans="1:9">
      <c r="A23" t="s">
        <v>58</v>
      </c>
      <c r="C23" t="str">
        <f>HYPERLINK("https://the-spirits-embassy.myshopify.com/products/lets-talk-sherry-tasting-evening-5-30ml-and-5-15ml?variant=39858315984931", "Lets Talk Sherry Tasting Evening 5*30ml (Whisky) and 5*15ml (Sherry)")</f>
        <v>0</v>
      </c>
      <c r="D23" t="s">
        <v>10</v>
      </c>
      <c r="E23">
        <v>0</v>
      </c>
      <c r="F23" t="s">
        <v>11</v>
      </c>
      <c r="G23" t="s">
        <v>59</v>
      </c>
      <c r="H23" t="s">
        <v>19</v>
      </c>
    </row>
    <row r="24" spans="1:9">
      <c r="A24" t="s">
        <v>60</v>
      </c>
      <c r="C24" t="str">
        <f>HYPERLINK("https://the-spirits-embassy.myshopify.com/products/lets-talk-sherry-tasting-evening-5-30ml-and-5-15ml?variant=39858315984931", "Lets Talk Sherry Tasting Evening 5*30ml (Whisky) and 5*15ml (Sherry)")</f>
        <v>0</v>
      </c>
      <c r="D24" t="s">
        <v>10</v>
      </c>
      <c r="E24">
        <v>0</v>
      </c>
      <c r="F24" t="s">
        <v>11</v>
      </c>
      <c r="G24" t="s">
        <v>61</v>
      </c>
      <c r="H24" t="s">
        <v>19</v>
      </c>
    </row>
    <row r="25" spans="1:9">
      <c r="A25" t="s">
        <v>62</v>
      </c>
      <c r="C25" t="str">
        <f>HYPERLINK("https://the-spirits-embassy.myshopify.com/products/lets-talk-sherry-tasting-evening-5-30ml-and-5-15ml?variant=39858315984931", "Lets Talk Sherry Tasting Evening 5*30ml (Whisky) and 5*15ml (Sherry)")</f>
        <v>0</v>
      </c>
      <c r="D25" t="s">
        <v>10</v>
      </c>
      <c r="E25">
        <v>0</v>
      </c>
      <c r="F25" t="s">
        <v>11</v>
      </c>
      <c r="G25" t="s">
        <v>63</v>
      </c>
      <c r="H25" t="s">
        <v>19</v>
      </c>
    </row>
    <row r="26" spans="1:9">
      <c r="A26" t="s">
        <v>64</v>
      </c>
      <c r="C26" t="str">
        <f>HYPERLINK("https://the-spirits-embassy.myshopify.com/products/lets-talk-sherry-tasting-evening-5-30ml-and-5-15ml?variant=39858315984931", "Lets Talk Sherry Tasting Evening 5*30ml (Whisky) and 5*15ml (Sherry)")</f>
        <v>0</v>
      </c>
      <c r="D26" t="s">
        <v>10</v>
      </c>
      <c r="E26">
        <v>0</v>
      </c>
      <c r="F26" t="s">
        <v>11</v>
      </c>
      <c r="G26" t="s">
        <v>65</v>
      </c>
      <c r="H26" t="s">
        <v>19</v>
      </c>
    </row>
    <row r="27" spans="1:9">
      <c r="A27" t="s">
        <v>66</v>
      </c>
      <c r="C27" t="str">
        <f>HYPERLINK("https://the-spirits-embassy.myshopify.com/products/lets-talk-sherry-tasting-evening-5-30ml-and-5-15ml?variant=39858315984931", "Lets Talk Sherry Tasting Evening 5*30ml (Whisky) and 5*15ml (Sherry)")</f>
        <v>0</v>
      </c>
      <c r="D27" t="s">
        <v>10</v>
      </c>
      <c r="E27">
        <v>0</v>
      </c>
      <c r="F27" t="s">
        <v>11</v>
      </c>
      <c r="G27" t="s">
        <v>67</v>
      </c>
      <c r="H27" t="s">
        <v>19</v>
      </c>
    </row>
    <row r="28" spans="1:9">
      <c r="A28" t="s">
        <v>68</v>
      </c>
      <c r="C28" t="str">
        <f>HYPERLINK("https://the-spirits-embassy.myshopify.com/products/lets-talk-sherry-tasting-evening-5-30ml-and-5-15ml?variant=39858315984931", "Lets Talk Sherry Tasting Evening 5*30ml (Whisky) and 5*15ml (Sherry)")</f>
        <v>0</v>
      </c>
      <c r="D28" t="s">
        <v>10</v>
      </c>
      <c r="E28">
        <v>0</v>
      </c>
      <c r="F28" t="s">
        <v>11</v>
      </c>
      <c r="G28" t="s">
        <v>69</v>
      </c>
      <c r="H28" t="s">
        <v>19</v>
      </c>
    </row>
    <row r="29" spans="1:9">
      <c r="A29" t="s">
        <v>70</v>
      </c>
      <c r="C29" t="str">
        <f>HYPERLINK("https://the-spirits-embassy.myshopify.com/products/lets-talk-sherry-tasting-evening-5-30ml-and-5-15ml?variant=39858315984931", "Lets Talk Sherry Tasting Evening 5*30ml (Whisky) and 5*15ml (Sherry)")</f>
        <v>0</v>
      </c>
      <c r="D29" t="s">
        <v>10</v>
      </c>
      <c r="E29">
        <v>0</v>
      </c>
      <c r="F29" t="s">
        <v>11</v>
      </c>
      <c r="G29" t="s">
        <v>71</v>
      </c>
      <c r="H29" t="s">
        <v>19</v>
      </c>
    </row>
    <row r="30" spans="1:9">
      <c r="A30" t="s">
        <v>72</v>
      </c>
      <c r="C30" t="str">
        <f>HYPERLINK("https://the-spirits-embassy.myshopify.com/products/lets-talk-sherry-tasting-evening-5-30ml-and-5-15ml?variant=39858315984931", "Lets Talk Sherry Tasting Evening 5*30ml (Whisky) and 5*15ml (Sherry)")</f>
        <v>0</v>
      </c>
      <c r="D30" t="s">
        <v>10</v>
      </c>
      <c r="E30">
        <v>0</v>
      </c>
      <c r="F30" t="s">
        <v>11</v>
      </c>
      <c r="G30" t="s">
        <v>73</v>
      </c>
      <c r="H30" t="s">
        <v>19</v>
      </c>
    </row>
    <row r="31" spans="1:9">
      <c r="A31" t="s">
        <v>74</v>
      </c>
      <c r="C31" t="str">
        <f>HYPERLINK("https://the-spirits-embassy.myshopify.com/products/lets-talk-sherry-tasting-evening-5-30ml-and-5-15ml?variant=39858315984931", "Lets Talk Sherry Tasting Evening 5*30ml (Whisky) and 5*15ml (Sherry)")</f>
        <v>0</v>
      </c>
      <c r="D31" t="s">
        <v>10</v>
      </c>
      <c r="E31">
        <v>0</v>
      </c>
      <c r="F31" t="s">
        <v>11</v>
      </c>
      <c r="G31" t="s">
        <v>75</v>
      </c>
      <c r="H31" t="s">
        <v>19</v>
      </c>
    </row>
    <row r="32" spans="1:9">
      <c r="A32" t="s">
        <v>76</v>
      </c>
      <c r="C32" t="str">
        <f>HYPERLINK("https://the-spirits-embassy.myshopify.com/products/lets-talk-sherry-tasting-evening-5-30ml-and-5-15ml?variant=39858315984931", "Lets Talk Sherry Tasting Evening 5*30ml (Whisky) and 5*15ml (Sherry)")</f>
        <v>0</v>
      </c>
      <c r="D32" t="s">
        <v>10</v>
      </c>
      <c r="E32">
        <v>0</v>
      </c>
      <c r="F32" t="s">
        <v>11</v>
      </c>
      <c r="G32" t="s">
        <v>77</v>
      </c>
      <c r="H32" t="s">
        <v>19</v>
      </c>
    </row>
    <row r="33" spans="1:9">
      <c r="A33" t="s">
        <v>78</v>
      </c>
      <c r="C33" t="str">
        <f>HYPERLINK("https://the-spirits-embassy.myshopify.com/products/lets-talk-sherry-tasting-evening-5-30ml-and-5-15ml?variant=39858315984931", "Lets Talk Sherry Tasting Evening 5*30ml (Whisky) and 5*15ml (Sherry)")</f>
        <v>0</v>
      </c>
      <c r="D33" t="s">
        <v>10</v>
      </c>
      <c r="E33">
        <v>0</v>
      </c>
      <c r="F33" t="s">
        <v>11</v>
      </c>
      <c r="G33" t="s">
        <v>79</v>
      </c>
      <c r="H33" t="s">
        <v>19</v>
      </c>
    </row>
    <row r="34" spans="1:9">
      <c r="A34" t="s">
        <v>80</v>
      </c>
      <c r="C34" t="str">
        <f>HYPERLINK("https://the-spirits-embassy.myshopify.com/products/diageo-distillers-editions-2021tasting-5-30ml?variant=39858324209699", "Diageo - Distillers Editions Tasting  5*30ml")</f>
        <v>0</v>
      </c>
      <c r="D34" t="s">
        <v>10</v>
      </c>
      <c r="E34">
        <v>-1</v>
      </c>
      <c r="F34" t="s">
        <v>11</v>
      </c>
      <c r="G34" t="s">
        <v>81</v>
      </c>
      <c r="H34" t="s">
        <v>82</v>
      </c>
    </row>
    <row r="35" spans="1:9">
      <c r="A35" t="s">
        <v>83</v>
      </c>
      <c r="C35" t="str">
        <f>HYPERLINK("https://the-spirits-embassy.myshopify.com/products/diageo-distillers-editions-2021tasting-5-30ml?variant=39858324209699", "Diageo - Distillers Editions Tasting  5*30ml")</f>
        <v>0</v>
      </c>
      <c r="D35" t="s">
        <v>10</v>
      </c>
      <c r="E35">
        <v>-1</v>
      </c>
      <c r="F35" t="s">
        <v>11</v>
      </c>
      <c r="G35" t="s">
        <v>84</v>
      </c>
      <c r="H35" t="s">
        <v>82</v>
      </c>
    </row>
    <row r="36" spans="1:9">
      <c r="A36" t="s">
        <v>85</v>
      </c>
      <c r="C36" t="str">
        <f>HYPERLINK("https://the-spirits-embassy.myshopify.com/products/lets-talk-sherry-tasting-evening-5-30ml-and-5-15ml?variant=39858315984931", "Lets Talk Sherry Tasting Evening 5*30ml (Whisky) and 5*15ml (Sherry)")</f>
        <v>0</v>
      </c>
      <c r="D36" t="s">
        <v>10</v>
      </c>
      <c r="E36">
        <v>0</v>
      </c>
      <c r="F36" t="s">
        <v>38</v>
      </c>
      <c r="G36" t="s">
        <v>86</v>
      </c>
    </row>
    <row r="37" spans="1:9">
      <c r="A37" t="s">
        <v>87</v>
      </c>
      <c r="C37" t="str">
        <f>HYPERLINK("https://the-spirits-embassy.myshopify.com/products/lets-talk-sherry-tasting-evening-5-30ml-and-5-15ml?variant=39858315984931", "Lets Talk Sherry Tasting Evening 5*30ml (Whisky) and 5*15ml (Sherry)")</f>
        <v>0</v>
      </c>
      <c r="D37" t="s">
        <v>10</v>
      </c>
      <c r="E37">
        <v>0</v>
      </c>
      <c r="F37" t="s">
        <v>38</v>
      </c>
      <c r="G37" t="s">
        <v>88</v>
      </c>
    </row>
    <row r="38" spans="1:9">
      <c r="A38" t="s">
        <v>89</v>
      </c>
      <c r="C38" t="str">
        <f>HYPERLINK("https://the-spirits-embassy.myshopify.com/products/lets-talk-sherry-tasting-evening-5-30ml-and-5-15ml?variant=39858315984931", "Lets Talk Sherry Tasting Evening 5*30ml (Whisky) and 5*15ml (Sherry)")</f>
        <v>0</v>
      </c>
      <c r="D38" t="s">
        <v>10</v>
      </c>
      <c r="E38">
        <v>0</v>
      </c>
      <c r="F38" t="s">
        <v>38</v>
      </c>
      <c r="G38" t="s">
        <v>90</v>
      </c>
    </row>
    <row r="39" spans="1:9">
      <c r="A39" t="s">
        <v>91</v>
      </c>
      <c r="C39" t="str">
        <f>HYPERLINK("https://the-spirits-embassy.myshopify.com/products/lets-talk-sherry-tasting-evening-5-30ml-and-5-15ml?variant=39858315984931", "Lets Talk Sherry Tasting Evening 5*30ml (Whisky) and 5*15ml (Sherry)")</f>
        <v>0</v>
      </c>
      <c r="D39" t="s">
        <v>10</v>
      </c>
      <c r="E39">
        <v>0</v>
      </c>
      <c r="F39" t="s">
        <v>38</v>
      </c>
      <c r="G39" t="s">
        <v>92</v>
      </c>
    </row>
    <row r="40" spans="1:9">
      <c r="A40" t="s">
        <v>93</v>
      </c>
      <c r="C40" t="str">
        <f>HYPERLINK("https://the-spirits-embassy.myshopify.com/products/lets-talk-sherry-tasting-evening-5-30ml-and-5-15ml?variant=39858315984931", "Lets Talk Sherry Tasting Evening 5*30ml (Whisky) and 5*15ml (Sherry)")</f>
        <v>0</v>
      </c>
      <c r="D40" t="s">
        <v>10</v>
      </c>
      <c r="E40">
        <v>0</v>
      </c>
      <c r="F40" t="s">
        <v>38</v>
      </c>
      <c r="G40" t="s">
        <v>94</v>
      </c>
    </row>
    <row r="41" spans="1:9">
      <c r="A41" t="s">
        <v>95</v>
      </c>
      <c r="C41" t="str">
        <f>HYPERLINK("https://the-spirits-embassy.myshopify.com/products/lets-talk-sherry-tasting-evening-5-30ml-and-5-15ml?variant=39858315984931", "Lets Talk Sherry Tasting Evening 5*30ml (Whisky) and 5*15ml (Sherry)")</f>
        <v>0</v>
      </c>
      <c r="D41" t="s">
        <v>10</v>
      </c>
      <c r="E41">
        <v>0</v>
      </c>
      <c r="F41" t="s">
        <v>38</v>
      </c>
      <c r="G41" t="s">
        <v>96</v>
      </c>
    </row>
    <row r="42" spans="1:9">
      <c r="A42" t="s">
        <v>97</v>
      </c>
      <c r="C42" t="str">
        <f>HYPERLINK("https://the-spirits-embassy.myshopify.com/products/octave-highland-park-2006-15-year-old-54-9-700ml?variant=39603351748643", "The Octave Highland Park 2006 15 Year Old")</f>
        <v>0</v>
      </c>
      <c r="D42" t="s">
        <v>10</v>
      </c>
      <c r="E42">
        <v>0</v>
      </c>
      <c r="F42" t="s">
        <v>38</v>
      </c>
      <c r="G42" t="s">
        <v>98</v>
      </c>
    </row>
    <row r="43" spans="1:9">
      <c r="A43" t="s">
        <v>99</v>
      </c>
      <c r="C43" t="str">
        <f>HYPERLINK("https://the-spirits-embassy.myshopify.com/products/lets-talk-sherry-tasting-evening-5-30ml-and-5-15ml?variant=39858315984931", "Lets Talk Sherry Tasting Evening 5*30ml (Whisky) and 5*15ml (Sherry)")</f>
        <v>0</v>
      </c>
      <c r="D43" t="s">
        <v>10</v>
      </c>
      <c r="E43">
        <v>0</v>
      </c>
      <c r="F43" t="s">
        <v>38</v>
      </c>
      <c r="G43" t="s">
        <v>100</v>
      </c>
    </row>
    <row r="44" spans="1:9">
      <c r="A44" t="s">
        <v>101</v>
      </c>
      <c r="C44" t="str">
        <f>HYPERLINK("https://the-spirits-embassy.myshopify.com/products/lets-talk-sherry-tasting-evening-5-30ml-and-5-15ml?variant=39858315984931", "Lets Talk Sherry Tasting Evening 5*30ml (Whisky) and 5*15ml (Sherry)")</f>
        <v>0</v>
      </c>
      <c r="D44" t="s">
        <v>10</v>
      </c>
      <c r="E44">
        <v>0</v>
      </c>
      <c r="F44" t="s">
        <v>38</v>
      </c>
      <c r="G44" t="s">
        <v>102</v>
      </c>
    </row>
    <row r="45" spans="1:9">
      <c r="A45" t="s">
        <v>103</v>
      </c>
      <c r="C45" t="str">
        <f>HYPERLINK("https://the-spirits-embassy.myshopify.com/products/lets-talk-sherry-tasting-evening-5-30ml-and-5-15ml?variant=39858315984931", "Lets Talk Sherry Tasting Evening 5*30ml (Whisky) and 5*15ml (Sherry)")</f>
        <v>0</v>
      </c>
      <c r="D45" t="s">
        <v>10</v>
      </c>
      <c r="E45">
        <v>0</v>
      </c>
      <c r="F45" t="s">
        <v>38</v>
      </c>
      <c r="G45" t="s">
        <v>104</v>
      </c>
    </row>
    <row r="46" spans="1:9">
      <c r="A46" t="s">
        <v>105</v>
      </c>
      <c r="C46" t="str">
        <f>HYPERLINK("https://the-spirits-embassy.myshopify.com/products/lets-talk-sherry-tasting-evening-5-30ml-and-5-15ml?variant=39858315984931", "Lets Talk Sherry Tasting Evening 5*30ml (Whisky) and 5*15ml (Sherry)")</f>
        <v>0</v>
      </c>
      <c r="D46" t="s">
        <v>10</v>
      </c>
      <c r="E46">
        <v>0</v>
      </c>
      <c r="F46" t="s">
        <v>38</v>
      </c>
      <c r="G46" t="s">
        <v>106</v>
      </c>
    </row>
    <row r="47" spans="1:9">
      <c r="A47" t="s">
        <v>107</v>
      </c>
      <c r="C47" t="str">
        <f>HYPERLINK("https://the-spirits-embassy.myshopify.com/products/lets-talk-sherry-tasting-evening-5-30ml-and-5-15ml?variant=39858315984931", "Lets Talk Sherry Tasting Evening 5*30ml (Whisky) and 5*15ml (Sherry)")</f>
        <v>0</v>
      </c>
      <c r="D47" t="s">
        <v>10</v>
      </c>
      <c r="E47">
        <v>0</v>
      </c>
      <c r="F47" t="s">
        <v>38</v>
      </c>
      <c r="G47" t="s">
        <v>108</v>
      </c>
    </row>
    <row r="48" spans="1:9">
      <c r="A48" t="s">
        <v>109</v>
      </c>
      <c r="C48" t="str">
        <f>HYPERLINK("https://the-spirits-embassy.myshopify.com/products/bunnahabhain-feis-ile-whisky-festival-2022-abhainn-araig-50-8-700ml?variant=39630704345123", "Bunnahabhain Abhainn Araig  Fèis Ìle 2022")</f>
        <v>0</v>
      </c>
      <c r="D48" t="s">
        <v>10</v>
      </c>
      <c r="E48">
        <v>3</v>
      </c>
      <c r="F48" t="s">
        <v>11</v>
      </c>
      <c r="G48" t="s">
        <v>110</v>
      </c>
      <c r="H48" t="s">
        <v>111</v>
      </c>
    </row>
    <row r="49" spans="1:9">
      <c r="A49" t="s">
        <v>112</v>
      </c>
      <c r="C49" t="str">
        <f>HYPERLINK("https://the-spirits-embassy.myshopify.com/products/lets-talk-sherry-tasting-evening-5-30ml-and-5-15ml?variant=39858315984931", "Lets Talk Sherry Tasting Evening 5*30ml (Whisky) and 5*15ml (Sherry)")</f>
        <v>0</v>
      </c>
      <c r="D49" t="s">
        <v>10</v>
      </c>
      <c r="E49">
        <v>0</v>
      </c>
      <c r="F49" t="s">
        <v>38</v>
      </c>
      <c r="G49" t="s">
        <v>113</v>
      </c>
    </row>
    <row r="50" spans="1:9">
      <c r="A50" t="s">
        <v>114</v>
      </c>
      <c r="C50" t="str">
        <f>HYPERLINK("https://the-spirits-embassy.myshopify.com/products/lets-talk-sherry-tasting-evening-5-30ml-and-5-15ml?variant=39858315984931", "Lets Talk Sherry Tasting Evening 5*30ml (Whisky) and 5*15ml (Sherry)")</f>
        <v>0</v>
      </c>
      <c r="D50" t="s">
        <v>10</v>
      </c>
      <c r="E50">
        <v>0</v>
      </c>
      <c r="F50" t="s">
        <v>38</v>
      </c>
      <c r="G50" t="s">
        <v>115</v>
      </c>
    </row>
    <row r="51" spans="1:9">
      <c r="A51" t="s">
        <v>116</v>
      </c>
      <c r="C51" t="str">
        <f>HYPERLINK("https://the-spirits-embassy.myshopify.com/products/lets-talk-sherry-tasting-evening-5-30ml-and-5-15ml?variant=39858315984931", "Lets Talk Sherry Tasting Evening 5*30ml (Whisky) and 5*15ml (Sherry)")</f>
        <v>0</v>
      </c>
      <c r="D51" t="s">
        <v>10</v>
      </c>
      <c r="E51">
        <v>0</v>
      </c>
      <c r="F51" t="s">
        <v>38</v>
      </c>
      <c r="G51" t="s">
        <v>117</v>
      </c>
    </row>
    <row r="52" spans="1:9">
      <c r="A52" t="s">
        <v>118</v>
      </c>
      <c r="C52" t="str">
        <f>HYPERLINK("https://the-spirits-embassy.myshopify.com/products/lets-talk-sherry-tasting-evening-5-30ml-and-5-15ml?variant=39858315984931", "Lets Talk Sherry Tasting Evening 5*30ml (Whisky) and 5*15ml (Sherry)")</f>
        <v>0</v>
      </c>
      <c r="D52" t="s">
        <v>10</v>
      </c>
      <c r="E52">
        <v>0</v>
      </c>
      <c r="F52" t="s">
        <v>38</v>
      </c>
      <c r="G52" t="s">
        <v>119</v>
      </c>
    </row>
    <row r="53" spans="1:9">
      <c r="A53" t="s">
        <v>120</v>
      </c>
      <c r="C53" t="str">
        <f>HYPERLINK("https://the-spirits-embassy.myshopify.com/products/lets-talk-sherry-tasting-evening-5-30ml-and-5-15ml?variant=39858315984931", "Lets Talk Sherry Tasting Evening 5*30ml (Whisky) and 5*15ml (Sherry)")</f>
        <v>0</v>
      </c>
      <c r="D53" t="s">
        <v>10</v>
      </c>
      <c r="E53">
        <v>0</v>
      </c>
      <c r="F53" t="s">
        <v>38</v>
      </c>
      <c r="G53" t="s">
        <v>121</v>
      </c>
    </row>
    <row r="54" spans="1:9">
      <c r="A54" t="s">
        <v>122</v>
      </c>
      <c r="C54" t="str">
        <f>HYPERLINK("https://the-spirits-embassy.myshopify.com/products/springbank-pedro-ximenez-10-year-old-55-700ml?variant=39863605592099", "Springbank Pedro Ximenez 10 year old")</f>
        <v>0</v>
      </c>
      <c r="D54" t="s">
        <v>10</v>
      </c>
      <c r="E54">
        <v>0</v>
      </c>
      <c r="F54" t="s">
        <v>38</v>
      </c>
      <c r="G54" t="s">
        <v>123</v>
      </c>
    </row>
    <row r="55" spans="1:9">
      <c r="A55" t="s">
        <v>124</v>
      </c>
      <c r="C55" t="str">
        <f>HYPERLINK("https://the-spirits-embassy.myshopify.com/products/springbank-pedro-ximenez-10-year-old-55-700ml?variant=39863605592099", "Springbank Pedro Ximenez 10 year old")</f>
        <v>0</v>
      </c>
      <c r="D55" t="s">
        <v>10</v>
      </c>
      <c r="E55">
        <v>0</v>
      </c>
      <c r="F55" t="s">
        <v>38</v>
      </c>
      <c r="G55" t="s">
        <v>125</v>
      </c>
    </row>
    <row r="56" spans="1:9">
      <c r="A56" t="s">
        <v>126</v>
      </c>
      <c r="C56" t="str">
        <f>HYPERLINK("https://the-spirits-embassy.myshopify.com/products/lets-talk-sherry-tasting-evening-5-30ml-and-5-15ml?variant=39858315984931", "Lets Talk Sherry Tasting Evening 5*30ml (Whisky) and 5*15ml (Sherry)")</f>
        <v>0</v>
      </c>
      <c r="D56" t="s">
        <v>10</v>
      </c>
      <c r="E56">
        <v>0</v>
      </c>
      <c r="F56" t="s">
        <v>38</v>
      </c>
      <c r="G56" t="s">
        <v>127</v>
      </c>
    </row>
    <row r="57" spans="1:9">
      <c r="A57" t="s">
        <v>128</v>
      </c>
      <c r="C57" t="str">
        <f>HYPERLINK("https://the-spirits-embassy.myshopify.com/products/springbank-pedro-ximenez-10-year-old-55-700ml?variant=39863605592099", "Springbank Pedro Ximenez 10 year old")</f>
        <v>0</v>
      </c>
      <c r="D57" t="s">
        <v>10</v>
      </c>
      <c r="E57">
        <v>0</v>
      </c>
      <c r="F57" t="s">
        <v>38</v>
      </c>
      <c r="G57" t="s">
        <v>129</v>
      </c>
    </row>
    <row r="58" spans="1:9">
      <c r="A58" t="s">
        <v>130</v>
      </c>
      <c r="C58" t="str">
        <f>HYPERLINK("https://the-spirits-embassy.myshopify.com/products/cragganmore-the-distillers-edition-2021-40-700ml?variant=39739664662563", "Cragganmore 2009 Distillers Edition")</f>
        <v>0</v>
      </c>
      <c r="D58" t="s">
        <v>10</v>
      </c>
      <c r="E58">
        <v>4</v>
      </c>
      <c r="F58" t="s">
        <v>11</v>
      </c>
      <c r="G58" t="s">
        <v>131</v>
      </c>
      <c r="H58" t="s">
        <v>132</v>
      </c>
    </row>
    <row r="59" spans="1:9">
      <c r="A59" t="s">
        <v>133</v>
      </c>
      <c r="C59" t="str">
        <f>HYPERLINK("https://the-spirits-embassy.myshopify.com/products/lets-talk-sherry-tasting-evening-5-30ml-and-5-15ml?variant=39858315984931", "Lets Talk Sherry Tasting Evening 5*30ml (Whisky) and 5*15ml (Sherry)")</f>
        <v>0</v>
      </c>
      <c r="D59" t="s">
        <v>10</v>
      </c>
      <c r="E59">
        <v>0</v>
      </c>
      <c r="F59" t="s">
        <v>38</v>
      </c>
      <c r="G59" t="s">
        <v>134</v>
      </c>
    </row>
    <row r="60" spans="1:9">
      <c r="A60" t="s">
        <v>135</v>
      </c>
      <c r="C60" t="str">
        <f>HYPERLINK("https://the-spirits-embassy.myshopify.com/products/lets-talk-sherry-tasting-evening-5-30ml-and-5-15ml?variant=39858315984931", "Lets Talk Sherry Tasting Evening 5*30ml (Whisky) and 5*15ml (Sherry)")</f>
        <v>0</v>
      </c>
      <c r="D60" t="s">
        <v>10</v>
      </c>
      <c r="E60">
        <v>0</v>
      </c>
      <c r="F60" t="s">
        <v>38</v>
      </c>
      <c r="G60" t="s">
        <v>136</v>
      </c>
    </row>
    <row r="61" spans="1:9">
      <c r="A61" t="s">
        <v>137</v>
      </c>
      <c r="C61" t="str">
        <f>HYPERLINK("https://the-spirits-embassy.myshopify.com/products/springbank-pedro-ximenez-10-year-old-55-700ml?variant=39863605592099", "Springbank Pedro Ximenez 10 year old")</f>
        <v>0</v>
      </c>
      <c r="D61" t="s">
        <v>10</v>
      </c>
      <c r="E61">
        <v>0</v>
      </c>
      <c r="F61" t="s">
        <v>38</v>
      </c>
      <c r="G61" t="s">
        <v>138</v>
      </c>
    </row>
    <row r="62" spans="1:9">
      <c r="A62" t="s">
        <v>139</v>
      </c>
      <c r="C62" t="str">
        <f>HYPERLINK("https://the-spirits-embassy.myshopify.com/products/caol-ila-the-distillers-edition-2021-43-70cl?variant=39573006155811", "Caol Ila Distiller's Edition 2021")</f>
        <v>0</v>
      </c>
      <c r="D62" t="s">
        <v>10</v>
      </c>
      <c r="E62">
        <v>0</v>
      </c>
      <c r="F62" t="s">
        <v>11</v>
      </c>
      <c r="G62" t="s">
        <v>140</v>
      </c>
      <c r="H62" t="s">
        <v>141</v>
      </c>
    </row>
    <row r="63" spans="1:9">
      <c r="A63" t="s">
        <v>142</v>
      </c>
      <c r="C63" t="str">
        <f>HYPERLINK("https://the-spirits-embassy.myshopify.com/products/glenallachie-15-year-old-2007-cask-800179-oloroso-puncheon-70cl-58?variant=39877931237411", "GlenAllachie 15 Year Old 2007")</f>
        <v>0</v>
      </c>
      <c r="D63" t="s">
        <v>10</v>
      </c>
      <c r="E63">
        <v>0</v>
      </c>
      <c r="F63" t="s">
        <v>38</v>
      </c>
      <c r="G63" t="s">
        <v>143</v>
      </c>
    </row>
    <row r="64" spans="1:9">
      <c r="A64" t="s">
        <v>142</v>
      </c>
      <c r="C64" t="str">
        <f>HYPERLINK("https://the-spirits-embassy.myshopify.com/products/glendronach-18-year-old-700ml-46?variant=31830065152035", "The Glendronach 18 Year old")</f>
        <v>0</v>
      </c>
      <c r="D64" t="s">
        <v>10</v>
      </c>
      <c r="E64">
        <v>0</v>
      </c>
      <c r="F64" t="s">
        <v>38</v>
      </c>
      <c r="G64" t="s">
        <v>144</v>
      </c>
    </row>
    <row r="65" spans="1:9">
      <c r="A65" t="s">
        <v>145</v>
      </c>
      <c r="C65" t="str">
        <f>HYPERLINK("https://the-spirits-embassy.myshopify.com/products/lets-talk-sherry-tasting-evening-5-30ml-and-5-15ml?variant=39858315984931", "Lets Talk Sherry Tasting Evening 5*30ml (Whisky) and 5*15ml (Sherry)")</f>
        <v>0</v>
      </c>
      <c r="D65" t="s">
        <v>10</v>
      </c>
      <c r="E65">
        <v>0</v>
      </c>
      <c r="F65" t="s">
        <v>38</v>
      </c>
      <c r="G65" t="s">
        <v>146</v>
      </c>
    </row>
    <row r="66" spans="1:9">
      <c r="A66" t="s">
        <v>147</v>
      </c>
      <c r="C66" t="str">
        <f>HYPERLINK("https://the-spirits-embassy.myshopify.com/products/springbank-pedro-ximenez-10-year-old-55-700ml?variant=39863605592099", "Springbank Pedro Ximenez 10 year old")</f>
        <v>0</v>
      </c>
      <c r="D66" t="s">
        <v>10</v>
      </c>
      <c r="E66">
        <v>0</v>
      </c>
      <c r="F66" t="s">
        <v>38</v>
      </c>
      <c r="G66" t="s">
        <v>148</v>
      </c>
    </row>
    <row r="67" spans="1:9">
      <c r="A67" t="s">
        <v>149</v>
      </c>
      <c r="C67" t="str">
        <f>HYPERLINK("https://the-spirits-embassy.myshopify.com/products/lets-talk-sherry-tasting-evening-5-30ml-and-5-15ml?variant=39858315984931", "Lets Talk Sherry Tasting Evening 5*30ml (Whisky) and 5*15ml (Sherry)")</f>
        <v>0</v>
      </c>
      <c r="D67" t="s">
        <v>10</v>
      </c>
      <c r="E67">
        <v>0</v>
      </c>
      <c r="F67" t="s">
        <v>38</v>
      </c>
      <c r="G67" t="s">
        <v>150</v>
      </c>
    </row>
    <row r="68" spans="1:9">
      <c r="A68" t="s">
        <v>151</v>
      </c>
      <c r="C68" t="str">
        <f>HYPERLINK("https://the-spirits-embassy.myshopify.com/products/springbank-pedro-ximenez-10-year-old-55-700ml?variant=39863605592099", "Springbank Pedro Ximenez 10 year old")</f>
        <v>0</v>
      </c>
      <c r="D68" t="s">
        <v>10</v>
      </c>
      <c r="E68">
        <v>0</v>
      </c>
      <c r="F68" t="s">
        <v>38</v>
      </c>
      <c r="G68" t="s">
        <v>152</v>
      </c>
    </row>
    <row r="69" spans="1:9">
      <c r="A69" t="s">
        <v>153</v>
      </c>
      <c r="C69" t="str">
        <f>HYPERLINK("https://the-spirits-embassy.myshopify.com/products/glendronach-18-year-old-700ml-46?variant=31830065152035", "The Glendronach 18 Year old")</f>
        <v>0</v>
      </c>
      <c r="D69" t="s">
        <v>10</v>
      </c>
      <c r="E69">
        <v>0</v>
      </c>
      <c r="F69" t="s">
        <v>38</v>
      </c>
      <c r="G69" t="s">
        <v>154</v>
      </c>
    </row>
    <row r="70" spans="1:9">
      <c r="A70" t="s">
        <v>155</v>
      </c>
      <c r="C70" t="str">
        <f>HYPERLINK("https://the-spirits-embassy.myshopify.com/products/octave-bunnahabhain-2014-peated-7-year-old-3836329-54-2-700ml?variant=39802829701155", "The Octave Bunnahabhain 2014 7 Year old")</f>
        <v>0</v>
      </c>
      <c r="D70" t="s">
        <v>10</v>
      </c>
      <c r="E70">
        <v>2</v>
      </c>
      <c r="F70" t="s">
        <v>11</v>
      </c>
      <c r="G70" t="s">
        <v>156</v>
      </c>
      <c r="H70" t="s">
        <v>157</v>
      </c>
    </row>
    <row r="71" spans="1:9">
      <c r="A71" t="s">
        <v>158</v>
      </c>
      <c r="C71" t="str">
        <f>HYPERLINK("https://the-spirits-embassy.myshopify.com/products/lets-talk-sherry-tasting-evening-5-30ml-and-5-15ml?variant=39858315984931", "Lets Talk Sherry Tasting Evening 5*30ml (Whisky) and 5*15ml (Sherry)")</f>
        <v>0</v>
      </c>
      <c r="D71" t="s">
        <v>10</v>
      </c>
      <c r="E71">
        <v>0</v>
      </c>
      <c r="F71" t="s">
        <v>38</v>
      </c>
      <c r="G71" t="s">
        <v>159</v>
      </c>
    </row>
    <row r="72" spans="1:9">
      <c r="A72" t="s">
        <v>160</v>
      </c>
      <c r="C72" t="str">
        <f>HYPERLINK("https://the-spirits-embassy.myshopify.com/products/kilkerran-heavily-peated-batch-7-2022-59-1-700ml?variant=39863652810787", "Kilkerran Heavily Peated Batch 7 2022")</f>
        <v>0</v>
      </c>
      <c r="D72" t="s">
        <v>10</v>
      </c>
      <c r="E72">
        <v>0</v>
      </c>
      <c r="F72" t="s">
        <v>38</v>
      </c>
      <c r="G72" t="s">
        <v>161</v>
      </c>
    </row>
    <row r="73" spans="1:9">
      <c r="A73" t="s">
        <v>162</v>
      </c>
      <c r="C73" t="str">
        <f>HYPERLINK("https://the-spirits-embassy.myshopify.com/products/octave-bunnahabhain-2014-peated-7-year-old-3836329-54-2-700ml?variant=39802829701155", "The Octave Bunnahabhain 2014 7 Year old")</f>
        <v>0</v>
      </c>
      <c r="D73" t="s">
        <v>10</v>
      </c>
      <c r="E73">
        <v>2</v>
      </c>
      <c r="F73" t="s">
        <v>11</v>
      </c>
      <c r="G73" t="s">
        <v>163</v>
      </c>
      <c r="H73" t="s">
        <v>164</v>
      </c>
    </row>
    <row r="74" spans="1:9">
      <c r="A74" t="s">
        <v>165</v>
      </c>
      <c r="C74" t="str">
        <f>HYPERLINK("https://the-spirits-embassy.myshopify.com/products/lets-talk-sherry-tasting-evening-5-30ml-and-5-15ml?variant=39858315984931", "Lets Talk Sherry Tasting Evening 5*30ml (Whisky) and 5*15ml (Sherry)")</f>
        <v>0</v>
      </c>
      <c r="D74" t="s">
        <v>10</v>
      </c>
      <c r="E74">
        <v>0</v>
      </c>
      <c r="F74" t="s">
        <v>38</v>
      </c>
      <c r="G74" t="s">
        <v>166</v>
      </c>
    </row>
    <row r="75" spans="1:9">
      <c r="A75" t="s">
        <v>167</v>
      </c>
      <c r="C75" t="str">
        <f>HYPERLINK("https://the-spirits-embassy.myshopify.com/products/springbank-pedro-ximenez-10-year-old-55-700ml?variant=39863605592099", "Springbank Pedro Ximenez 10 year old")</f>
        <v>0</v>
      </c>
      <c r="D75" t="s">
        <v>10</v>
      </c>
      <c r="E75">
        <v>0</v>
      </c>
      <c r="F75" t="s">
        <v>38</v>
      </c>
      <c r="G75" t="s">
        <v>168</v>
      </c>
    </row>
    <row r="76" spans="1:9">
      <c r="A76" t="s">
        <v>169</v>
      </c>
      <c r="C76" t="str">
        <f>HYPERLINK("https://the-spirits-embassy.myshopify.com/products/lets-talk-sherry-tasting-evening-5-30ml-and-5-15ml?variant=39858315984931", "Lets Talk Sherry Tasting Evening 5*30ml (Whisky) and 5*15ml (Sherry)")</f>
        <v>0</v>
      </c>
      <c r="D76" t="s">
        <v>10</v>
      </c>
      <c r="E76">
        <v>0</v>
      </c>
      <c r="F76" t="s">
        <v>38</v>
      </c>
      <c r="G76" t="s">
        <v>170</v>
      </c>
    </row>
    <row r="77" spans="1:9">
      <c r="A77" t="s">
        <v>171</v>
      </c>
      <c r="C77" t="str">
        <f>HYPERLINK("https://the-spirits-embassy.myshopify.com/products/springbank-pedro-ximenez-10-year-old-55-700ml?variant=39863605592099", "Springbank Pedro Ximenez 10 year old")</f>
        <v>0</v>
      </c>
      <c r="D77" t="s">
        <v>10</v>
      </c>
      <c r="E77">
        <v>0</v>
      </c>
      <c r="F77" t="s">
        <v>38</v>
      </c>
      <c r="G77" t="s">
        <v>172</v>
      </c>
    </row>
    <row r="78" spans="1:9">
      <c r="A78" t="s">
        <v>173</v>
      </c>
      <c r="C78" t="str">
        <f>HYPERLINK("https://the-spirits-embassy.myshopify.com/products/longrow-red-11-year-old-2022-release-57-5-700ml?variant=39863634657315", "Longrow Red 11 year old 2022")</f>
        <v>0</v>
      </c>
      <c r="D78" t="s">
        <v>10</v>
      </c>
      <c r="E78">
        <v>0</v>
      </c>
      <c r="F78" t="s">
        <v>38</v>
      </c>
      <c r="G78" t="s">
        <v>174</v>
      </c>
    </row>
    <row r="79" spans="1:9">
      <c r="A79" t="s">
        <v>173</v>
      </c>
      <c r="C79" t="str">
        <f>HYPERLINK("https://the-spirits-embassy.myshopify.com/products/springbank-pedro-ximenez-10-year-old-55-700ml?variant=39863605592099", "Springbank Pedro Ximenez 10 year old")</f>
        <v>0</v>
      </c>
      <c r="D79" t="s">
        <v>10</v>
      </c>
      <c r="E79">
        <v>0</v>
      </c>
      <c r="F79" t="s">
        <v>38</v>
      </c>
      <c r="G79" t="s">
        <v>175</v>
      </c>
    </row>
    <row r="80" spans="1:9">
      <c r="A80" t="s">
        <v>173</v>
      </c>
      <c r="C80" t="str">
        <f>HYPERLINK("https://the-spirits-embassy.myshopify.com/products/longrow-21-year-old-46-700ml?variant=39863636951075", "Longrow 21 year old")</f>
        <v>0</v>
      </c>
      <c r="D80" t="s">
        <v>10</v>
      </c>
      <c r="E80">
        <v>0</v>
      </c>
      <c r="F80" t="s">
        <v>38</v>
      </c>
      <c r="G80" t="s">
        <v>176</v>
      </c>
    </row>
    <row r="81" spans="1:9">
      <c r="A81" t="s">
        <v>173</v>
      </c>
      <c r="C81" t="str">
        <f>HYPERLINK("https://the-spirits-embassy.myshopify.com/products/kilkerran-heavily-peated-batch-7-2022-59-1-700ml?variant=39863652810787", "Kilkerran Heavily Peated Batch 7 2022")</f>
        <v>0</v>
      </c>
      <c r="D81" t="s">
        <v>10</v>
      </c>
      <c r="E81">
        <v>0</v>
      </c>
      <c r="F81" t="s">
        <v>38</v>
      </c>
      <c r="G81" t="s">
        <v>177</v>
      </c>
    </row>
    <row r="82" spans="1:9">
      <c r="A82" t="s">
        <v>178</v>
      </c>
      <c r="C82" t="str">
        <f>HYPERLINK("https://the-spirits-embassy.myshopify.com/products/springbank-pedro-ximenez-10-year-old-55-700ml?variant=39863605592099", "Springbank Pedro Ximenez 10 year old")</f>
        <v>0</v>
      </c>
      <c r="D82" t="s">
        <v>10</v>
      </c>
      <c r="E82">
        <v>0</v>
      </c>
      <c r="F82" t="s">
        <v>38</v>
      </c>
      <c r="G82" t="s">
        <v>179</v>
      </c>
    </row>
    <row r="83" spans="1:9">
      <c r="A83" t="s">
        <v>180</v>
      </c>
      <c r="C83" t="str">
        <f>HYPERLINK("https://the-spirits-embassy.myshopify.com/products/glen-moray-the-wood-factor-tasting-evening-5-30ml?variant=39858268078115", "Glen Moray - The Wood Factor Tasting Evening 5*30ml")</f>
        <v>0</v>
      </c>
      <c r="D83" t="s">
        <v>10</v>
      </c>
      <c r="E83">
        <v>0</v>
      </c>
      <c r="F83" t="s">
        <v>11</v>
      </c>
      <c r="G83" t="s">
        <v>181</v>
      </c>
      <c r="H83" t="s">
        <v>182</v>
      </c>
    </row>
    <row r="84" spans="1:9">
      <c r="A84" t="s">
        <v>183</v>
      </c>
      <c r="C84" t="str">
        <f>HYPERLINK("https://the-spirits-embassy.myshopify.com/products/octave-bunnahabhain-2014-peated-7-year-old-3836329-54-2-700ml?variant=39802829701155", "The Octave Bunnahabhain 2014 7 Year old")</f>
        <v>0</v>
      </c>
      <c r="D84" t="s">
        <v>10</v>
      </c>
      <c r="E84">
        <v>2</v>
      </c>
      <c r="F84" t="s">
        <v>11</v>
      </c>
      <c r="G84" t="s">
        <v>184</v>
      </c>
      <c r="H84" t="s">
        <v>164</v>
      </c>
    </row>
    <row r="85" spans="1:9">
      <c r="A85" t="s">
        <v>185</v>
      </c>
      <c r="C85" t="str">
        <f>HYPERLINK("https://the-spirits-embassy.myshopify.com/products/springbank-pedro-ximenez-10-year-old-55-700ml?variant=39863605592099", "Springbank Pedro Ximenez 10 year old")</f>
        <v>0</v>
      </c>
      <c r="D85" t="s">
        <v>10</v>
      </c>
      <c r="E85">
        <v>0</v>
      </c>
      <c r="F85" t="s">
        <v>38</v>
      </c>
      <c r="G85" t="s">
        <v>186</v>
      </c>
    </row>
    <row r="86" spans="1:9">
      <c r="A86" t="s">
        <v>187</v>
      </c>
      <c r="C86" t="str">
        <f>HYPERLINK("https://the-spirits-embassy.myshopify.com/products/springbank-pedro-ximenez-10-year-old-55-700ml?variant=39863605592099", "Springbank Pedro Ximenez 10 year old")</f>
        <v>0</v>
      </c>
      <c r="D86" t="s">
        <v>10</v>
      </c>
      <c r="E86">
        <v>0</v>
      </c>
      <c r="F86" t="s">
        <v>38</v>
      </c>
      <c r="G86" t="s">
        <v>188</v>
      </c>
    </row>
    <row r="87" spans="1:9">
      <c r="A87" t="s">
        <v>189</v>
      </c>
      <c r="C87" t="str">
        <f>HYPERLINK("https://the-spirits-embassy.myshopify.com/products/springbank-pedro-ximenez-10-year-old-55-700ml?variant=39863605592099", "Springbank Pedro Ximenez 10 year old")</f>
        <v>0</v>
      </c>
      <c r="D87" t="s">
        <v>10</v>
      </c>
      <c r="E87">
        <v>0</v>
      </c>
      <c r="F87" t="s">
        <v>38</v>
      </c>
      <c r="G87" t="s">
        <v>190</v>
      </c>
    </row>
    <row r="88" spans="1:9">
      <c r="A88" t="s">
        <v>191</v>
      </c>
      <c r="C88" t="str">
        <f>HYPERLINK("https://the-spirits-embassy.myshopify.com/products/octave-bunnahabhain-2014-peated-7-year-old-3836329-54-2-700ml?variant=39802829701155", "The Octave Bunnahabhain 2014 7 Year old")</f>
        <v>0</v>
      </c>
      <c r="D88" t="s">
        <v>10</v>
      </c>
      <c r="E88">
        <v>2</v>
      </c>
      <c r="F88" t="s">
        <v>11</v>
      </c>
      <c r="G88" t="s">
        <v>192</v>
      </c>
      <c r="H88" t="s">
        <v>193</v>
      </c>
    </row>
    <row r="89" spans="1:9">
      <c r="A89" t="s">
        <v>194</v>
      </c>
      <c r="C89" t="str">
        <f>HYPERLINK("https://the-spirits-embassy.myshopify.com/products/glenallachie-16-year-old-2006-cask-6607-px-hogshead-70cl-59?variant=39877927698467", "GlenAllachie 16 Year Old 2006")</f>
        <v>0</v>
      </c>
      <c r="D89" t="s">
        <v>10</v>
      </c>
      <c r="E89">
        <v>0</v>
      </c>
      <c r="F89" t="s">
        <v>38</v>
      </c>
      <c r="G89" t="s">
        <v>195</v>
      </c>
    </row>
    <row r="90" spans="1:9">
      <c r="A90" t="s">
        <v>194</v>
      </c>
      <c r="C90" t="str">
        <f>HYPERLINK("https://the-spirits-embassy.myshopify.com/products/glenallachie-15-year-old-2007-cask-800179-oloroso-puncheon-70cl-58?variant=39877931237411", "GlenAllachie 15 Year Old 2007")</f>
        <v>0</v>
      </c>
      <c r="D90" t="s">
        <v>10</v>
      </c>
      <c r="E90">
        <v>0</v>
      </c>
      <c r="F90" t="s">
        <v>38</v>
      </c>
      <c r="G90" t="s">
        <v>196</v>
      </c>
    </row>
    <row r="91" spans="1:9">
      <c r="A91" t="s">
        <v>197</v>
      </c>
      <c r="C91" t="str">
        <f>HYPERLINK("https://the-spirits-embassy.myshopify.com/products/longrow-red-11-year-old-2022-release-57-5-700ml?variant=39863634657315", "Longrow Red 11 year old 2022")</f>
        <v>0</v>
      </c>
      <c r="D91" t="s">
        <v>10</v>
      </c>
      <c r="E91">
        <v>0</v>
      </c>
      <c r="F91" t="s">
        <v>38</v>
      </c>
      <c r="G91" t="s">
        <v>198</v>
      </c>
    </row>
    <row r="92" spans="1:9">
      <c r="A92" t="s">
        <v>199</v>
      </c>
      <c r="C92" t="str">
        <f>HYPERLINK("https://the-spirits-embassy.myshopify.com/products/springbank-pedro-ximenez-10-year-old-55-700ml?variant=39863605592099", "Springbank Pedro Ximenez 10 year old")</f>
        <v>0</v>
      </c>
      <c r="D92" t="s">
        <v>10</v>
      </c>
      <c r="E92">
        <v>0</v>
      </c>
      <c r="F92" t="s">
        <v>38</v>
      </c>
      <c r="G92" t="s">
        <v>200</v>
      </c>
    </row>
    <row r="93" spans="1:9">
      <c r="A93" t="s">
        <v>97</v>
      </c>
      <c r="C93" t="str">
        <f>HYPERLINK("https://the-spirits-embassy.myshopify.com/products/glenallachie-16-year-old-2006-cask-6607-px-hogshead-70cl-59?variant=39877927698467", "GlenAllachie 16 Year Old 2006")</f>
        <v>0</v>
      </c>
      <c r="D93" t="s">
        <v>10</v>
      </c>
      <c r="E93">
        <v>0</v>
      </c>
      <c r="F93" t="s">
        <v>38</v>
      </c>
      <c r="G93" t="s">
        <v>201</v>
      </c>
    </row>
    <row r="94" spans="1:9">
      <c r="A94" t="s">
        <v>202</v>
      </c>
      <c r="C94" t="str">
        <f>HYPERLINK("https://the-spirits-embassy.myshopify.com/products/lets-talk-sherry-tasting-evening-5-30ml-and-5-15ml?variant=39858315984931", "Lets Talk Sherry Tasting Evening 5*30ml (Whisky) and 5*15ml (Sherry)")</f>
        <v>0</v>
      </c>
      <c r="D94" t="s">
        <v>10</v>
      </c>
      <c r="E94">
        <v>0</v>
      </c>
      <c r="F94" t="s">
        <v>38</v>
      </c>
      <c r="G94" t="s">
        <v>203</v>
      </c>
    </row>
    <row r="95" spans="1:9">
      <c r="A95" t="s">
        <v>204</v>
      </c>
      <c r="C95" t="str">
        <f>HYPERLINK("https://the-spirits-embassy.myshopify.com/products/dailuaine-16-years-old-flora-fauna?variant=32324742905891", "Dailuaine 16 Year Old Flora and Fauna")</f>
        <v>0</v>
      </c>
      <c r="D95" t="s">
        <v>10</v>
      </c>
      <c r="E95">
        <v>0</v>
      </c>
      <c r="F95" t="s">
        <v>11</v>
      </c>
      <c r="G95" t="s">
        <v>205</v>
      </c>
      <c r="H95" t="s">
        <v>206</v>
      </c>
    </row>
    <row r="96" spans="1:9">
      <c r="A96" t="s">
        <v>207</v>
      </c>
      <c r="C96" t="str">
        <f>HYPERLINK("https://the-spirits-embassy.myshopify.com/products/springbank-pedro-ximenez-10-year-old-55-700ml?variant=39863605592099", "Springbank Pedro Ximenez 10 year old")</f>
        <v>0</v>
      </c>
      <c r="D96" t="s">
        <v>10</v>
      </c>
      <c r="E96">
        <v>0</v>
      </c>
      <c r="F96" t="s">
        <v>38</v>
      </c>
      <c r="G96" t="s">
        <v>208</v>
      </c>
    </row>
    <row r="97" spans="1:9">
      <c r="A97" t="s">
        <v>209</v>
      </c>
      <c r="C97" t="str">
        <f>HYPERLINK("https://the-spirits-embassy.myshopify.com/products/glendronach-18-year-old-700ml-46?variant=31830065152035", "The Glendronach 18 Year old")</f>
        <v>0</v>
      </c>
      <c r="D97" t="s">
        <v>10</v>
      </c>
      <c r="E97">
        <v>0</v>
      </c>
      <c r="F97" t="s">
        <v>38</v>
      </c>
      <c r="G97" t="s">
        <v>210</v>
      </c>
    </row>
    <row r="98" spans="1:9">
      <c r="A98" t="s">
        <v>211</v>
      </c>
      <c r="C98" t="str">
        <f>HYPERLINK("https://the-spirits-embassy.myshopify.com/products/springbank-pedro-ximenez-10-year-old-55-700ml?variant=39863605592099", "Springbank Pedro Ximenez 10 year old")</f>
        <v>0</v>
      </c>
      <c r="D98" t="s">
        <v>10</v>
      </c>
      <c r="E98">
        <v>0</v>
      </c>
      <c r="F98" t="s">
        <v>38</v>
      </c>
      <c r="G98" t="s">
        <v>212</v>
      </c>
    </row>
    <row r="99" spans="1:9">
      <c r="A99" t="s">
        <v>213</v>
      </c>
      <c r="C99" t="str">
        <f>HYPERLINK("https://the-spirits-embassy.myshopify.com/products/springbank-pedro-ximenez-10-year-old-55-700ml?variant=39863605592099", "Springbank Pedro Ximenez 10 year old")</f>
        <v>0</v>
      </c>
      <c r="D99" t="s">
        <v>10</v>
      </c>
      <c r="E99">
        <v>0</v>
      </c>
      <c r="F99" t="s">
        <v>38</v>
      </c>
      <c r="G99" t="s">
        <v>214</v>
      </c>
    </row>
    <row r="100" spans="1:9">
      <c r="A100" t="s">
        <v>215</v>
      </c>
      <c r="C100" t="str">
        <f>HYPERLINK("https://the-spirits-embassy.myshopify.com/products/springbank-pedro-ximenez-10-year-old-55-700ml?variant=39863605592099", "Springbank Pedro Ximenez 10 year old")</f>
        <v>0</v>
      </c>
      <c r="D100" t="s">
        <v>10</v>
      </c>
      <c r="E100">
        <v>0</v>
      </c>
      <c r="F100" t="s">
        <v>38</v>
      </c>
      <c r="G100" t="s">
        <v>216</v>
      </c>
    </row>
    <row r="101" spans="1:9">
      <c r="A101" t="s">
        <v>217</v>
      </c>
      <c r="C101" t="str">
        <f>HYPERLINK("https://the-spirits-embassy.myshopify.com/products/springbank-pedro-ximenez-10-year-old-55-700ml?variant=39863605592099", "Springbank Pedro Ximenez 10 year old")</f>
        <v>0</v>
      </c>
      <c r="D101" t="s">
        <v>10</v>
      </c>
      <c r="E101">
        <v>0</v>
      </c>
      <c r="F101" t="s">
        <v>38</v>
      </c>
      <c r="G101" t="s">
        <v>218</v>
      </c>
    </row>
    <row r="102" spans="1:9">
      <c r="A102" t="s">
        <v>219</v>
      </c>
      <c r="C102" t="str">
        <f>HYPERLINK("https://the-spirits-embassy.myshopify.com/products/springbank-pedro-ximenez-10-year-old-55-700ml?variant=39863605592099", "Springbank Pedro Ximenez 10 year old")</f>
        <v>0</v>
      </c>
      <c r="D102" t="s">
        <v>10</v>
      </c>
      <c r="E102">
        <v>0</v>
      </c>
      <c r="F102" t="s">
        <v>38</v>
      </c>
      <c r="G102" t="s">
        <v>220</v>
      </c>
    </row>
    <row r="103" spans="1:9">
      <c r="A103" t="s">
        <v>219</v>
      </c>
      <c r="C103" t="str">
        <f>HYPERLINK("https://the-spirits-embassy.myshopify.com/products/longrow-21-year-old-46-700ml?variant=39863636951075", "Longrow 21 year old")</f>
        <v>0</v>
      </c>
      <c r="D103" t="s">
        <v>10</v>
      </c>
      <c r="E103">
        <v>0</v>
      </c>
      <c r="F103" t="s">
        <v>38</v>
      </c>
      <c r="G103" t="s">
        <v>221</v>
      </c>
    </row>
    <row r="104" spans="1:9">
      <c r="A104" t="s">
        <v>222</v>
      </c>
      <c r="C104" t="str">
        <f>HYPERLINK("https://the-spirits-embassy.myshopify.com/products/springbank-pedro-ximenez-10-year-old-55-700ml?variant=39863605592099", "Springbank Pedro Ximenez 10 year old")</f>
        <v>0</v>
      </c>
      <c r="D104" t="s">
        <v>10</v>
      </c>
      <c r="E104">
        <v>0</v>
      </c>
      <c r="F104" t="s">
        <v>38</v>
      </c>
      <c r="G104" t="s">
        <v>223</v>
      </c>
    </row>
    <row r="105" spans="1:9">
      <c r="A105" t="s">
        <v>224</v>
      </c>
      <c r="C105" t="str">
        <f>HYPERLINK("https://the-spirits-embassy.myshopify.com/products/springbank-pedro-ximenez-10-year-old-55-700ml?variant=39863605592099", "Springbank Pedro Ximenez 10 year old")</f>
        <v>0</v>
      </c>
      <c r="D105" t="s">
        <v>10</v>
      </c>
      <c r="E105">
        <v>0</v>
      </c>
      <c r="F105" t="s">
        <v>38</v>
      </c>
      <c r="G105" t="s">
        <v>225</v>
      </c>
    </row>
    <row r="106" spans="1:9">
      <c r="A106" t="s">
        <v>226</v>
      </c>
      <c r="C106" t="str">
        <f>HYPERLINK("https://the-spirits-embassy.myshopify.com/products/springbank-pedro-ximenez-10-year-old-55-700ml?variant=39863605592099", "Springbank Pedro Ximenez 10 year old")</f>
        <v>0</v>
      </c>
      <c r="D106" t="s">
        <v>10</v>
      </c>
      <c r="E106">
        <v>0</v>
      </c>
      <c r="F106" t="s">
        <v>38</v>
      </c>
      <c r="G106" t="s">
        <v>227</v>
      </c>
    </row>
    <row r="107" spans="1:9">
      <c r="A107" t="s">
        <v>228</v>
      </c>
      <c r="C107" t="str">
        <f>HYPERLINK("https://the-spirits-embassy.myshopify.com/products/springbank-pedro-ximenez-10-year-old-55-700ml?variant=39863605592099", "Springbank Pedro Ximenez 10 year old")</f>
        <v>0</v>
      </c>
      <c r="D107" t="s">
        <v>10</v>
      </c>
      <c r="E107">
        <v>0</v>
      </c>
      <c r="F107" t="s">
        <v>38</v>
      </c>
      <c r="G107" t="s">
        <v>229</v>
      </c>
    </row>
    <row r="108" spans="1:9">
      <c r="A108" t="s">
        <v>230</v>
      </c>
      <c r="C108" t="str">
        <f>HYPERLINK("https://the-spirits-embassy.myshopify.com/products/springbank-pedro-ximenez-10-year-old-55-700ml?variant=39863605592099", "Springbank Pedro Ximenez 10 year old")</f>
        <v>0</v>
      </c>
      <c r="D108" t="s">
        <v>10</v>
      </c>
      <c r="E108">
        <v>0</v>
      </c>
      <c r="F108" t="s">
        <v>38</v>
      </c>
      <c r="G108" t="s">
        <v>231</v>
      </c>
    </row>
    <row r="109" spans="1:9">
      <c r="A109" t="s">
        <v>232</v>
      </c>
      <c r="C109" t="str">
        <f>HYPERLINK("https://the-spirits-embassy.myshopify.com/products/kilkerran-heavily-peated-batch-7-2022-59-1-700ml?variant=39863652810787", "Kilkerran Heavily Peated Batch 7 2022")</f>
        <v>0</v>
      </c>
      <c r="D109" t="s">
        <v>10</v>
      </c>
      <c r="E109">
        <v>0</v>
      </c>
      <c r="F109" t="s">
        <v>38</v>
      </c>
      <c r="G109" t="s">
        <v>233</v>
      </c>
    </row>
    <row r="110" spans="1:9">
      <c r="A110" t="s">
        <v>234</v>
      </c>
      <c r="C110" t="str">
        <f>HYPERLINK("https://the-spirits-embassy.myshopify.com/products/springbank-pedro-ximenez-10-year-old-55-700ml?variant=39863605592099", "Springbank Pedro Ximenez 10 year old")</f>
        <v>0</v>
      </c>
      <c r="D110" t="s">
        <v>10</v>
      </c>
      <c r="E110">
        <v>0</v>
      </c>
      <c r="F110" t="s">
        <v>38</v>
      </c>
      <c r="G110" t="s">
        <v>235</v>
      </c>
    </row>
    <row r="111" spans="1:9">
      <c r="A111" t="s">
        <v>236</v>
      </c>
      <c r="C111" t="str">
        <f>HYPERLINK("https://the-spirits-embassy.myshopify.com/products/springbank-pedro-ximenez-10-year-old-55-700ml?variant=39863605592099", "Springbank Pedro Ximenez 10 year old")</f>
        <v>0</v>
      </c>
      <c r="D111" t="s">
        <v>10</v>
      </c>
      <c r="E111">
        <v>0</v>
      </c>
      <c r="F111" t="s">
        <v>38</v>
      </c>
      <c r="G111" t="s">
        <v>237</v>
      </c>
    </row>
    <row r="112" spans="1:9">
      <c r="A112" t="s">
        <v>238</v>
      </c>
      <c r="C112" t="str">
        <f>HYPERLINK("https://the-spirits-embassy.myshopify.com/products/springbank-pedro-ximenez-10-year-old-55-700ml?variant=39863605592099", "Springbank Pedro Ximenez 10 year old")</f>
        <v>0</v>
      </c>
      <c r="D112" t="s">
        <v>10</v>
      </c>
      <c r="E112">
        <v>0</v>
      </c>
      <c r="F112" t="s">
        <v>38</v>
      </c>
      <c r="G112" t="s">
        <v>239</v>
      </c>
    </row>
    <row r="113" spans="1:9">
      <c r="A113" t="s">
        <v>240</v>
      </c>
      <c r="C113" t="str">
        <f>HYPERLINK("https://the-spirits-embassy.myshopify.com/products/springbank-pedro-ximenez-10-year-old-55-700ml?variant=39863605592099", "Springbank Pedro Ximenez 10 year old")</f>
        <v>0</v>
      </c>
      <c r="D113" t="s">
        <v>10</v>
      </c>
      <c r="E113">
        <v>0</v>
      </c>
      <c r="F113" t="s">
        <v>38</v>
      </c>
      <c r="G113" t="s">
        <v>241</v>
      </c>
    </row>
    <row r="114" spans="1:9">
      <c r="A114" t="s">
        <v>242</v>
      </c>
      <c r="C114" t="str">
        <f>HYPERLINK("https://the-spirits-embassy.myshopify.com/products/springbank-pedro-ximenez-10-year-old-55-700ml?variant=39863605592099", "Springbank Pedro Ximenez 10 year old")</f>
        <v>0</v>
      </c>
      <c r="D114" t="s">
        <v>10</v>
      </c>
      <c r="E114">
        <v>0</v>
      </c>
      <c r="F114" t="s">
        <v>38</v>
      </c>
      <c r="G114" t="s">
        <v>243</v>
      </c>
    </row>
    <row r="115" spans="1:9">
      <c r="A115" t="s">
        <v>244</v>
      </c>
      <c r="C115" t="str">
        <f>HYPERLINK("https://the-spirits-embassy.myshopify.com/products/springbank-pedro-ximenez-10-year-old-55-700ml?variant=39863605592099", "Springbank Pedro Ximenez 10 year old")</f>
        <v>0</v>
      </c>
      <c r="D115" t="s">
        <v>10</v>
      </c>
      <c r="E115">
        <v>0</v>
      </c>
      <c r="F115" t="s">
        <v>38</v>
      </c>
      <c r="G115" t="s">
        <v>245</v>
      </c>
    </row>
    <row r="116" spans="1:9">
      <c r="A116" t="s">
        <v>246</v>
      </c>
      <c r="C116" t="str">
        <f>HYPERLINK("https://the-spirits-embassy.myshopify.com/products/springbank-pedro-ximenez-10-year-old-55-700ml?variant=39863605592099", "Springbank Pedro Ximenez 10 year old")</f>
        <v>0</v>
      </c>
      <c r="D116" t="s">
        <v>10</v>
      </c>
      <c r="E116">
        <v>0</v>
      </c>
      <c r="F116" t="s">
        <v>38</v>
      </c>
      <c r="G116" t="s">
        <v>247</v>
      </c>
    </row>
    <row r="117" spans="1:9">
      <c r="A117" t="s">
        <v>248</v>
      </c>
      <c r="C117" t="str">
        <f>HYPERLINK("https://the-spirits-embassy.myshopify.com/products/springbank-pedro-ximenez-10-year-old-55-700ml?variant=39863605592099", "Springbank Pedro Ximenez 10 year old")</f>
        <v>0</v>
      </c>
      <c r="D117" t="s">
        <v>10</v>
      </c>
      <c r="E117">
        <v>0</v>
      </c>
      <c r="F117" t="s">
        <v>38</v>
      </c>
      <c r="G117" t="s">
        <v>249</v>
      </c>
    </row>
    <row r="118" spans="1:9">
      <c r="A118" t="s">
        <v>250</v>
      </c>
      <c r="C118" t="str">
        <f>HYPERLINK("https://the-spirits-embassy.myshopify.com/products/springbank-pedro-ximenez-10-year-old-55-700ml?variant=39863605592099", "Springbank Pedro Ximenez 10 year old")</f>
        <v>0</v>
      </c>
      <c r="D118" t="s">
        <v>10</v>
      </c>
      <c r="E118">
        <v>0</v>
      </c>
      <c r="F118" t="s">
        <v>38</v>
      </c>
      <c r="G118" t="s">
        <v>251</v>
      </c>
    </row>
    <row r="119" spans="1:9">
      <c r="A119" t="s">
        <v>252</v>
      </c>
      <c r="C119" t="str">
        <f>HYPERLINK("https://the-spirits-embassy.myshopify.com/products/springbank-pedro-ximenez-10-year-old-55-700ml?variant=39863605592099", "Springbank Pedro Ximenez 10 year old")</f>
        <v>0</v>
      </c>
      <c r="D119" t="s">
        <v>10</v>
      </c>
      <c r="E119">
        <v>0</v>
      </c>
      <c r="F119" t="s">
        <v>38</v>
      </c>
      <c r="G119" t="s">
        <v>253</v>
      </c>
    </row>
    <row r="120" spans="1:9">
      <c r="A120" t="s">
        <v>254</v>
      </c>
      <c r="C120" t="str">
        <f>HYPERLINK("https://the-spirits-embassy.myshopify.com/products/springbank-pedro-ximenez-10-year-old-55-700ml?variant=39863605592099", "Springbank Pedro Ximenez 10 year old")</f>
        <v>0</v>
      </c>
      <c r="D120" t="s">
        <v>10</v>
      </c>
      <c r="E120">
        <v>0</v>
      </c>
      <c r="F120" t="s">
        <v>38</v>
      </c>
      <c r="G120" t="s">
        <v>255</v>
      </c>
    </row>
    <row r="121" spans="1:9">
      <c r="A121" t="s">
        <v>254</v>
      </c>
      <c r="C121" t="str">
        <f>HYPERLINK("https://the-spirits-embassy.myshopify.com/products/longrow-21-year-old-46-700ml?variant=39863636951075", "Longrow 21 year old")</f>
        <v>0</v>
      </c>
      <c r="D121" t="s">
        <v>10</v>
      </c>
      <c r="E121">
        <v>0</v>
      </c>
      <c r="F121" t="s">
        <v>38</v>
      </c>
      <c r="G121" t="s">
        <v>256</v>
      </c>
    </row>
    <row r="122" spans="1:9">
      <c r="A122" t="s">
        <v>254</v>
      </c>
      <c r="C122" t="str">
        <f>HYPERLINK("https://the-spirits-embassy.myshopify.com/products/longrow-red-11-year-old-2022-release-57-5-700ml?variant=39863634657315", "Longrow Red 11 year old 2022")</f>
        <v>0</v>
      </c>
      <c r="D122" t="s">
        <v>10</v>
      </c>
      <c r="E122">
        <v>0</v>
      </c>
      <c r="F122" t="s">
        <v>38</v>
      </c>
      <c r="G122" t="s">
        <v>257</v>
      </c>
    </row>
    <row r="123" spans="1:9">
      <c r="A123" t="s">
        <v>258</v>
      </c>
      <c r="C123" t="str">
        <f>HYPERLINK("https://the-spirits-embassy.myshopify.com/products/kilkerran-heavily-peated-batch-7-2022-59-1-700ml?variant=39863652810787", "Kilkerran Heavily Peated Batch 7 2022")</f>
        <v>0</v>
      </c>
      <c r="D123" t="s">
        <v>10</v>
      </c>
      <c r="E123">
        <v>0</v>
      </c>
      <c r="F123" t="s">
        <v>38</v>
      </c>
      <c r="G123" t="s">
        <v>259</v>
      </c>
    </row>
    <row r="124" spans="1:9">
      <c r="A124" t="s">
        <v>260</v>
      </c>
      <c r="C124" t="str">
        <f>HYPERLINK("https://the-spirits-embassy.myshopify.com/products/springbank-pedro-ximenez-10-year-old-55-700ml?variant=39863605592099", "Springbank Pedro Ximenez 10 year old")</f>
        <v>0</v>
      </c>
      <c r="D124" t="s">
        <v>10</v>
      </c>
      <c r="E124">
        <v>0</v>
      </c>
      <c r="F124" t="s">
        <v>38</v>
      </c>
      <c r="G124" t="s">
        <v>261</v>
      </c>
    </row>
    <row r="125" spans="1:9">
      <c r="A125" t="s">
        <v>258</v>
      </c>
      <c r="C125" t="str">
        <f>HYPERLINK("https://the-spirits-embassy.myshopify.com/products/longrow-21-year-old-46-700ml?variant=39863636951075", "Longrow 21 year old")</f>
        <v>0</v>
      </c>
      <c r="D125" t="s">
        <v>10</v>
      </c>
      <c r="E125">
        <v>0</v>
      </c>
      <c r="F125" t="s">
        <v>38</v>
      </c>
      <c r="G125" t="s">
        <v>262</v>
      </c>
    </row>
    <row r="126" spans="1:9">
      <c r="A126" t="s">
        <v>258</v>
      </c>
      <c r="C126" t="str">
        <f>HYPERLINK("https://the-spirits-embassy.myshopify.com/products/longrow-red-11-year-old-2022-release-57-5-700ml?variant=39863634657315", "Longrow Red 11 year old 2022")</f>
        <v>0</v>
      </c>
      <c r="D126" t="s">
        <v>10</v>
      </c>
      <c r="E126">
        <v>0</v>
      </c>
      <c r="F126" t="s">
        <v>38</v>
      </c>
      <c r="G126" t="s">
        <v>263</v>
      </c>
    </row>
    <row r="127" spans="1:9">
      <c r="A127" t="s">
        <v>264</v>
      </c>
      <c r="C127" t="str">
        <f>HYPERLINK("https://the-spirits-embassy.myshopify.com/products/springbank-pedro-ximenez-10-year-old-55-700ml?variant=39863605592099", "Springbank Pedro Ximenez 10 year old")</f>
        <v>0</v>
      </c>
      <c r="D127" t="s">
        <v>10</v>
      </c>
      <c r="E127">
        <v>0</v>
      </c>
      <c r="F127" t="s">
        <v>38</v>
      </c>
      <c r="G127" t="s">
        <v>265</v>
      </c>
    </row>
    <row r="128" spans="1:9">
      <c r="A128" t="s">
        <v>266</v>
      </c>
      <c r="C128" t="str">
        <f>HYPERLINK("https://the-spirits-embassy.myshopify.com/products/springbank-pedro-ximenez-10-year-old-55-700ml?variant=39863605592099", "Springbank Pedro Ximenez 10 year old")</f>
        <v>0</v>
      </c>
      <c r="D128" t="s">
        <v>10</v>
      </c>
      <c r="E128">
        <v>0</v>
      </c>
      <c r="F128" t="s">
        <v>38</v>
      </c>
      <c r="G128" t="s">
        <v>267</v>
      </c>
    </row>
    <row r="129" spans="1:9">
      <c r="A129" t="s">
        <v>268</v>
      </c>
      <c r="C129" t="str">
        <f>HYPERLINK("https://the-spirits-embassy.myshopify.com/products/springbank-pedro-ximenez-10-year-old-55-700ml?variant=39863605592099", "Springbank Pedro Ximenez 10 year old")</f>
        <v>0</v>
      </c>
      <c r="D129" t="s">
        <v>10</v>
      </c>
      <c r="E129">
        <v>0</v>
      </c>
      <c r="F129" t="s">
        <v>38</v>
      </c>
      <c r="G129" t="s">
        <v>269</v>
      </c>
    </row>
    <row r="130" spans="1:9">
      <c r="A130" t="s">
        <v>270</v>
      </c>
      <c r="C130" t="str">
        <f>HYPERLINK("https://the-spirits-embassy.myshopify.com/products/springbank-pedro-ximenez-10-year-old-55-700ml?variant=39863605592099", "Springbank Pedro Ximenez 10 year old")</f>
        <v>0</v>
      </c>
      <c r="D130" t="s">
        <v>10</v>
      </c>
      <c r="E130">
        <v>0</v>
      </c>
      <c r="F130" t="s">
        <v>38</v>
      </c>
      <c r="G130" t="s">
        <v>271</v>
      </c>
    </row>
    <row r="131" spans="1:9">
      <c r="A131" t="s">
        <v>272</v>
      </c>
      <c r="C131" t="str">
        <f>HYPERLINK("https://the-spirits-embassy.myshopify.com/products/springbank-pedro-ximenez-10-year-old-55-700ml?variant=39863605592099", "Springbank Pedro Ximenez 10 year old")</f>
        <v>0</v>
      </c>
      <c r="D131" t="s">
        <v>10</v>
      </c>
      <c r="E131">
        <v>0</v>
      </c>
      <c r="F131" t="s">
        <v>38</v>
      </c>
      <c r="G131" t="s">
        <v>273</v>
      </c>
    </row>
    <row r="132" spans="1:9">
      <c r="A132" t="s">
        <v>274</v>
      </c>
      <c r="C132" t="str">
        <f>HYPERLINK("https://the-spirits-embassy.myshopify.com/products/glenfarclas-10-year-old-40-700ml?variant=39349468528675", "Glenfarclas 10 Year Old")</f>
        <v>0</v>
      </c>
      <c r="D132" t="s">
        <v>10</v>
      </c>
      <c r="E132">
        <v>12</v>
      </c>
      <c r="F132" t="s">
        <v>11</v>
      </c>
      <c r="G132" t="s">
        <v>275</v>
      </c>
      <c r="H132" t="s">
        <v>276</v>
      </c>
    </row>
    <row r="133" spans="1:9">
      <c r="A133" t="s">
        <v>274</v>
      </c>
      <c r="C133" t="str">
        <f>HYPERLINK("https://the-spirits-embassy.myshopify.com/products/glenfarclas-12-year-old-70cl-43?variant=39760013197347", "Glenfarclas 12 Year Old")</f>
        <v>0</v>
      </c>
      <c r="D133" t="s">
        <v>10</v>
      </c>
      <c r="E133">
        <v>11</v>
      </c>
      <c r="F133" t="s">
        <v>11</v>
      </c>
      <c r="G133" t="s">
        <v>277</v>
      </c>
      <c r="H133" t="s">
        <v>278</v>
      </c>
    </row>
    <row r="134" spans="1:9">
      <c r="A134" t="s">
        <v>279</v>
      </c>
      <c r="C134" t="str">
        <f>HYPERLINK("https://the-spirits-embassy.myshopify.com/products/springbank-pedro-ximenez-10-year-old-55-700ml?variant=39863605592099", "Springbank Pedro Ximenez 10 year old")</f>
        <v>0</v>
      </c>
      <c r="D134" t="s">
        <v>10</v>
      </c>
      <c r="E134">
        <v>0</v>
      </c>
      <c r="F134" t="s">
        <v>38</v>
      </c>
      <c r="G134" t="s">
        <v>280</v>
      </c>
    </row>
    <row r="135" spans="1:9">
      <c r="A135" t="s">
        <v>281</v>
      </c>
      <c r="C135" t="str">
        <f>HYPERLINK("https://the-spirits-embassy.myshopify.com/products/springbank-pedro-ximenez-10-year-old-55-700ml?variant=39863605592099", "Springbank Pedro Ximenez 10 year old")</f>
        <v>0</v>
      </c>
      <c r="D135" t="s">
        <v>10</v>
      </c>
      <c r="E135">
        <v>0</v>
      </c>
      <c r="F135" t="s">
        <v>38</v>
      </c>
      <c r="G135" t="s">
        <v>282</v>
      </c>
    </row>
    <row r="136" spans="1:9">
      <c r="A136" t="s">
        <v>283</v>
      </c>
      <c r="C136" t="str">
        <f>HYPERLINK("https://the-spirits-embassy.myshopify.com/products/springbank-pedro-ximenez-10-year-old-55-700ml?variant=39863605592099", "Springbank Pedro Ximenez 10 year old")</f>
        <v>0</v>
      </c>
      <c r="D136" t="s">
        <v>10</v>
      </c>
      <c r="E136">
        <v>0</v>
      </c>
      <c r="F136" t="s">
        <v>38</v>
      </c>
      <c r="G136" t="s">
        <v>284</v>
      </c>
    </row>
    <row r="137" spans="1:9">
      <c r="A137" t="s">
        <v>285</v>
      </c>
      <c r="C137" t="str">
        <f>HYPERLINK("https://the-spirits-embassy.myshopify.com/products/springbank-pedro-ximenez-10-year-old-55-700ml?variant=39863605592099", "Springbank Pedro Ximenez 10 year old")</f>
        <v>0</v>
      </c>
      <c r="D137" t="s">
        <v>10</v>
      </c>
      <c r="E137">
        <v>0</v>
      </c>
      <c r="F137" t="s">
        <v>38</v>
      </c>
      <c r="G137" t="s">
        <v>286</v>
      </c>
    </row>
    <row r="138" spans="1:9">
      <c r="A138" t="s">
        <v>285</v>
      </c>
      <c r="C138" t="str">
        <f>HYPERLINK("https://the-spirits-embassy.myshopify.com/products/longrow-red-11-year-old-2022-release-57-5-700ml?variant=39863634657315", "Longrow Red 11 year old 2022")</f>
        <v>0</v>
      </c>
      <c r="D138" t="s">
        <v>10</v>
      </c>
      <c r="E138">
        <v>0</v>
      </c>
      <c r="F138" t="s">
        <v>38</v>
      </c>
      <c r="G138" t="s">
        <v>287</v>
      </c>
    </row>
    <row r="139" spans="1:9">
      <c r="A139" t="s">
        <v>288</v>
      </c>
      <c r="C139" t="str">
        <f>HYPERLINK("https://the-spirits-embassy.myshopify.com/products/springbank-pedro-ximenez-10-year-old-55-700ml?variant=39863605592099", "Springbank Pedro Ximenez 10 year old")</f>
        <v>0</v>
      </c>
      <c r="D139" t="s">
        <v>10</v>
      </c>
      <c r="E139">
        <v>0</v>
      </c>
      <c r="F139" t="s">
        <v>38</v>
      </c>
      <c r="G139" t="s">
        <v>289</v>
      </c>
    </row>
    <row r="140" spans="1:9">
      <c r="A140" t="s">
        <v>290</v>
      </c>
      <c r="C140" t="str">
        <f>HYPERLINK("https://the-spirits-embassy.myshopify.com/products/springbank-pedro-ximenez-10-year-old-55-700ml?variant=39863605592099", "Springbank Pedro Ximenez 10 year old")</f>
        <v>0</v>
      </c>
      <c r="D140" t="s">
        <v>10</v>
      </c>
      <c r="E140">
        <v>0</v>
      </c>
      <c r="F140" t="s">
        <v>38</v>
      </c>
      <c r="G140" t="s">
        <v>291</v>
      </c>
    </row>
    <row r="141" spans="1:9">
      <c r="A141" t="s">
        <v>292</v>
      </c>
      <c r="C141" t="str">
        <f>HYPERLINK("https://the-spirits-embassy.myshopify.com/products/springbank-pedro-ximenez-10-year-old-55-700ml?variant=39863605592099", "Springbank Pedro Ximenez 10 year old")</f>
        <v>0</v>
      </c>
      <c r="D141" t="s">
        <v>10</v>
      </c>
      <c r="E141">
        <v>0</v>
      </c>
      <c r="F141" t="s">
        <v>38</v>
      </c>
      <c r="G141" t="s">
        <v>293</v>
      </c>
    </row>
    <row r="142" spans="1:9">
      <c r="A142" t="s">
        <v>294</v>
      </c>
      <c r="C142" t="str">
        <f>HYPERLINK("https://the-spirits-embassy.myshopify.com/products/kilkerran-heavily-peated-batch-7-2022-59-1-700ml?variant=39863652810787", "Kilkerran Heavily Peated Batch 7 2022")</f>
        <v>0</v>
      </c>
      <c r="D142" t="s">
        <v>10</v>
      </c>
      <c r="E142">
        <v>0</v>
      </c>
      <c r="F142" t="s">
        <v>38</v>
      </c>
      <c r="G142" t="s">
        <v>295</v>
      </c>
    </row>
    <row r="143" spans="1:9">
      <c r="A143" t="s">
        <v>294</v>
      </c>
      <c r="C143" t="str">
        <f>HYPERLINK("https://the-spirits-embassy.myshopify.com/products/longrow-red-11-year-old-2022-release-57-5-700ml?variant=39863634657315", "Longrow Red 11 year old 2022")</f>
        <v>0</v>
      </c>
      <c r="D143" t="s">
        <v>10</v>
      </c>
      <c r="E143">
        <v>0</v>
      </c>
      <c r="F143" t="s">
        <v>38</v>
      </c>
      <c r="G143" t="s">
        <v>296</v>
      </c>
    </row>
    <row r="144" spans="1:9">
      <c r="A144" t="s">
        <v>294</v>
      </c>
      <c r="C144" t="str">
        <f>HYPERLINK("https://the-spirits-embassy.myshopify.com/products/glendronach-15-year-old-700ml-46?variant=31830041853987", "The Glendronach 15 Year Old")</f>
        <v>0</v>
      </c>
      <c r="D144" t="s">
        <v>10</v>
      </c>
      <c r="E144">
        <v>0</v>
      </c>
      <c r="F144" t="s">
        <v>11</v>
      </c>
      <c r="G144" t="s">
        <v>297</v>
      </c>
      <c r="H144" t="s">
        <v>298</v>
      </c>
    </row>
    <row r="145" spans="1:9">
      <c r="A145" t="s">
        <v>299</v>
      </c>
      <c r="C145" t="str">
        <f>HYPERLINK("https://the-spirits-embassy.myshopify.com/products/springbank-pedro-ximenez-10-year-old-55-700ml?variant=39863605592099", "Springbank Pedro Ximenez 10 year old")</f>
        <v>0</v>
      </c>
      <c r="D145" t="s">
        <v>10</v>
      </c>
      <c r="E145">
        <v>0</v>
      </c>
      <c r="F145" t="s">
        <v>38</v>
      </c>
      <c r="G145" t="s">
        <v>300</v>
      </c>
    </row>
    <row r="146" spans="1:9">
      <c r="A146" t="s">
        <v>301</v>
      </c>
      <c r="C146" t="str">
        <f>HYPERLINK("https://the-spirits-embassy.myshopify.com/products/longrow-red-11-year-old-2022-release-57-5-700ml?variant=39863634657315", "Longrow Red 11 year old 2022")</f>
        <v>0</v>
      </c>
      <c r="D146" t="s">
        <v>10</v>
      </c>
      <c r="E146">
        <v>0</v>
      </c>
      <c r="F146" t="s">
        <v>38</v>
      </c>
      <c r="G146" t="s">
        <v>302</v>
      </c>
    </row>
    <row r="147" spans="1:9">
      <c r="A147" t="s">
        <v>303</v>
      </c>
      <c r="C147" t="str">
        <f>HYPERLINK("https://the-spirits-embassy.myshopify.com/products/the-octave-glen-elgin-2010-8431043-54-6-700ml?variant=39447813160995", "The Octave Glen Elgin 2010 11 Year Old")</f>
        <v>0</v>
      </c>
      <c r="D147" t="s">
        <v>10</v>
      </c>
      <c r="E147">
        <v>0</v>
      </c>
      <c r="F147" t="s">
        <v>38</v>
      </c>
      <c r="G147" t="s">
        <v>304</v>
      </c>
    </row>
    <row r="148" spans="1:9">
      <c r="A148" t="s">
        <v>303</v>
      </c>
      <c r="C148" t="str">
        <f>HYPERLINK("https://the-spirits-embassy.myshopify.com/products/octave-bunnahabhain-2014-peated-7-year-old-3836329-54-2-700ml?variant=39802829701155", "The Octave Bunnahabhain 2014 7 Year old")</f>
        <v>0</v>
      </c>
      <c r="D148" t="s">
        <v>10</v>
      </c>
      <c r="E148">
        <v>2</v>
      </c>
      <c r="F148" t="s">
        <v>11</v>
      </c>
      <c r="G148" t="s">
        <v>305</v>
      </c>
      <c r="H148" t="s">
        <v>193</v>
      </c>
    </row>
    <row r="149" spans="1:9">
      <c r="A149" t="s">
        <v>306</v>
      </c>
      <c r="C149" t="str">
        <f>HYPERLINK("https://the-spirits-embassy.myshopify.com/products/kilkerran-heavily-peated-batch-7-2022-59-1-700ml?variant=39863652810787", "Kilkerran Heavily Peated Batch 7 2022")</f>
        <v>0</v>
      </c>
      <c r="D149" t="s">
        <v>10</v>
      </c>
      <c r="E149">
        <v>0</v>
      </c>
      <c r="F149" t="s">
        <v>38</v>
      </c>
      <c r="G149" t="s">
        <v>307</v>
      </c>
    </row>
    <row r="150" spans="1:9">
      <c r="A150" t="s">
        <v>308</v>
      </c>
      <c r="C150" t="str">
        <f>HYPERLINK("https://the-spirits-embassy.myshopify.com/products/duncan-taylor-single-cask-bunnahabhain-peated-sherry-7-year-old-3814010829-53-2-700ml?variant=39775176294435", "Duncan Taylor Single Cask Bunnahabhain Peated Sherry 7 Year Old")</f>
        <v>0</v>
      </c>
      <c r="D150" t="s">
        <v>10</v>
      </c>
      <c r="E150">
        <v>-1</v>
      </c>
      <c r="F150" t="s">
        <v>38</v>
      </c>
      <c r="G150" t="s">
        <v>309</v>
      </c>
    </row>
    <row r="151" spans="1:9">
      <c r="A151" t="s">
        <v>308</v>
      </c>
      <c r="C151" t="str">
        <f>HYPERLINK("https://the-spirits-embassy.myshopify.com/products/longrow-21-year-old-46-700ml?variant=39863636951075", "Longrow 21 year old")</f>
        <v>0</v>
      </c>
      <c r="D151" t="s">
        <v>10</v>
      </c>
      <c r="E151">
        <v>0</v>
      </c>
      <c r="F151" t="s">
        <v>38</v>
      </c>
      <c r="G151" t="s">
        <v>310</v>
      </c>
    </row>
    <row r="152" spans="1:9">
      <c r="A152" t="s">
        <v>311</v>
      </c>
      <c r="C152" t="str">
        <f>HYPERLINK("https://the-spirits-embassy.myshopify.com/products/glenallachie-16-year-old-2006-cask-6607-px-hogshead-70cl-59?variant=39877927698467", "GlenAllachie 16 Year Old 2006")</f>
        <v>0</v>
      </c>
      <c r="D152" t="s">
        <v>10</v>
      </c>
      <c r="E152">
        <v>0</v>
      </c>
      <c r="F152" t="s">
        <v>38</v>
      </c>
      <c r="G152" t="s">
        <v>312</v>
      </c>
    </row>
    <row r="153" spans="1:9">
      <c r="A153" t="s">
        <v>313</v>
      </c>
      <c r="C153" t="str">
        <f>HYPERLINK("https://the-spirits-embassy.myshopify.com/products/springbank-pedro-ximenez-10-year-old-55-700ml?variant=39863605592099", "Springbank Pedro Ximenez 10 year old")</f>
        <v>0</v>
      </c>
      <c r="D153" t="s">
        <v>10</v>
      </c>
      <c r="E153">
        <v>0</v>
      </c>
      <c r="F153" t="s">
        <v>38</v>
      </c>
      <c r="G153" t="s">
        <v>314</v>
      </c>
    </row>
    <row r="154" spans="1:9">
      <c r="A154" t="s">
        <v>315</v>
      </c>
      <c r="C154" t="str">
        <f>HYPERLINK("https://the-spirits-embassy.myshopify.com/products/springbank-pedro-ximenez-10-year-old-55-700ml?variant=39863605592099", "Springbank Pedro Ximenez 10 year old")</f>
        <v>0</v>
      </c>
      <c r="D154" t="s">
        <v>10</v>
      </c>
      <c r="E154">
        <v>0</v>
      </c>
      <c r="F154" t="s">
        <v>38</v>
      </c>
      <c r="G154" t="s">
        <v>316</v>
      </c>
    </row>
    <row r="155" spans="1:9">
      <c r="A155" t="s">
        <v>317</v>
      </c>
      <c r="C155" t="str">
        <f>HYPERLINK("https://the-spirits-embassy.myshopify.com/products/springbank-pedro-ximenez-10-year-old-55-700ml?variant=39863605592099", "Springbank Pedro Ximenez 10 year old")</f>
        <v>0</v>
      </c>
      <c r="D155" t="s">
        <v>10</v>
      </c>
      <c r="E155">
        <v>0</v>
      </c>
      <c r="F155" t="s">
        <v>38</v>
      </c>
      <c r="G155" t="s">
        <v>318</v>
      </c>
    </row>
    <row r="156" spans="1:9">
      <c r="A156" t="s">
        <v>319</v>
      </c>
      <c r="C156" t="str">
        <f>HYPERLINK("https://the-spirits-embassy.myshopify.com/products/springbank-pedro-ximenez-10-year-old-55-700ml?variant=39863605592099", "Springbank Pedro Ximenez 10 year old")</f>
        <v>0</v>
      </c>
      <c r="D156" t="s">
        <v>10</v>
      </c>
      <c r="E156">
        <v>0</v>
      </c>
      <c r="F156" t="s">
        <v>38</v>
      </c>
      <c r="G156" t="s">
        <v>320</v>
      </c>
    </row>
    <row r="157" spans="1:9">
      <c r="A157" t="s">
        <v>321</v>
      </c>
      <c r="C157" t="str">
        <f>HYPERLINK("https://the-spirits-embassy.myshopify.com/products/glenallachie-16-year-old-2006-cask-6607-px-hogshead-70cl-59?variant=39877927698467", "GlenAllachie 16 Year Old 2006")</f>
        <v>0</v>
      </c>
      <c r="D157" t="s">
        <v>10</v>
      </c>
      <c r="E157">
        <v>0</v>
      </c>
      <c r="F157" t="s">
        <v>38</v>
      </c>
      <c r="G157" t="s">
        <v>322</v>
      </c>
    </row>
    <row r="158" spans="1:9">
      <c r="A158" t="s">
        <v>321</v>
      </c>
      <c r="C158" t="str">
        <f>HYPERLINK("https://the-spirits-embassy.myshopify.com/products/glenallachie-15-year-old-2007-cask-800179-oloroso-puncheon-70cl-58?variant=39877931237411", "GlenAllachie 15 Year Old 2007")</f>
        <v>0</v>
      </c>
      <c r="D158" t="s">
        <v>10</v>
      </c>
      <c r="E158">
        <v>0</v>
      </c>
      <c r="F158" t="s">
        <v>38</v>
      </c>
      <c r="G158" t="s">
        <v>323</v>
      </c>
    </row>
    <row r="159" spans="1:9">
      <c r="A159" t="s">
        <v>324</v>
      </c>
      <c r="C159" t="str">
        <f>HYPERLINK("https://the-spirits-embassy.myshopify.com/products/springbank-pedro-ximenez-10-year-old-55-700ml?variant=39863605592099", "Springbank Pedro Ximenez 10 year old")</f>
        <v>0</v>
      </c>
      <c r="D159" t="s">
        <v>10</v>
      </c>
      <c r="E159">
        <v>0</v>
      </c>
      <c r="F159" t="s">
        <v>38</v>
      </c>
      <c r="G159" t="s">
        <v>325</v>
      </c>
    </row>
    <row r="160" spans="1:9">
      <c r="A160" t="s">
        <v>321</v>
      </c>
      <c r="C160" t="str">
        <f>HYPERLINK("https://the-spirits-embassy.myshopify.com/products/longrow-red-11-year-old-2022-release-57-5-700ml?variant=39863634657315", "Longrow Red 11 year old 2022")</f>
        <v>0</v>
      </c>
      <c r="D160" t="s">
        <v>10</v>
      </c>
      <c r="E160">
        <v>0</v>
      </c>
      <c r="F160" t="s">
        <v>38</v>
      </c>
      <c r="G160" t="s">
        <v>326</v>
      </c>
    </row>
    <row r="161" spans="1:9">
      <c r="A161" t="s">
        <v>327</v>
      </c>
      <c r="C161" t="str">
        <f>HYPERLINK("https://the-spirits-embassy.myshopify.com/products/springbank-pedro-ximenez-10-year-old-55-700ml?variant=39863605592099", "Springbank Pedro Ximenez 10 year old")</f>
        <v>0</v>
      </c>
      <c r="D161" t="s">
        <v>10</v>
      </c>
      <c r="E161">
        <v>0</v>
      </c>
      <c r="F161" t="s">
        <v>38</v>
      </c>
      <c r="G161" t="s">
        <v>328</v>
      </c>
    </row>
    <row r="162" spans="1:9">
      <c r="A162" t="s">
        <v>329</v>
      </c>
      <c r="C162" t="str">
        <f>HYPERLINK("https://the-spirits-embassy.myshopify.com/products/springbank-pedro-ximenez-10-year-old-55-700ml?variant=39863605592099", "Springbank Pedro Ximenez 10 year old")</f>
        <v>0</v>
      </c>
      <c r="D162" t="s">
        <v>10</v>
      </c>
      <c r="E162">
        <v>0</v>
      </c>
      <c r="F162" t="s">
        <v>38</v>
      </c>
      <c r="G162" t="s">
        <v>330</v>
      </c>
    </row>
    <row r="163" spans="1:9">
      <c r="A163" t="s">
        <v>331</v>
      </c>
      <c r="C163" t="str">
        <f>HYPERLINK("https://the-spirits-embassy.myshopify.com/products/springbank-pedro-ximenez-10-year-old-55-700ml?variant=39863605592099", "Springbank Pedro Ximenez 10 year old")</f>
        <v>0</v>
      </c>
      <c r="D163" t="s">
        <v>10</v>
      </c>
      <c r="E163">
        <v>0</v>
      </c>
      <c r="F163" t="s">
        <v>38</v>
      </c>
      <c r="G163" t="s">
        <v>332</v>
      </c>
    </row>
    <row r="164" spans="1:9">
      <c r="A164" t="s">
        <v>333</v>
      </c>
      <c r="C164" t="str">
        <f>HYPERLINK("https://the-spirits-embassy.myshopify.com/products/springbank-pedro-ximenez-10-year-old-55-700ml?variant=39863605592099", "Springbank Pedro Ximenez 10 year old")</f>
        <v>0</v>
      </c>
      <c r="D164" t="s">
        <v>10</v>
      </c>
      <c r="E164">
        <v>0</v>
      </c>
      <c r="F164" t="s">
        <v>38</v>
      </c>
      <c r="G164" t="s">
        <v>334</v>
      </c>
    </row>
    <row r="165" spans="1:9">
      <c r="A165" t="s">
        <v>335</v>
      </c>
      <c r="C165" t="str">
        <f>HYPERLINK("https://the-spirits-embassy.myshopify.com/products/springbank-pedro-ximenez-10-year-old-55-700ml?variant=39863605592099", "Springbank Pedro Ximenez 10 year old")</f>
        <v>0</v>
      </c>
      <c r="D165" t="s">
        <v>10</v>
      </c>
      <c r="E165">
        <v>0</v>
      </c>
      <c r="F165" t="s">
        <v>38</v>
      </c>
      <c r="G165" t="s">
        <v>336</v>
      </c>
    </row>
    <row r="166" spans="1:9">
      <c r="A166" t="s">
        <v>337</v>
      </c>
      <c r="C166" t="str">
        <f>HYPERLINK("https://the-spirits-embassy.myshopify.com/products/springbank-pedro-ximenez-10-year-old-55-700ml?variant=39863605592099", "Springbank Pedro Ximenez 10 year old")</f>
        <v>0</v>
      </c>
      <c r="D166" t="s">
        <v>10</v>
      </c>
      <c r="E166">
        <v>0</v>
      </c>
      <c r="F166" t="s">
        <v>38</v>
      </c>
      <c r="G166" t="s">
        <v>338</v>
      </c>
    </row>
    <row r="167" spans="1:9">
      <c r="A167" t="s">
        <v>339</v>
      </c>
      <c r="C167" t="str">
        <f>HYPERLINK("https://the-spirits-embassy.myshopify.com/products/lets-talk-sherry-tasting-evening-5-30ml-and-5-15ml?variant=39858315984931", "Lets Talk Sherry Tasting Evening 5*30ml (Whisky) and 5*15ml (Sherry)")</f>
        <v>0</v>
      </c>
      <c r="D167" t="s">
        <v>10</v>
      </c>
      <c r="E167">
        <v>0</v>
      </c>
      <c r="F167" t="s">
        <v>38</v>
      </c>
      <c r="G167" t="s">
        <v>340</v>
      </c>
    </row>
    <row r="168" spans="1:9">
      <c r="A168" t="s">
        <v>219</v>
      </c>
      <c r="C168" t="str">
        <f>HYPERLINK("https://the-spirits-embassy.myshopify.com/products/longrow-red-11-year-old-2022-release-57-5-700ml?variant=39863634657315", "Longrow Red 11 year old 2022")</f>
        <v>0</v>
      </c>
      <c r="D168" t="s">
        <v>10</v>
      </c>
      <c r="E168">
        <v>0</v>
      </c>
      <c r="F168" t="s">
        <v>38</v>
      </c>
      <c r="G168" t="s">
        <v>341</v>
      </c>
    </row>
    <row r="169" spans="1:9">
      <c r="A169" t="s">
        <v>342</v>
      </c>
      <c r="C169" t="str">
        <f>HYPERLINK("https://the-spirits-embassy.myshopify.com/products/glendronach-18-year-old-700ml-46?variant=31830065152035", "The Glendronach 18 Year old")</f>
        <v>0</v>
      </c>
      <c r="D169" t="s">
        <v>10</v>
      </c>
      <c r="E169">
        <v>0</v>
      </c>
      <c r="F169" t="s">
        <v>38</v>
      </c>
      <c r="G169" t="s">
        <v>343</v>
      </c>
    </row>
    <row r="170" spans="1:9">
      <c r="A170" t="s">
        <v>344</v>
      </c>
      <c r="C170" t="str">
        <f>HYPERLINK("https://the-spirits-embassy.myshopify.com/products/springbank-pedro-ximenez-10-year-old-55-700ml?variant=39863605592099", "Springbank Pedro Ximenez 10 year old")</f>
        <v>0</v>
      </c>
      <c r="D170" t="s">
        <v>10</v>
      </c>
      <c r="E170">
        <v>0</v>
      </c>
      <c r="F170" t="s">
        <v>38</v>
      </c>
      <c r="G170" t="s">
        <v>345</v>
      </c>
    </row>
    <row r="171" spans="1:9">
      <c r="A171" t="s">
        <v>346</v>
      </c>
      <c r="C171" t="str">
        <f>HYPERLINK("https://the-spirits-embassy.myshopify.com/products/springbank-pedro-ximenez-10-year-old-55-700ml?variant=39863605592099", "Springbank Pedro Ximenez 10 year old")</f>
        <v>0</v>
      </c>
      <c r="D171" t="s">
        <v>10</v>
      </c>
      <c r="E171">
        <v>0</v>
      </c>
      <c r="F171" t="s">
        <v>38</v>
      </c>
      <c r="G171" t="s">
        <v>347</v>
      </c>
    </row>
    <row r="172" spans="1:9">
      <c r="A172" t="s">
        <v>348</v>
      </c>
      <c r="C172" t="str">
        <f>HYPERLINK("https://the-spirits-embassy.myshopify.com/products/springbank-pedro-ximenez-10-year-old-55-700ml?variant=39863605592099", "Springbank Pedro Ximenez 10 year old")</f>
        <v>0</v>
      </c>
      <c r="D172" t="s">
        <v>10</v>
      </c>
      <c r="E172">
        <v>0</v>
      </c>
      <c r="F172" t="s">
        <v>38</v>
      </c>
      <c r="G172" t="s">
        <v>349</v>
      </c>
    </row>
    <row r="173" spans="1:9">
      <c r="A173" t="s">
        <v>346</v>
      </c>
      <c r="C173" t="str">
        <f>HYPERLINK("https://the-spirits-embassy.myshopify.com/products/longrow-21-year-old-46-700ml?variant=39863636951075", "Longrow 21 year old")</f>
        <v>0</v>
      </c>
      <c r="D173" t="s">
        <v>10</v>
      </c>
      <c r="E173">
        <v>0</v>
      </c>
      <c r="F173" t="s">
        <v>38</v>
      </c>
      <c r="G173" t="s">
        <v>350</v>
      </c>
    </row>
    <row r="174" spans="1:9">
      <c r="A174" t="s">
        <v>351</v>
      </c>
      <c r="C174" t="str">
        <f>HYPERLINK("https://the-spirits-embassy.myshopify.com/products/springbank-pedro-ximenez-10-year-old-55-700ml?variant=39863605592099", "Springbank Pedro Ximenez 10 year old")</f>
        <v>0</v>
      </c>
      <c r="D174" t="s">
        <v>10</v>
      </c>
      <c r="E174">
        <v>0</v>
      </c>
      <c r="F174" t="s">
        <v>38</v>
      </c>
      <c r="G174" t="s">
        <v>352</v>
      </c>
    </row>
    <row r="175" spans="1:9">
      <c r="A175" t="s">
        <v>353</v>
      </c>
      <c r="C175" t="str">
        <f>HYPERLINK("https://the-spirits-embassy.myshopify.com/products/springbank-pedro-ximenez-10-year-old-55-700ml?variant=39863605592099", "Springbank Pedro Ximenez 10 year old")</f>
        <v>0</v>
      </c>
      <c r="D175" t="s">
        <v>10</v>
      </c>
      <c r="E175">
        <v>0</v>
      </c>
      <c r="F175" t="s">
        <v>38</v>
      </c>
      <c r="G175" t="s">
        <v>354</v>
      </c>
    </row>
    <row r="176" spans="1:9">
      <c r="A176" t="s">
        <v>353</v>
      </c>
      <c r="C176" t="str">
        <f>HYPERLINK("https://the-spirits-embassy.myshopify.com/products/glenallachie-15-year-old-2007-cask-800179-oloroso-puncheon-70cl-58?variant=39877931237411", "GlenAllachie 15 Year Old 2007")</f>
        <v>0</v>
      </c>
      <c r="D176" t="s">
        <v>10</v>
      </c>
      <c r="E176">
        <v>0</v>
      </c>
      <c r="F176" t="s">
        <v>38</v>
      </c>
      <c r="G176" t="s">
        <v>355</v>
      </c>
    </row>
    <row r="177" spans="1:9">
      <c r="A177" t="s">
        <v>353</v>
      </c>
      <c r="C177" t="str">
        <f>HYPERLINK("https://the-spirits-embassy.myshopify.com/products/glenallachie-16-year-old-2006-cask-6607-px-hogshead-70cl-59?variant=39877927698467", "GlenAllachie 16 Year Old 2006")</f>
        <v>0</v>
      </c>
      <c r="D177" t="s">
        <v>10</v>
      </c>
      <c r="E177">
        <v>0</v>
      </c>
      <c r="F177" t="s">
        <v>38</v>
      </c>
      <c r="G177" t="s">
        <v>356</v>
      </c>
    </row>
    <row r="178" spans="1:9">
      <c r="A178" t="s">
        <v>357</v>
      </c>
      <c r="C178" t="str">
        <f>HYPERLINK("https://the-spirits-embassy.myshopify.com/products/springbank-pedro-ximenez-10-year-old-55-700ml?variant=39863605592099", "Springbank Pedro Ximenez 10 year old")</f>
        <v>0</v>
      </c>
      <c r="D178" t="s">
        <v>10</v>
      </c>
      <c r="E178">
        <v>0</v>
      </c>
      <c r="F178" t="s">
        <v>38</v>
      </c>
      <c r="G178" t="s">
        <v>358</v>
      </c>
    </row>
    <row r="179" spans="1:9">
      <c r="A179" t="s">
        <v>359</v>
      </c>
      <c r="C179" t="str">
        <f>HYPERLINK("https://the-spirits-embassy.myshopify.com/products/springbank-pedro-ximenez-10-year-old-55-700ml?variant=39863605592099", "Springbank Pedro Ximenez 10 year old")</f>
        <v>0</v>
      </c>
      <c r="D179" t="s">
        <v>10</v>
      </c>
      <c r="E179">
        <v>0</v>
      </c>
      <c r="F179" t="s">
        <v>38</v>
      </c>
      <c r="G179" t="s">
        <v>360</v>
      </c>
    </row>
    <row r="180" spans="1:9">
      <c r="A180" t="s">
        <v>361</v>
      </c>
      <c r="C180" t="str">
        <f>HYPERLINK("https://the-spirits-embassy.myshopify.com/products/springbank-pedro-ximenez-10-year-old-55-700ml?variant=39863605592099", "Springbank Pedro Ximenez 10 year old")</f>
        <v>0</v>
      </c>
      <c r="D180" t="s">
        <v>10</v>
      </c>
      <c r="E180">
        <v>0</v>
      </c>
      <c r="F180" t="s">
        <v>38</v>
      </c>
      <c r="G180" t="s">
        <v>362</v>
      </c>
    </row>
    <row r="181" spans="1:9">
      <c r="A181" t="s">
        <v>363</v>
      </c>
      <c r="C181" t="str">
        <f>HYPERLINK("https://the-spirits-embassy.myshopify.com/products/glendronach-15-year-old-700ml-46?variant=31830041853987", "The Glendronach 15 Year Old")</f>
        <v>0</v>
      </c>
      <c r="D181" t="s">
        <v>10</v>
      </c>
      <c r="E181">
        <v>0</v>
      </c>
      <c r="F181" t="s">
        <v>11</v>
      </c>
      <c r="G181" t="s">
        <v>364</v>
      </c>
      <c r="H181" t="s">
        <v>298</v>
      </c>
    </row>
    <row r="182" spans="1:9">
      <c r="A182" t="s">
        <v>363</v>
      </c>
      <c r="C182" t="str">
        <f>HYPERLINK("https://the-spirits-embassy.myshopify.com/products/glenfarclas-105-cask-strength-60-700ml?variant=31834566262819", "Glenfarclas 105 Cask Strength")</f>
        <v>0</v>
      </c>
      <c r="D182" t="s">
        <v>10</v>
      </c>
      <c r="E182">
        <v>7</v>
      </c>
      <c r="F182" t="s">
        <v>11</v>
      </c>
      <c r="G182" t="s">
        <v>365</v>
      </c>
      <c r="H182" t="s">
        <v>366</v>
      </c>
    </row>
    <row r="183" spans="1:9">
      <c r="A183" t="s">
        <v>367</v>
      </c>
      <c r="C183" t="str">
        <f>HYPERLINK("https://the-spirits-embassy.myshopify.com/products/springbank-pedro-ximenez-10-year-old-55-700ml?variant=39863605592099", "Springbank Pedro Ximenez 10 year old")</f>
        <v>0</v>
      </c>
      <c r="D183" t="s">
        <v>10</v>
      </c>
      <c r="E183">
        <v>0</v>
      </c>
      <c r="F183" t="s">
        <v>38</v>
      </c>
      <c r="G183" t="s">
        <v>368</v>
      </c>
    </row>
    <row r="184" spans="1:9">
      <c r="A184" t="s">
        <v>367</v>
      </c>
      <c r="C184" t="str">
        <f>HYPERLINK("https://the-spirits-embassy.myshopify.com/products/longrow-red-11-year-old-2022-release-57-5-700ml?variant=39863634657315", "Longrow Red 11 year old 2022")</f>
        <v>0</v>
      </c>
      <c r="D184" t="s">
        <v>10</v>
      </c>
      <c r="E184">
        <v>0</v>
      </c>
      <c r="F184" t="s">
        <v>38</v>
      </c>
      <c r="G184" t="s">
        <v>369</v>
      </c>
    </row>
    <row r="185" spans="1:9">
      <c r="A185" t="s">
        <v>367</v>
      </c>
      <c r="C185" t="str">
        <f>HYPERLINK("https://the-spirits-embassy.myshopify.com/products/longrow-21-year-old-46-700ml?variant=39863636951075", "Longrow 21 year old")</f>
        <v>0</v>
      </c>
      <c r="D185" t="s">
        <v>10</v>
      </c>
      <c r="E185">
        <v>0</v>
      </c>
      <c r="F185" t="s">
        <v>38</v>
      </c>
      <c r="G185" t="s">
        <v>370</v>
      </c>
    </row>
    <row r="186" spans="1:9">
      <c r="A186" t="s">
        <v>367</v>
      </c>
      <c r="C186" t="str">
        <f>HYPERLINK("https://the-spirits-embassy.myshopify.com/products/kilkerran-heavily-peated-batch-7-2022-59-1-700ml?variant=39863652810787", "Kilkerran Heavily Peated Batch 7 2022")</f>
        <v>0</v>
      </c>
      <c r="D186" t="s">
        <v>10</v>
      </c>
      <c r="E186">
        <v>0</v>
      </c>
      <c r="F186" t="s">
        <v>38</v>
      </c>
      <c r="G186" t="s">
        <v>371</v>
      </c>
    </row>
    <row r="187" spans="1:9">
      <c r="A187" t="s">
        <v>372</v>
      </c>
      <c r="C187" t="str">
        <f>HYPERLINK("https://the-spirits-embassy.myshopify.com/products/springbank-pedro-ximenez-10-year-old-55-700ml?variant=39863605592099", "Springbank Pedro Ximenez 10 year old")</f>
        <v>0</v>
      </c>
      <c r="D187" t="s">
        <v>10</v>
      </c>
      <c r="E187">
        <v>0</v>
      </c>
      <c r="F187" t="s">
        <v>38</v>
      </c>
      <c r="G187" t="s">
        <v>373</v>
      </c>
    </row>
    <row r="188" spans="1:9">
      <c r="A188" t="s">
        <v>374</v>
      </c>
      <c r="C188" t="str">
        <f>HYPERLINK("https://the-spirits-embassy.myshopify.com/products/springbank-pedro-ximenez-10-year-old-55-700ml?variant=39863605592099", "Springbank Pedro Ximenez 10 year old")</f>
        <v>0</v>
      </c>
      <c r="D188" t="s">
        <v>10</v>
      </c>
      <c r="E188">
        <v>0</v>
      </c>
      <c r="F188" t="s">
        <v>38</v>
      </c>
      <c r="G188" t="s">
        <v>375</v>
      </c>
    </row>
    <row r="189" spans="1:9">
      <c r="A189" t="s">
        <v>376</v>
      </c>
      <c r="C189" t="str">
        <f>HYPERLINK("https://the-spirits-embassy.myshopify.com/products/longrow-21-year-old-46-700ml?variant=39863636951075", "Longrow 21 year old")</f>
        <v>0</v>
      </c>
      <c r="D189" t="s">
        <v>10</v>
      </c>
      <c r="E189">
        <v>0</v>
      </c>
      <c r="F189" t="s">
        <v>38</v>
      </c>
      <c r="G189" t="s">
        <v>377</v>
      </c>
    </row>
    <row r="190" spans="1:9">
      <c r="A190" t="s">
        <v>378</v>
      </c>
      <c r="C190" t="str">
        <f>HYPERLINK("https://the-spirits-embassy.myshopify.com/products/springbank-pedro-ximenez-10-year-old-55-700ml?variant=39863605592099", "Springbank Pedro Ximenez 10 year old")</f>
        <v>0</v>
      </c>
      <c r="D190" t="s">
        <v>10</v>
      </c>
      <c r="E190">
        <v>0</v>
      </c>
      <c r="F190" t="s">
        <v>38</v>
      </c>
      <c r="G190" t="s">
        <v>379</v>
      </c>
    </row>
    <row r="191" spans="1:9">
      <c r="A191" t="s">
        <v>380</v>
      </c>
      <c r="C191" t="str">
        <f>HYPERLINK("https://the-spirits-embassy.myshopify.com/products/springbank-pedro-ximenez-10-year-old-55-700ml?variant=39863605592099", "Springbank Pedro Ximenez 10 year old")</f>
        <v>0</v>
      </c>
      <c r="D191" t="s">
        <v>10</v>
      </c>
      <c r="E191">
        <v>0</v>
      </c>
      <c r="F191" t="s">
        <v>38</v>
      </c>
      <c r="G191" t="s">
        <v>381</v>
      </c>
    </row>
    <row r="192" spans="1:9">
      <c r="A192" t="s">
        <v>382</v>
      </c>
      <c r="C192" t="str">
        <f>HYPERLINK("https://the-spirits-embassy.myshopify.com/products/springbank-pedro-ximenez-10-year-old-55-700ml?variant=39863605592099", "Springbank Pedro Ximenez 10 year old")</f>
        <v>0</v>
      </c>
      <c r="D192" t="s">
        <v>10</v>
      </c>
      <c r="E192">
        <v>0</v>
      </c>
      <c r="F192" t="s">
        <v>38</v>
      </c>
      <c r="G192" t="s">
        <v>383</v>
      </c>
    </row>
    <row r="193" spans="1:9">
      <c r="A193" t="s">
        <v>384</v>
      </c>
      <c r="C193" t="str">
        <f>HYPERLINK("https://the-spirits-embassy.myshopify.com/products/springbank-pedro-ximenez-10-year-old-55-700ml?variant=39863605592099", "Springbank Pedro Ximenez 10 year old")</f>
        <v>0</v>
      </c>
      <c r="D193" t="s">
        <v>10</v>
      </c>
      <c r="E193">
        <v>0</v>
      </c>
      <c r="F193" t="s">
        <v>38</v>
      </c>
      <c r="G193" t="s">
        <v>385</v>
      </c>
    </row>
    <row r="194" spans="1:9">
      <c r="A194" t="s">
        <v>386</v>
      </c>
      <c r="C194" t="str">
        <f>HYPERLINK("https://the-spirits-embassy.myshopify.com/products/springbank-pedro-ximenez-10-year-old-55-700ml?variant=39863605592099", "Springbank Pedro Ximenez 10 year old")</f>
        <v>0</v>
      </c>
      <c r="D194" t="s">
        <v>10</v>
      </c>
      <c r="E194">
        <v>0</v>
      </c>
      <c r="F194" t="s">
        <v>38</v>
      </c>
      <c r="G194" t="s">
        <v>387</v>
      </c>
    </row>
    <row r="195" spans="1:9">
      <c r="A195" t="s">
        <v>388</v>
      </c>
      <c r="C195" t="str">
        <f>HYPERLINK("https://the-spirits-embassy.myshopify.com/products/springbank-pedro-ximenez-10-year-old-55-700ml?variant=39863605592099", "Springbank Pedro Ximenez 10 year old")</f>
        <v>0</v>
      </c>
      <c r="D195" t="s">
        <v>10</v>
      </c>
      <c r="E195">
        <v>0</v>
      </c>
      <c r="F195" t="s">
        <v>38</v>
      </c>
      <c r="G195" t="s">
        <v>389</v>
      </c>
    </row>
    <row r="196" spans="1:9">
      <c r="A196" t="s">
        <v>390</v>
      </c>
      <c r="C196" t="str">
        <f>HYPERLINK("https://the-spirits-embassy.myshopify.com/products/kilkerran-heavily-peated-batch-7-2022-59-1-700ml?variant=39863652810787", "Kilkerran Heavily Peated Batch 7 2022")</f>
        <v>0</v>
      </c>
      <c r="D196" t="s">
        <v>10</v>
      </c>
      <c r="E196">
        <v>0</v>
      </c>
      <c r="F196" t="s">
        <v>38</v>
      </c>
      <c r="G196" t="s">
        <v>391</v>
      </c>
    </row>
    <row r="197" spans="1:9">
      <c r="A197" t="s">
        <v>288</v>
      </c>
      <c r="C197" t="str">
        <f>HYPERLINK("https://the-spirits-embassy.myshopify.com/products/longrow-21-year-old-46-700ml?variant=39863636951075", "Longrow 21 year old")</f>
        <v>0</v>
      </c>
      <c r="D197" t="s">
        <v>10</v>
      </c>
      <c r="E197">
        <v>0</v>
      </c>
      <c r="F197" t="s">
        <v>38</v>
      </c>
      <c r="G197" t="s">
        <v>392</v>
      </c>
    </row>
    <row r="198" spans="1:9">
      <c r="A198" t="s">
        <v>288</v>
      </c>
      <c r="C198" t="str">
        <f>HYPERLINK("https://the-spirits-embassy.myshopify.com/products/longrow-red-11-year-old-2022-release-57-5-700ml?variant=39863634657315", "Longrow Red 11 year old 2022")</f>
        <v>0</v>
      </c>
      <c r="D198" t="s">
        <v>10</v>
      </c>
      <c r="E198">
        <v>0</v>
      </c>
      <c r="F198" t="s">
        <v>38</v>
      </c>
      <c r="G198" t="s">
        <v>393</v>
      </c>
    </row>
    <row r="199" spans="1:9">
      <c r="A199" t="s">
        <v>394</v>
      </c>
      <c r="C199" t="str">
        <f>HYPERLINK("https://the-spirits-embassy.myshopify.com/products/springbank-pedro-ximenez-10-year-old-55-700ml?variant=39863605592099", "Springbank Pedro Ximenez 10 year old")</f>
        <v>0</v>
      </c>
      <c r="D199" t="s">
        <v>10</v>
      </c>
      <c r="E199">
        <v>0</v>
      </c>
      <c r="F199" t="s">
        <v>38</v>
      </c>
      <c r="G199" t="s">
        <v>395</v>
      </c>
    </row>
    <row r="200" spans="1:9">
      <c r="A200" t="s">
        <v>394</v>
      </c>
      <c r="C200" t="str">
        <f>HYPERLINK("https://the-spirits-embassy.myshopify.com/products/longrow-red-11-year-old-2022-release-57-5-700ml?variant=39863634657315", "Longrow Red 11 year old 2022")</f>
        <v>0</v>
      </c>
      <c r="D200" t="s">
        <v>10</v>
      </c>
      <c r="E200">
        <v>0</v>
      </c>
      <c r="F200" t="s">
        <v>38</v>
      </c>
      <c r="G200" t="s">
        <v>396</v>
      </c>
    </row>
    <row r="201" spans="1:9">
      <c r="A201" t="s">
        <v>397</v>
      </c>
      <c r="C201" t="str">
        <f>HYPERLINK("https://the-spirits-embassy.myshopify.com/products/springbank-pedro-ximenez-10-year-old-55-700ml?variant=39863605592099", "Springbank Pedro Ximenez 10 year old")</f>
        <v>0</v>
      </c>
      <c r="D201" t="s">
        <v>10</v>
      </c>
      <c r="E201">
        <v>0</v>
      </c>
      <c r="F201" t="s">
        <v>38</v>
      </c>
      <c r="G201" t="s">
        <v>398</v>
      </c>
    </row>
    <row r="202" spans="1:9">
      <c r="A202" t="s">
        <v>399</v>
      </c>
      <c r="C202" t="str">
        <f>HYPERLINK("https://the-spirits-embassy.myshopify.com/products/springbank-pedro-ximenez-10-year-old-55-700ml?variant=39863605592099", "Springbank Pedro Ximenez 10 year old")</f>
        <v>0</v>
      </c>
      <c r="D202" t="s">
        <v>10</v>
      </c>
      <c r="E202">
        <v>0</v>
      </c>
      <c r="F202" t="s">
        <v>38</v>
      </c>
      <c r="G202" t="s">
        <v>400</v>
      </c>
    </row>
    <row r="203" spans="1:9">
      <c r="A203" t="s">
        <v>401</v>
      </c>
      <c r="C203" t="str">
        <f>HYPERLINK("https://the-spirits-embassy.myshopify.com/products/springbank-pedro-ximenez-10-year-old-55-700ml?variant=39863605592099", "Springbank Pedro Ximenez 10 year old")</f>
        <v>0</v>
      </c>
      <c r="D203" t="s">
        <v>10</v>
      </c>
      <c r="E203">
        <v>0</v>
      </c>
      <c r="F203" t="s">
        <v>38</v>
      </c>
      <c r="G203" t="s">
        <v>402</v>
      </c>
    </row>
    <row r="204" spans="1:9">
      <c r="A204" t="s">
        <v>403</v>
      </c>
      <c r="C204" t="str">
        <f>HYPERLINK("https://the-spirits-embassy.myshopify.com/products/springbank-pedro-ximenez-10-year-old-55-700ml?variant=39863605592099", "Springbank Pedro Ximenez 10 year old")</f>
        <v>0</v>
      </c>
      <c r="D204" t="s">
        <v>10</v>
      </c>
      <c r="E204">
        <v>0</v>
      </c>
      <c r="F204" t="s">
        <v>38</v>
      </c>
      <c r="G204" t="s">
        <v>404</v>
      </c>
    </row>
    <row r="205" spans="1:9">
      <c r="A205" t="s">
        <v>405</v>
      </c>
      <c r="C205" t="str">
        <f>HYPERLINK("https://the-spirits-embassy.myshopify.com/products/springbank-pedro-ximenez-10-year-old-55-700ml?variant=39863605592099", "Springbank Pedro Ximenez 10 year old")</f>
        <v>0</v>
      </c>
      <c r="D205" t="s">
        <v>10</v>
      </c>
      <c r="E205">
        <v>0</v>
      </c>
      <c r="F205" t="s">
        <v>38</v>
      </c>
      <c r="G205" t="s">
        <v>406</v>
      </c>
    </row>
    <row r="206" spans="1:9">
      <c r="A206" t="s">
        <v>407</v>
      </c>
      <c r="C206" t="str">
        <f>HYPERLINK("https://the-spirits-embassy.myshopify.com/products/glenallachie-2012-cuvee-wine-cask-finish?variant=39915073470499", "Glenallachie 2012 Cuvee Wine Cask Finish")</f>
        <v>0</v>
      </c>
      <c r="D206" t="s">
        <v>10</v>
      </c>
      <c r="E206">
        <v>19</v>
      </c>
      <c r="F206" t="s">
        <v>11</v>
      </c>
      <c r="G206" t="s">
        <v>408</v>
      </c>
      <c r="H206" t="s">
        <v>409</v>
      </c>
    </row>
    <row r="207" spans="1:9">
      <c r="A207" t="s">
        <v>410</v>
      </c>
      <c r="C207" t="str">
        <f>HYPERLINK("https://the-spirits-embassy.myshopify.com/products/springbank-pedro-ximenez-10-year-old-55-700ml?variant=39863605592099", "Springbank Pedro Ximenez 10 year old")</f>
        <v>0</v>
      </c>
      <c r="D207" t="s">
        <v>10</v>
      </c>
      <c r="E207">
        <v>0</v>
      </c>
      <c r="F207" t="s">
        <v>38</v>
      </c>
      <c r="G207" t="s">
        <v>411</v>
      </c>
    </row>
    <row r="208" spans="1:9">
      <c r="A208" t="s">
        <v>412</v>
      </c>
      <c r="C208" t="str">
        <f>HYPERLINK("https://the-spirits-embassy.myshopify.com/products/springbank-pedro-ximenez-10-year-old-55-700ml?variant=39863605592099", "Springbank Pedro Ximenez 10 year old")</f>
        <v>0</v>
      </c>
      <c r="D208" t="s">
        <v>10</v>
      </c>
      <c r="E208">
        <v>0</v>
      </c>
      <c r="F208" t="s">
        <v>38</v>
      </c>
      <c r="G208" t="s">
        <v>413</v>
      </c>
    </row>
    <row r="209" spans="1:9">
      <c r="A209" t="s">
        <v>414</v>
      </c>
      <c r="C209" t="str">
        <f>HYPERLINK("https://the-spirits-embassy.myshopify.com/products/springbank-pedro-ximenez-10-year-old-55-700ml?variant=39863605592099", "Springbank Pedro Ximenez 10 year old")</f>
        <v>0</v>
      </c>
      <c r="D209" t="s">
        <v>10</v>
      </c>
      <c r="E209">
        <v>0</v>
      </c>
      <c r="F209" t="s">
        <v>38</v>
      </c>
      <c r="G209" t="s">
        <v>415</v>
      </c>
    </row>
    <row r="210" spans="1:9">
      <c r="A210" t="s">
        <v>416</v>
      </c>
      <c r="C210" t="str">
        <f>HYPERLINK("https://the-spirits-embassy.myshopify.com/products/springbank-pedro-ximenez-10-year-old-55-700ml?variant=39863605592099", "Springbank Pedro Ximenez 10 year old")</f>
        <v>0</v>
      </c>
      <c r="D210" t="s">
        <v>10</v>
      </c>
      <c r="E210">
        <v>0</v>
      </c>
      <c r="F210" t="s">
        <v>38</v>
      </c>
      <c r="G210" t="s">
        <v>417</v>
      </c>
    </row>
    <row r="211" spans="1:9">
      <c r="A211" t="s">
        <v>418</v>
      </c>
      <c r="C211" t="str">
        <f>HYPERLINK("https://the-spirits-embassy.myshopify.com/products/springbank-pedro-ximenez-10-year-old-55-700ml?variant=39863605592099", "Springbank Pedro Ximenez 10 year old")</f>
        <v>0</v>
      </c>
      <c r="D211" t="s">
        <v>10</v>
      </c>
      <c r="E211">
        <v>0</v>
      </c>
      <c r="F211" t="s">
        <v>38</v>
      </c>
      <c r="G211" t="s">
        <v>419</v>
      </c>
    </row>
    <row r="212" spans="1:9">
      <c r="A212" t="s">
        <v>420</v>
      </c>
      <c r="C212" t="str">
        <f>HYPERLINK("https://the-spirits-embassy.myshopify.com/products/springbank-pedro-ximenez-10-year-old-55-700ml?variant=39863605592099", "Springbank Pedro Ximenez 10 year old")</f>
        <v>0</v>
      </c>
      <c r="D212" t="s">
        <v>10</v>
      </c>
      <c r="E212">
        <v>0</v>
      </c>
      <c r="F212" t="s">
        <v>38</v>
      </c>
      <c r="G212" t="s">
        <v>421</v>
      </c>
    </row>
    <row r="213" spans="1:9">
      <c r="A213" t="s">
        <v>422</v>
      </c>
      <c r="C213" t="str">
        <f>HYPERLINK("https://the-spirits-embassy.myshopify.com/products/springbank-pedro-ximenez-10-year-old-55-700ml?variant=39863605592099", "Springbank Pedro Ximenez 10 year old")</f>
        <v>0</v>
      </c>
      <c r="D213" t="s">
        <v>10</v>
      </c>
      <c r="E213">
        <v>0</v>
      </c>
      <c r="F213" t="s">
        <v>38</v>
      </c>
      <c r="G213" t="s">
        <v>423</v>
      </c>
    </row>
    <row r="214" spans="1:9">
      <c r="A214" t="s">
        <v>424</v>
      </c>
      <c r="C214" t="str">
        <f>HYPERLINK("https://the-spirits-embassy.myshopify.com/products/springbank-pedro-ximenez-10-year-old-55-700ml?variant=39863605592099", "Springbank Pedro Ximenez 10 year old")</f>
        <v>0</v>
      </c>
      <c r="D214" t="s">
        <v>10</v>
      </c>
      <c r="E214">
        <v>0</v>
      </c>
      <c r="F214" t="s">
        <v>38</v>
      </c>
      <c r="G214" t="s">
        <v>425</v>
      </c>
    </row>
    <row r="215" spans="1:9">
      <c r="A215" t="s">
        <v>424</v>
      </c>
      <c r="C215" t="str">
        <f>HYPERLINK("https://the-spirits-embassy.myshopify.com/products/longrow-red-11-year-old-2022-release-57-5-700ml?variant=39863634657315", "Longrow Red 11 year old 2022")</f>
        <v>0</v>
      </c>
      <c r="D215" t="s">
        <v>10</v>
      </c>
      <c r="E215">
        <v>0</v>
      </c>
      <c r="F215" t="s">
        <v>38</v>
      </c>
      <c r="G215" t="s">
        <v>426</v>
      </c>
    </row>
    <row r="216" spans="1:9">
      <c r="A216" t="s">
        <v>424</v>
      </c>
      <c r="C216" t="str">
        <f>HYPERLINK("https://the-spirits-embassy.myshopify.com/products/longrow-21-year-old-46-700ml?variant=39863636951075", "Longrow 21 year old")</f>
        <v>0</v>
      </c>
      <c r="D216" t="s">
        <v>10</v>
      </c>
      <c r="E216">
        <v>0</v>
      </c>
      <c r="F216" t="s">
        <v>38</v>
      </c>
      <c r="G216" t="s">
        <v>427</v>
      </c>
    </row>
    <row r="217" spans="1:9">
      <c r="A217" t="s">
        <v>424</v>
      </c>
      <c r="C217" t="str">
        <f>HYPERLINK("https://the-spirits-embassy.myshopify.com/products/kilkerran-heavily-peated-batch-7-2022-59-1-700ml?variant=39863652810787", "Kilkerran Heavily Peated Batch 7 2022")</f>
        <v>0</v>
      </c>
      <c r="D217" t="s">
        <v>10</v>
      </c>
      <c r="E217">
        <v>0</v>
      </c>
      <c r="F217" t="s">
        <v>38</v>
      </c>
      <c r="G217" t="s">
        <v>428</v>
      </c>
    </row>
    <row r="218" spans="1:9">
      <c r="A218" t="s">
        <v>429</v>
      </c>
      <c r="C218" t="str">
        <f>HYPERLINK("https://the-spirits-embassy.myshopify.com/products/springbank-pedro-ximenez-10-year-old-55-700ml?variant=39863605592099", "Springbank Pedro Ximenez 10 year old")</f>
        <v>0</v>
      </c>
      <c r="D218" t="s">
        <v>10</v>
      </c>
      <c r="E218">
        <v>0</v>
      </c>
      <c r="F218" t="s">
        <v>38</v>
      </c>
      <c r="G218" t="s">
        <v>430</v>
      </c>
    </row>
    <row r="219" spans="1:9">
      <c r="A219" t="s">
        <v>431</v>
      </c>
      <c r="C219" t="str">
        <f>HYPERLINK("https://the-spirits-embassy.myshopify.com/products/springbank-pedro-ximenez-10-year-old-55-700ml?variant=39863605592099", "Springbank Pedro Ximenez 10 year old")</f>
        <v>0</v>
      </c>
      <c r="D219" t="s">
        <v>10</v>
      </c>
      <c r="E219">
        <v>0</v>
      </c>
      <c r="F219" t="s">
        <v>38</v>
      </c>
      <c r="G219" t="s">
        <v>432</v>
      </c>
    </row>
    <row r="220" spans="1:9">
      <c r="A220" t="s">
        <v>433</v>
      </c>
      <c r="C220" t="str">
        <f>HYPERLINK("https://the-spirits-embassy.myshopify.com/products/springbank-pedro-ximenez-10-year-old-55-700ml?variant=39863605592099", "Springbank Pedro Ximenez 10 year old")</f>
        <v>0</v>
      </c>
      <c r="D220" t="s">
        <v>10</v>
      </c>
      <c r="E220">
        <v>0</v>
      </c>
      <c r="F220" t="s">
        <v>38</v>
      </c>
      <c r="G220" t="s">
        <v>434</v>
      </c>
    </row>
    <row r="221" spans="1:9">
      <c r="A221" t="s">
        <v>435</v>
      </c>
      <c r="C221" t="str">
        <f>HYPERLINK("https://the-spirits-embassy.myshopify.com/products/springbank-pedro-ximenez-10-year-old-55-700ml?variant=39863605592099", "Springbank Pedro Ximenez 10 year old")</f>
        <v>0</v>
      </c>
      <c r="D221" t="s">
        <v>10</v>
      </c>
      <c r="E221">
        <v>0</v>
      </c>
      <c r="F221" t="s">
        <v>38</v>
      </c>
      <c r="G221" t="s">
        <v>436</v>
      </c>
    </row>
    <row r="222" spans="1:9">
      <c r="A222" t="s">
        <v>437</v>
      </c>
      <c r="C222" t="str">
        <f>HYPERLINK("https://the-spirits-embassy.myshopify.com/products/springbank-pedro-ximenez-10-year-old-55-700ml?variant=39863605592099", "Springbank Pedro Ximenez 10 year old")</f>
        <v>0</v>
      </c>
      <c r="D222" t="s">
        <v>10</v>
      </c>
      <c r="E222">
        <v>0</v>
      </c>
      <c r="F222" t="s">
        <v>38</v>
      </c>
      <c r="G222" t="s">
        <v>438</v>
      </c>
    </row>
    <row r="223" spans="1:9">
      <c r="A223" t="s">
        <v>321</v>
      </c>
      <c r="C223" t="str">
        <f>HYPERLINK("https://the-spirits-embassy.myshopify.com/products/glenallachie-10-year-old-batch-8-57-2-700ml?variant=39877923602467", "Glenallachie 10 year old Batch 8")</f>
        <v>0</v>
      </c>
      <c r="D223" t="s">
        <v>10</v>
      </c>
      <c r="E223">
        <v>0</v>
      </c>
      <c r="F223" t="s">
        <v>38</v>
      </c>
      <c r="G223" t="s">
        <v>439</v>
      </c>
    </row>
    <row r="224" spans="1:9">
      <c r="A224" t="s">
        <v>285</v>
      </c>
      <c r="C224" t="str">
        <f>HYPERLINK("https://the-spirits-embassy.myshopify.com/products/kilkerran-heavily-peated-batch-7-2022-59-1-700ml?variant=39863652810787", "Kilkerran Heavily Peated Batch 7 2022")</f>
        <v>0</v>
      </c>
      <c r="D224" t="s">
        <v>10</v>
      </c>
      <c r="E224">
        <v>0</v>
      </c>
      <c r="F224" t="s">
        <v>38</v>
      </c>
      <c r="G224" t="s">
        <v>440</v>
      </c>
    </row>
    <row r="225" spans="1:9">
      <c r="A225" t="s">
        <v>211</v>
      </c>
      <c r="C225" t="str">
        <f>HYPERLINK("https://the-spirits-embassy.myshopify.com/products/kilkerran-heavily-peated-batch-7-2022-59-1-700ml?variant=39863652810787", "Kilkerran Heavily Peated Batch 7 2022")</f>
        <v>0</v>
      </c>
      <c r="D225" t="s">
        <v>10</v>
      </c>
      <c r="E225">
        <v>0</v>
      </c>
      <c r="F225" t="s">
        <v>38</v>
      </c>
      <c r="G225" t="s">
        <v>441</v>
      </c>
    </row>
    <row r="226" spans="1:9">
      <c r="A226" t="s">
        <v>374</v>
      </c>
      <c r="C226" t="str">
        <f>HYPERLINK("https://the-spirits-embassy.myshopify.com/products/balvenie-12-year-old-single-barrel-700ml-47-8?variant=31833443827747", "The Balvenie 12 Year Old Single Barrel")</f>
        <v>0</v>
      </c>
      <c r="D226" t="s">
        <v>10</v>
      </c>
      <c r="E226">
        <v>0</v>
      </c>
      <c r="F226" t="s">
        <v>38</v>
      </c>
      <c r="G226" t="s">
        <v>442</v>
      </c>
    </row>
    <row r="227" spans="1:9">
      <c r="A227" t="s">
        <v>313</v>
      </c>
      <c r="C227" t="str">
        <f>HYPERLINK("https://the-spirits-embassy.myshopify.com/products/glenallachie-10-year-old-batch-8-57-2-700ml?variant=39877923602467", "Glenallachie 10 year old Batch 8")</f>
        <v>0</v>
      </c>
      <c r="D227" t="s">
        <v>10</v>
      </c>
      <c r="E227">
        <v>0</v>
      </c>
      <c r="F227" t="s">
        <v>38</v>
      </c>
      <c r="G227" t="s">
        <v>443</v>
      </c>
    </row>
    <row r="228" spans="1:9">
      <c r="A228" t="s">
        <v>444</v>
      </c>
      <c r="C228" t="str">
        <f>HYPERLINK("https://the-spirits-embassy.myshopify.com/products/kilkerran-heavily-peated-batch-7-2022-59-1-700ml?variant=39863652810787", "Kilkerran Heavily Peated Batch 7 2022")</f>
        <v>0</v>
      </c>
      <c r="D228" t="s">
        <v>10</v>
      </c>
      <c r="E228">
        <v>0</v>
      </c>
      <c r="F228" t="s">
        <v>38</v>
      </c>
      <c r="G228" t="s">
        <v>445</v>
      </c>
    </row>
    <row r="229" spans="1:9">
      <c r="A229" t="s">
        <v>209</v>
      </c>
      <c r="C229" t="str">
        <f>HYPERLINK("https://the-spirits-embassy.myshopify.com/products/redbreast-cask-strength-12-year-old-58-1-700ml?variant=39860314898467", "Redbreast Cask Strength 12 Year Old")</f>
        <v>0</v>
      </c>
      <c r="D229" t="s">
        <v>10</v>
      </c>
      <c r="E229">
        <v>3</v>
      </c>
      <c r="F229" t="s">
        <v>11</v>
      </c>
      <c r="G229" t="s">
        <v>446</v>
      </c>
      <c r="H229" t="s">
        <v>447</v>
      </c>
    </row>
    <row r="230" spans="1:9">
      <c r="A230" t="s">
        <v>407</v>
      </c>
      <c r="C230" t="str">
        <f>HYPERLINK("https://the-spirits-embassy.myshopify.com/products/balblair-15-year-old-70cl-46?variant=39425092223011", "Balblair 15 Year Old")</f>
        <v>0</v>
      </c>
      <c r="D230" t="s">
        <v>10</v>
      </c>
      <c r="E230">
        <v>1</v>
      </c>
      <c r="F230" t="s">
        <v>11</v>
      </c>
      <c r="G230" t="s">
        <v>448</v>
      </c>
      <c r="H230" t="s">
        <v>449</v>
      </c>
    </row>
    <row r="231" spans="1:9">
      <c r="A231" t="s">
        <v>450</v>
      </c>
      <c r="C231" t="str">
        <f>HYPERLINK("https://the-spirits-embassy.myshopify.com/products/kilkerran-heavily-peated-batch-7-2022-59-1-700ml?variant=39863652810787", "Kilkerran Heavily Peated Batch 7 2022")</f>
        <v>0</v>
      </c>
      <c r="D231" t="s">
        <v>10</v>
      </c>
      <c r="E231">
        <v>0</v>
      </c>
      <c r="F231" t="s">
        <v>38</v>
      </c>
      <c r="G231" t="s">
        <v>451</v>
      </c>
    </row>
    <row r="232" spans="1:9">
      <c r="A232" t="s">
        <v>452</v>
      </c>
      <c r="C232" t="str">
        <f>HYPERLINK("https://the-spirits-embassy.myshopify.com/products/octave-bunnahabhain-2014-peated-7-year-old-3836329-54-2-700ml?variant=39802829701155", "The Octave Bunnahabhain 2014 7 Year old")</f>
        <v>0</v>
      </c>
      <c r="D232" t="s">
        <v>10</v>
      </c>
      <c r="E232">
        <v>2</v>
      </c>
      <c r="F232" t="s">
        <v>11</v>
      </c>
      <c r="G232" t="s">
        <v>453</v>
      </c>
      <c r="H232" t="s">
        <v>454</v>
      </c>
    </row>
    <row r="233" spans="1:9">
      <c r="A233" t="s">
        <v>455</v>
      </c>
      <c r="C233" t="str">
        <f>HYPERLINK("https://the-spirits-embassy.myshopify.com/products/glenfarclas-105-cask-strength-60-700ml?variant=31834566262819", "Glenfarclas 105 Cask Strength")</f>
        <v>0</v>
      </c>
      <c r="D233" t="s">
        <v>10</v>
      </c>
      <c r="E233">
        <v>7</v>
      </c>
      <c r="F233" t="s">
        <v>11</v>
      </c>
      <c r="G233" t="s">
        <v>456</v>
      </c>
      <c r="H233" t="s">
        <v>366</v>
      </c>
    </row>
    <row r="234" spans="1:9">
      <c r="A234" t="s">
        <v>457</v>
      </c>
      <c r="C234" t="str">
        <f>HYPERLINK("https://the-spirits-embassy.myshopify.com/products/lets-talk-sherry-tasting-evening-5-30ml-and-5-15ml?variant=39858315984931", "Lets Talk Sherry Tasting Evening 5*30ml (Whisky) and 5*15ml (Sherry)")</f>
        <v>0</v>
      </c>
      <c r="D234" t="s">
        <v>10</v>
      </c>
      <c r="E234">
        <v>0</v>
      </c>
      <c r="F234" t="s">
        <v>38</v>
      </c>
      <c r="G234" t="s">
        <v>458</v>
      </c>
    </row>
    <row r="235" spans="1:9">
      <c r="A235" t="s">
        <v>209</v>
      </c>
      <c r="C235" t="str">
        <f>HYPERLINK("https://the-spirits-embassy.myshopify.com/products/glendronach-21-year-old-parliament-48-700ml?variant=31907121135651", "The Glendronach 21 Year Old Parliament")</f>
        <v>0</v>
      </c>
      <c r="D235" t="s">
        <v>10</v>
      </c>
      <c r="E235">
        <v>0</v>
      </c>
      <c r="F235" t="s">
        <v>38</v>
      </c>
      <c r="G235" t="s">
        <v>459</v>
      </c>
    </row>
    <row r="236" spans="1:9">
      <c r="A236" t="s">
        <v>460</v>
      </c>
      <c r="C236" t="str">
        <f>HYPERLINK("https://the-spirits-embassy.myshopify.com/products/lets-talk-sherry-tasting-evening-5-30ml-and-5-15ml?variant=39858315984931", "Lets Talk Sherry Tasting Evening 5*30ml (Whisky) and 5*15ml (Sherry)")</f>
        <v>0</v>
      </c>
      <c r="D236" t="s">
        <v>10</v>
      </c>
      <c r="E236">
        <v>0</v>
      </c>
      <c r="F236" t="s">
        <v>38</v>
      </c>
      <c r="G236" t="s">
        <v>461</v>
      </c>
    </row>
    <row r="237" spans="1:9">
      <c r="A237" t="s">
        <v>462</v>
      </c>
      <c r="C237" t="str">
        <f>HYPERLINK("https://the-spirits-embassy.myshopify.com/products/lets-talk-sherry-tasting-evening-5-30ml-and-5-15ml?variant=39858315984931", "Lets Talk Sherry Tasting Evening 5*30ml (Whisky) and 5*15ml (Sherry)")</f>
        <v>0</v>
      </c>
      <c r="D237" t="s">
        <v>10</v>
      </c>
      <c r="E237">
        <v>0</v>
      </c>
      <c r="F237" t="s">
        <v>38</v>
      </c>
      <c r="G237" t="s">
        <v>463</v>
      </c>
    </row>
    <row r="238" spans="1:9">
      <c r="A238" t="s">
        <v>464</v>
      </c>
      <c r="C238" t="str">
        <f>HYPERLINK("https://the-spirits-embassy.myshopify.com/products/glendronach-18-year-old-700ml-46?variant=31830065152035", "The Glendronach 18 Year old")</f>
        <v>0</v>
      </c>
      <c r="D238" t="s">
        <v>10</v>
      </c>
      <c r="E238">
        <v>0</v>
      </c>
      <c r="F238" t="s">
        <v>38</v>
      </c>
      <c r="G238" t="s">
        <v>465</v>
      </c>
    </row>
    <row r="239" spans="1:9">
      <c r="A239" t="s">
        <v>466</v>
      </c>
      <c r="C239" t="str">
        <f>HYPERLINK("https://the-spirits-embassy.myshopify.com/products/glendronach-18-year-old-700ml-46?variant=31830065152035", "The Glendronach 18 Year old")</f>
        <v>0</v>
      </c>
      <c r="D239" t="s">
        <v>10</v>
      </c>
      <c r="E239">
        <v>0</v>
      </c>
      <c r="F239" t="s">
        <v>38</v>
      </c>
      <c r="G239" t="s">
        <v>467</v>
      </c>
    </row>
    <row r="240" spans="1:9">
      <c r="A240" t="s">
        <v>209</v>
      </c>
      <c r="C240" t="str">
        <f>HYPERLINK("https://the-spirits-embassy.myshopify.com/products/the-glendronach-grandeur-batch-11-700ml-48-9?variant=39858469535779", "The GlenDronach Grandeur Batch 11")</f>
        <v>0</v>
      </c>
      <c r="D240" t="s">
        <v>10</v>
      </c>
      <c r="E240">
        <v>0</v>
      </c>
      <c r="F240" t="s">
        <v>38</v>
      </c>
      <c r="G240" t="s">
        <v>468</v>
      </c>
    </row>
    <row r="241" spans="1:9">
      <c r="A241" t="s">
        <v>469</v>
      </c>
      <c r="C241" t="str">
        <f>HYPERLINK("https://the-spirits-embassy.myshopify.com/products/tomintoul-16-year-old-limited-2004-edition-sauternes-wine-cask-finish-46-70cl?variant=39476662534179", "Tomintoul 16 Year Old Limited 2004 Edition")</f>
        <v>0</v>
      </c>
      <c r="D241" t="s">
        <v>10</v>
      </c>
      <c r="E241">
        <v>0</v>
      </c>
      <c r="F241" t="s">
        <v>38</v>
      </c>
      <c r="G241" t="s">
        <v>470</v>
      </c>
    </row>
    <row r="242" spans="1:9">
      <c r="A242" t="s">
        <v>471</v>
      </c>
      <c r="C242" t="str">
        <f>HYPERLINK("https://the-spirits-embassy.myshopify.com/products/glenallachie-16-year-old-2006-cask-6607-px-hogshead-70cl-59?variant=39877927698467", "GlenAllachie 16 Year Old 2006 PX Hogshead")</f>
        <v>0</v>
      </c>
      <c r="D242" t="s">
        <v>10</v>
      </c>
      <c r="E242">
        <v>0</v>
      </c>
      <c r="F242" t="s">
        <v>38</v>
      </c>
      <c r="G242" t="s">
        <v>472</v>
      </c>
    </row>
    <row r="243" spans="1:9">
      <c r="A243" t="s">
        <v>321</v>
      </c>
      <c r="C243" t="str">
        <f>HYPERLINK("https://the-spirits-embassy.myshopify.com/products/kilkerran-16-year-old-46-700ml?variant=39711421956131", "Kilkerran 16 Year Old")</f>
        <v>0</v>
      </c>
      <c r="D243" t="s">
        <v>10</v>
      </c>
      <c r="E243">
        <v>0</v>
      </c>
      <c r="F243" t="s">
        <v>38</v>
      </c>
      <c r="G243" t="s">
        <v>473</v>
      </c>
    </row>
    <row r="244" spans="1:9">
      <c r="A244" t="s">
        <v>321</v>
      </c>
      <c r="C244" t="str">
        <f>HYPERLINK("https://the-spirits-embassy.myshopify.com/products/kilkerran-12-year-old-700ml-46?variant=31830420553763", "Kilkerran 12 Year Old")</f>
        <v>0</v>
      </c>
      <c r="D244" t="s">
        <v>10</v>
      </c>
      <c r="E244">
        <v>0</v>
      </c>
      <c r="F244" t="s">
        <v>11</v>
      </c>
      <c r="G244" t="s">
        <v>474</v>
      </c>
      <c r="H244" t="s">
        <v>475</v>
      </c>
    </row>
    <row r="245" spans="1:9">
      <c r="A245" t="s">
        <v>407</v>
      </c>
      <c r="C245" t="str">
        <f>HYPERLINK("https://the-spirits-embassy.myshopify.com/products/glendronach-21-year-old-parliament-48-700ml?variant=31907121135651", "The Glendronach 21 Year Old Parliament")</f>
        <v>0</v>
      </c>
      <c r="D245" t="s">
        <v>10</v>
      </c>
      <c r="E245">
        <v>0</v>
      </c>
      <c r="F245" t="s">
        <v>38</v>
      </c>
      <c r="G245" t="s">
        <v>476</v>
      </c>
    </row>
    <row r="246" spans="1:9">
      <c r="A246" t="s">
        <v>477</v>
      </c>
      <c r="C246" t="str">
        <f>HYPERLINK("https://the-spirits-embassy.myshopify.com/products/kilkerran-12-year-old-700ml-46?variant=31830420553763", "Kilkerran 12 Year Old")</f>
        <v>0</v>
      </c>
      <c r="D246" t="s">
        <v>10</v>
      </c>
      <c r="E246">
        <v>0</v>
      </c>
      <c r="F246" t="s">
        <v>11</v>
      </c>
      <c r="G246" t="s">
        <v>478</v>
      </c>
      <c r="H246" t="s">
        <v>479</v>
      </c>
    </row>
    <row r="247" spans="1:9">
      <c r="A247" t="s">
        <v>480</v>
      </c>
      <c r="C247" t="str">
        <f>HYPERLINK("https://the-spirits-embassy.myshopify.com/products/glendronach-21-year-old-parliament-48-700ml?variant=31907121135651", "The Glendronach 21 Year Old Parliament")</f>
        <v>0</v>
      </c>
      <c r="D247" t="s">
        <v>10</v>
      </c>
      <c r="E247">
        <v>0</v>
      </c>
      <c r="F247" t="s">
        <v>38</v>
      </c>
      <c r="G247" t="s">
        <v>481</v>
      </c>
    </row>
    <row r="248" spans="1:9">
      <c r="A248" t="s">
        <v>482</v>
      </c>
      <c r="C248" t="str">
        <f>HYPERLINK("https://the-spirits-embassy.myshopify.com/products/lets-talk-sherry-tasting-evening-5-30ml-and-5-15ml?variant=39858315984931", "Lets Talk Sherry Tasting Evening 5*30ml (Whisky) and 5*15ml (Sherry)")</f>
        <v>0</v>
      </c>
      <c r="D248" t="s">
        <v>10</v>
      </c>
      <c r="E248">
        <v>0</v>
      </c>
      <c r="F248" t="s">
        <v>38</v>
      </c>
      <c r="G248" t="s">
        <v>483</v>
      </c>
    </row>
    <row r="249" spans="1:9">
      <c r="A249" t="s">
        <v>484</v>
      </c>
      <c r="C249" t="str">
        <f>HYPERLINK("https://the-spirits-embassy.myshopify.com/products/balblair-15-year-old-70cl-46?variant=39425092223011", "Balblair 15 Year Old")</f>
        <v>0</v>
      </c>
      <c r="D249" t="s">
        <v>10</v>
      </c>
      <c r="E249">
        <v>1</v>
      </c>
      <c r="F249" t="s">
        <v>11</v>
      </c>
      <c r="G249" t="s">
        <v>485</v>
      </c>
      <c r="H249" t="s">
        <v>449</v>
      </c>
    </row>
    <row r="250" spans="1:9">
      <c r="A250" t="s">
        <v>486</v>
      </c>
      <c r="C250" t="str">
        <f>HYPERLINK("https://the-spirits-embassy.myshopify.com/products/lets-talk-sherry-tasting-evening-5-30ml-and-5-15ml?variant=39858315984931", "Lets Talk Sherry Tasting Evening 5*30ml (Whisky) and 5*15ml (Sherry)")</f>
        <v>0</v>
      </c>
      <c r="D250" t="s">
        <v>10</v>
      </c>
      <c r="E250">
        <v>0</v>
      </c>
      <c r="F250" t="s">
        <v>38</v>
      </c>
      <c r="G250" t="s">
        <v>487</v>
      </c>
    </row>
    <row r="251" spans="1:9">
      <c r="A251" t="s">
        <v>488</v>
      </c>
      <c r="C251" t="str">
        <f>HYPERLINK("https://the-spirits-embassy.myshopify.com/products/kilkerran-16-year-old-46-700ml?variant=39711421956131", "Kilkerran 16 Year Old")</f>
        <v>0</v>
      </c>
      <c r="D251" t="s">
        <v>10</v>
      </c>
      <c r="E251">
        <v>0</v>
      </c>
      <c r="F251" t="s">
        <v>38</v>
      </c>
      <c r="G251" t="s">
        <v>489</v>
      </c>
    </row>
    <row r="252" spans="1:9">
      <c r="A252" t="s">
        <v>490</v>
      </c>
      <c r="C252" t="str">
        <f>HYPERLINK("https://the-spirits-embassy.myshopify.com/products/glendronach-18-year-old-700ml-46?variant=31830065152035", "The Glendronach 18 Year old")</f>
        <v>0</v>
      </c>
      <c r="D252" t="s">
        <v>10</v>
      </c>
      <c r="E252">
        <v>0</v>
      </c>
      <c r="F252" t="s">
        <v>38</v>
      </c>
      <c r="G252" t="s">
        <v>491</v>
      </c>
    </row>
    <row r="253" spans="1:9">
      <c r="A253" t="s">
        <v>488</v>
      </c>
      <c r="C253" t="str">
        <f>HYPERLINK("https://the-spirits-embassy.myshopify.com/products/glendronach-21-year-old-parliament-48-700ml?variant=31907121135651", "The Glendronach 21 Year Old Parliament")</f>
        <v>0</v>
      </c>
      <c r="D253" t="s">
        <v>10</v>
      </c>
      <c r="E253">
        <v>0</v>
      </c>
      <c r="F253" t="s">
        <v>38</v>
      </c>
      <c r="G253" t="s">
        <v>492</v>
      </c>
    </row>
    <row r="254" spans="1:9">
      <c r="A254" t="s">
        <v>493</v>
      </c>
      <c r="C254" t="str">
        <f>HYPERLINK("https://the-spirits-embassy.myshopify.com/products/kilkerran-12-year-old-700ml-46?variant=31830420553763", "Kilkerran 12 Year Old")</f>
        <v>0</v>
      </c>
      <c r="D254" t="s">
        <v>10</v>
      </c>
      <c r="E254">
        <v>0</v>
      </c>
      <c r="F254" t="s">
        <v>11</v>
      </c>
      <c r="G254" t="s">
        <v>494</v>
      </c>
      <c r="H254" t="s">
        <v>495</v>
      </c>
    </row>
    <row r="255" spans="1:9">
      <c r="A255" t="s">
        <v>493</v>
      </c>
      <c r="C255" t="str">
        <f>HYPERLINK("https://the-spirits-embassy.myshopify.com/products/kilkerran-16-year-old-46-700ml?variant=39711421956131", "Kilkerran 16 Year Old")</f>
        <v>0</v>
      </c>
      <c r="D255" t="s">
        <v>10</v>
      </c>
      <c r="E255">
        <v>0</v>
      </c>
      <c r="F255" t="s">
        <v>38</v>
      </c>
      <c r="G255" t="s">
        <v>496</v>
      </c>
    </row>
    <row r="256" spans="1:9">
      <c r="A256" t="s">
        <v>493</v>
      </c>
      <c r="C256" t="str">
        <f>HYPERLINK("https://the-spirits-embassy.myshopify.com/products/kilkerran-heavily-peated-batch-7-2022-59-1-700ml?variant=39863652810787", "Kilkerran Heavily Peated Batch 7 2022")</f>
        <v>0</v>
      </c>
      <c r="D256" t="s">
        <v>10</v>
      </c>
      <c r="E256">
        <v>0</v>
      </c>
      <c r="F256" t="s">
        <v>38</v>
      </c>
      <c r="G256" t="s">
        <v>497</v>
      </c>
    </row>
    <row r="257" spans="1:9">
      <c r="A257" t="s">
        <v>498</v>
      </c>
      <c r="C257" t="str">
        <f>HYPERLINK("https://the-spirits-embassy.myshopify.com/products/tomintoul-10-year-old-whisky-40-700ml?variant=31834551091235", "Tomintoul 10 Year Old Whisky")</f>
        <v>0</v>
      </c>
      <c r="D257" t="s">
        <v>10</v>
      </c>
      <c r="E257">
        <v>1</v>
      </c>
      <c r="F257" t="s">
        <v>11</v>
      </c>
      <c r="G257" t="s">
        <v>499</v>
      </c>
      <c r="H257" t="s">
        <v>500</v>
      </c>
    </row>
    <row r="258" spans="1:9">
      <c r="A258" t="s">
        <v>501</v>
      </c>
      <c r="C258" t="str">
        <f>HYPERLINK("https://the-spirits-embassy.myshopify.com/products/glenallachie-16-year-old-2006-cask-6607-px-hogshead-70cl-59?variant=39877927698467", "GlenAllachie 16 Year Old 2006 PX Hogshead")</f>
        <v>0</v>
      </c>
      <c r="D258" t="s">
        <v>10</v>
      </c>
      <c r="E258">
        <v>0</v>
      </c>
      <c r="F258" t="s">
        <v>38</v>
      </c>
      <c r="G258" t="s">
        <v>502</v>
      </c>
    </row>
    <row r="259" spans="1:9">
      <c r="A259" t="s">
        <v>503</v>
      </c>
      <c r="C259" t="str">
        <f>HYPERLINK("https://the-spirits-embassy.myshopify.com/products/springbank-tasting-evening?variant=39926532964387", "Springbank Tasting Evening")</f>
        <v>0</v>
      </c>
      <c r="D259" t="s">
        <v>10</v>
      </c>
      <c r="E259">
        <v>-16</v>
      </c>
      <c r="F259" t="s">
        <v>38</v>
      </c>
      <c r="G259" t="s">
        <v>504</v>
      </c>
    </row>
    <row r="260" spans="1:9">
      <c r="A260" t="s">
        <v>505</v>
      </c>
      <c r="C260" t="str">
        <f>HYPERLINK("https://the-spirits-embassy.myshopify.com/products/3-month-tasting-subscription?variant=39510164275235", "3 Month Tasting Subscription Apr-Jun 2023")</f>
        <v>0</v>
      </c>
      <c r="D260" t="s">
        <v>10</v>
      </c>
      <c r="E260">
        <v>0</v>
      </c>
      <c r="F260" t="s">
        <v>38</v>
      </c>
      <c r="G260" t="s">
        <v>506</v>
      </c>
    </row>
    <row r="261" spans="1:9">
      <c r="A261" t="s">
        <v>211</v>
      </c>
      <c r="C261" t="str">
        <f>HYPERLINK("https://the-spirits-embassy.myshopify.com/products/3-month-tasting-subscription?variant=39510164275235", "3 Month Tasting Subscription Apr-Jun 2023")</f>
        <v>0</v>
      </c>
      <c r="D261" t="s">
        <v>10</v>
      </c>
      <c r="E261">
        <v>0</v>
      </c>
      <c r="F261" t="s">
        <v>38</v>
      </c>
      <c r="G261" t="s">
        <v>507</v>
      </c>
    </row>
    <row r="262" spans="1:9">
      <c r="A262" t="s">
        <v>508</v>
      </c>
      <c r="C262" t="str">
        <f>HYPERLINK("https://the-spirits-embassy.myshopify.com/products/3-month-tasting-subscription?variant=39510164275235", "3 Month Tasting Subscription Apr-Jun 2023")</f>
        <v>0</v>
      </c>
      <c r="D262" t="s">
        <v>10</v>
      </c>
      <c r="E262">
        <v>0</v>
      </c>
      <c r="F262" t="s">
        <v>38</v>
      </c>
      <c r="G262" t="s">
        <v>509</v>
      </c>
    </row>
    <row r="263" spans="1:9">
      <c r="A263" t="s">
        <v>510</v>
      </c>
      <c r="C263" t="str">
        <f>HYPERLINK("https://the-spirits-embassy.myshopify.com/products/3-month-tasting-subscription?variant=39510164275235", "3 Month Tasting Subscription Apr-Jun 2023")</f>
        <v>0</v>
      </c>
      <c r="D263" t="s">
        <v>10</v>
      </c>
      <c r="E263">
        <v>0</v>
      </c>
      <c r="F263" t="s">
        <v>38</v>
      </c>
      <c r="G263" t="s">
        <v>511</v>
      </c>
    </row>
    <row r="264" spans="1:9">
      <c r="A264" t="s">
        <v>363</v>
      </c>
      <c r="C264" t="str">
        <f>HYPERLINK("https://the-spirits-embassy.myshopify.com/products/glendronach-18-year-old-700ml-46?variant=31830065152035", "The Glendronach 18 Year old")</f>
        <v>0</v>
      </c>
      <c r="D264" t="s">
        <v>10</v>
      </c>
      <c r="E264">
        <v>0</v>
      </c>
      <c r="F264" t="s">
        <v>38</v>
      </c>
      <c r="G264" t="s">
        <v>512</v>
      </c>
    </row>
    <row r="265" spans="1:9">
      <c r="A265" t="s">
        <v>513</v>
      </c>
      <c r="C265" t="str">
        <f>HYPERLINK("https://the-spirits-embassy.myshopify.com/products/3-month-tasting-subscription?variant=39510164275235", "3 Month Tasting Subscription Apr-Jun 2023")</f>
        <v>0</v>
      </c>
      <c r="D265" t="s">
        <v>10</v>
      </c>
      <c r="E265">
        <v>0</v>
      </c>
      <c r="F265" t="s">
        <v>38</v>
      </c>
      <c r="G265" t="s">
        <v>514</v>
      </c>
    </row>
    <row r="266" spans="1:9">
      <c r="A266" t="s">
        <v>515</v>
      </c>
      <c r="C266" t="str">
        <f>HYPERLINK("https://the-spirits-embassy.myshopify.com/products/3-month-tasting-subscription?variant=39510164275235", "3 Month Tasting Subscription Apr-Jun 2023")</f>
        <v>0</v>
      </c>
      <c r="D266" t="s">
        <v>10</v>
      </c>
      <c r="E266">
        <v>0</v>
      </c>
      <c r="F266" t="s">
        <v>38</v>
      </c>
      <c r="G266" t="s">
        <v>516</v>
      </c>
    </row>
    <row r="267" spans="1:9">
      <c r="A267" t="s">
        <v>97</v>
      </c>
      <c r="C267" t="str">
        <f>HYPERLINK("https://the-spirits-embassy.myshopify.com/products/glendronach-18-year-old-700ml-46?variant=31830065152035", "The Glendronach 18 Year old")</f>
        <v>0</v>
      </c>
      <c r="D267" t="s">
        <v>10</v>
      </c>
      <c r="E267">
        <v>0</v>
      </c>
      <c r="F267" t="s">
        <v>38</v>
      </c>
      <c r="G267" t="s">
        <v>517</v>
      </c>
    </row>
    <row r="268" spans="1:9">
      <c r="A268" t="s">
        <v>209</v>
      </c>
      <c r="C268" t="str">
        <f>HYPERLINK("https://the-spirits-embassy.myshopify.com/products/ancnoc-24-year-old-46-700ml?variant=39624405647395", "anCnoc 24 Year Old")</f>
        <v>0</v>
      </c>
      <c r="D268" t="s">
        <v>10</v>
      </c>
      <c r="E268">
        <v>0</v>
      </c>
      <c r="F268" t="s">
        <v>11</v>
      </c>
      <c r="G268" t="s">
        <v>518</v>
      </c>
      <c r="H268" t="s">
        <v>519</v>
      </c>
    </row>
    <row r="269" spans="1:9">
      <c r="A269" t="s">
        <v>520</v>
      </c>
      <c r="C269" t="str">
        <f>HYPERLINK("https://the-spirits-embassy.myshopify.com/products/ardbeg-25-year-old?variant=39925639839779", "Ardbeg 25 Year Old")</f>
        <v>0</v>
      </c>
      <c r="D269" t="s">
        <v>10</v>
      </c>
      <c r="E269">
        <v>0</v>
      </c>
      <c r="F269" t="s">
        <v>11</v>
      </c>
      <c r="G269" t="s">
        <v>521</v>
      </c>
      <c r="H269" t="s">
        <v>522</v>
      </c>
    </row>
    <row r="270" spans="1:9">
      <c r="A270" t="s">
        <v>523</v>
      </c>
      <c r="C270" t="str">
        <f>HYPERLINK("https://the-spirits-embassy.myshopify.com/products/the-flames-of-the-phoenix-lagavulin-12-year-old-2022-limited-edition-70cl-57-3?variant=39779530080291", "The Flames of the Phoenix - Lagavulin 12 Year old 2022")</f>
        <v>0</v>
      </c>
      <c r="D270" t="s">
        <v>10</v>
      </c>
      <c r="E270">
        <v>0</v>
      </c>
      <c r="F270" t="s">
        <v>38</v>
      </c>
      <c r="G270" t="s">
        <v>524</v>
      </c>
    </row>
    <row r="271" spans="1:9">
      <c r="A271" t="s">
        <v>525</v>
      </c>
      <c r="C271" t="str">
        <f>HYPERLINK("https://the-spirits-embassy.myshopify.com/products/ardbeg-hypernova-committee-release-51-0-700ml?variant=39850129915939", "Ardbeg Hypernova Committee Release")</f>
        <v>0</v>
      </c>
      <c r="D271" t="s">
        <v>10</v>
      </c>
      <c r="E271">
        <v>0</v>
      </c>
      <c r="F271" t="s">
        <v>38</v>
      </c>
      <c r="G271" t="s">
        <v>526</v>
      </c>
    </row>
    <row r="272" spans="1:9">
      <c r="A272" t="s">
        <v>525</v>
      </c>
      <c r="C272" t="str">
        <f>HYPERLINK("https://the-spirits-embassy.myshopify.com/products/ardbeg-smoketrails-manzanilla-edition-46-700ml?variant=39877911674915", "Ardbeg Smoketrails Manzanilla Edition")</f>
        <v>0</v>
      </c>
      <c r="D272" t="s">
        <v>10</v>
      </c>
      <c r="E272">
        <v>0</v>
      </c>
      <c r="F272" t="s">
        <v>38</v>
      </c>
      <c r="G272" t="s">
        <v>527</v>
      </c>
    </row>
    <row r="273" spans="1:9">
      <c r="A273" t="s">
        <v>528</v>
      </c>
      <c r="C273" t="str">
        <f>HYPERLINK("https://the-spirits-embassy.myshopify.com/products/3-month-tasting-subscription?variant=39510164275235", "3 Month Tasting Subscription Apr-Jun 2023")</f>
        <v>0</v>
      </c>
      <c r="D273" t="s">
        <v>10</v>
      </c>
      <c r="E273">
        <v>0</v>
      </c>
      <c r="F273" t="s">
        <v>38</v>
      </c>
      <c r="G273" t="s">
        <v>529</v>
      </c>
    </row>
    <row r="274" spans="1:9">
      <c r="A274" t="s">
        <v>530</v>
      </c>
      <c r="C274" t="str">
        <f>HYPERLINK("https://the-spirits-embassy.myshopify.com/products/kilkerran-16-year-old-46-700ml?variant=39711421956131", "Kilkerran 16 Year Old")</f>
        <v>0</v>
      </c>
      <c r="D274" t="s">
        <v>10</v>
      </c>
      <c r="E274">
        <v>0</v>
      </c>
      <c r="F274" t="s">
        <v>38</v>
      </c>
      <c r="G274" t="s">
        <v>531</v>
      </c>
    </row>
    <row r="275" spans="1:9">
      <c r="A275" t="s">
        <v>532</v>
      </c>
      <c r="C275" t="str">
        <f>HYPERLINK("https://the-spirits-embassy.myshopify.com/products/ardbeg-25-year-old?variant=39925639839779", "Ardbeg 25 Year Old")</f>
        <v>0</v>
      </c>
      <c r="D275" t="s">
        <v>10</v>
      </c>
      <c r="E275">
        <v>0</v>
      </c>
      <c r="F275" t="s">
        <v>11</v>
      </c>
      <c r="G275" t="s">
        <v>533</v>
      </c>
      <c r="H275" t="s">
        <v>534</v>
      </c>
    </row>
    <row r="276" spans="1:9">
      <c r="A276" t="s">
        <v>374</v>
      </c>
      <c r="C276" t="str">
        <f>HYPERLINK("https://the-spirits-embassy.myshopify.com/products/glendronach-21-year-old-parliament-48-700ml?variant=31907121135651", "The Glendronach 21 Year Old Parliament")</f>
        <v>0</v>
      </c>
      <c r="D276" t="s">
        <v>10</v>
      </c>
      <c r="E276">
        <v>0</v>
      </c>
      <c r="F276" t="s">
        <v>38</v>
      </c>
      <c r="G276" t="s">
        <v>535</v>
      </c>
    </row>
    <row r="277" spans="1:9">
      <c r="A277" t="s">
        <v>374</v>
      </c>
      <c r="C277" t="str">
        <f>HYPERLINK("https://the-spirits-embassy.myshopify.com/products/glendronach-18-year-old-700ml-46?variant=31830065152035", "The Glendronach 18 Year old")</f>
        <v>0</v>
      </c>
      <c r="D277" t="s">
        <v>10</v>
      </c>
      <c r="E277">
        <v>0</v>
      </c>
      <c r="F277" t="s">
        <v>38</v>
      </c>
      <c r="G277" t="s">
        <v>536</v>
      </c>
    </row>
    <row r="278" spans="1:9">
      <c r="A278" t="s">
        <v>537</v>
      </c>
      <c r="C278" t="str">
        <f>HYPERLINK("https://the-spirits-embassy.myshopify.com/products/balvenie-12-year-old-single-barrel-700ml-47-8?variant=31833443827747", "The Balvenie 12 Year Old Single Barrel")</f>
        <v>0</v>
      </c>
      <c r="D278" t="s">
        <v>10</v>
      </c>
      <c r="E278">
        <v>0</v>
      </c>
      <c r="F278" t="s">
        <v>38</v>
      </c>
      <c r="G278" t="s">
        <v>538</v>
      </c>
    </row>
    <row r="279" spans="1:9">
      <c r="A279" t="s">
        <v>539</v>
      </c>
      <c r="C279" t="str">
        <f>HYPERLINK("https://the-spirits-embassy.myshopify.com/products/glenallachie-16-year-old-2006-cask-6607-px-hogshead-70cl-59?variant=39877927698467", "GlenAllachie 16 Year Old 2006 PX Hogshead")</f>
        <v>0</v>
      </c>
      <c r="D279" t="s">
        <v>10</v>
      </c>
      <c r="E279">
        <v>0</v>
      </c>
      <c r="F279" t="s">
        <v>38</v>
      </c>
      <c r="G279" t="s">
        <v>540</v>
      </c>
    </row>
    <row r="280" spans="1:9">
      <c r="A280" t="s">
        <v>541</v>
      </c>
      <c r="C280" t="str">
        <f>HYPERLINK("https://the-spirits-embassy.myshopify.com/products/3-month-tasting-subscription?variant=39510164275235", "3 Month Tasting Subscription Apr-Jun 2023")</f>
        <v>0</v>
      </c>
      <c r="D280" t="s">
        <v>10</v>
      </c>
      <c r="E280">
        <v>0</v>
      </c>
      <c r="F280" t="s">
        <v>38</v>
      </c>
      <c r="G280" t="s">
        <v>542</v>
      </c>
    </row>
    <row r="281" spans="1:9">
      <c r="A281" t="s">
        <v>543</v>
      </c>
      <c r="C281" t="str">
        <f>HYPERLINK("https://the-spirits-embassy.myshopify.com/products/balvenie-12-year-old-single-barrel-700ml-47-8?variant=31833443827747", "The Balvenie 12 Year Old Single Barrel")</f>
        <v>0</v>
      </c>
      <c r="D281" t="s">
        <v>10</v>
      </c>
      <c r="E281">
        <v>0</v>
      </c>
      <c r="F281" t="s">
        <v>38</v>
      </c>
      <c r="G281" t="s">
        <v>544</v>
      </c>
    </row>
    <row r="282" spans="1:9">
      <c r="A282" t="s">
        <v>545</v>
      </c>
      <c r="C282" t="str">
        <f>HYPERLINK("https://the-spirits-embassy.myshopify.com/products/3-month-tasting-subscription?variant=39510164275235", "3 Month Tasting Subscription Apr-Jun 2023")</f>
        <v>0</v>
      </c>
      <c r="D282" t="s">
        <v>10</v>
      </c>
      <c r="E282">
        <v>0</v>
      </c>
      <c r="F282" t="s">
        <v>38</v>
      </c>
      <c r="G282" t="s">
        <v>546</v>
      </c>
    </row>
    <row r="283" spans="1:9">
      <c r="A283" t="s">
        <v>545</v>
      </c>
      <c r="C283" t="str">
        <f>HYPERLINK("https://the-spirits-embassy.myshopify.com/products/springbank-tasting-evening?variant=39926532964387", "Springbank Tasting Evening")</f>
        <v>0</v>
      </c>
      <c r="D283" t="s">
        <v>10</v>
      </c>
      <c r="E283">
        <v>-16</v>
      </c>
      <c r="F283" t="s">
        <v>38</v>
      </c>
      <c r="G283" t="s">
        <v>547</v>
      </c>
    </row>
    <row r="284" spans="1:9">
      <c r="A284" t="s">
        <v>548</v>
      </c>
      <c r="C284" t="str">
        <f>HYPERLINK("https://the-spirits-embassy.myshopify.com/products/3-month-tasting-subscription?variant=39510164275235", "3 Month Tasting Subscription Apr-Jun 2023")</f>
        <v>0</v>
      </c>
      <c r="D284" t="s">
        <v>10</v>
      </c>
      <c r="E284">
        <v>0</v>
      </c>
      <c r="F284" t="s">
        <v>38</v>
      </c>
      <c r="G284" t="s">
        <v>549</v>
      </c>
    </row>
    <row r="285" spans="1:9">
      <c r="A285" t="s">
        <v>550</v>
      </c>
      <c r="C285" t="str">
        <f>HYPERLINK("https://the-spirits-embassy.myshopify.com/products/machrie-moor-cask-strength-single-malt-56-2-700ml?variant=32311802691619", "Arran Machrie Moor Cask Strength")</f>
        <v>0</v>
      </c>
      <c r="D285" t="s">
        <v>10</v>
      </c>
      <c r="E285">
        <v>7</v>
      </c>
      <c r="F285" t="s">
        <v>11</v>
      </c>
      <c r="G285" t="s">
        <v>551</v>
      </c>
      <c r="H285" t="s">
        <v>552</v>
      </c>
    </row>
    <row r="286" spans="1:9">
      <c r="A286" t="s">
        <v>553</v>
      </c>
      <c r="C286" t="str">
        <f>HYPERLINK("https://the-spirits-embassy.myshopify.com/products/kilkerran-heavily-peated-batch-7-2022-59-1-700ml?variant=39863652810787", "Kilkerran Heavily Peated Batch 7 2022")</f>
        <v>0</v>
      </c>
      <c r="D286" t="s">
        <v>10</v>
      </c>
      <c r="E286">
        <v>0</v>
      </c>
      <c r="F286" t="s">
        <v>38</v>
      </c>
      <c r="G286" t="s">
        <v>554</v>
      </c>
    </row>
    <row r="287" spans="1:9">
      <c r="A287" t="s">
        <v>553</v>
      </c>
      <c r="C287" t="str">
        <f>HYPERLINK("https://the-spirits-embassy.myshopify.com/products/kilkerran-16-year-old-46-700ml?variant=39711421956131", "Kilkerran 16 Year Old")</f>
        <v>0</v>
      </c>
      <c r="D287" t="s">
        <v>10</v>
      </c>
      <c r="E287">
        <v>0</v>
      </c>
      <c r="F287" t="s">
        <v>38</v>
      </c>
      <c r="G287" t="s">
        <v>555</v>
      </c>
    </row>
    <row r="288" spans="1:9">
      <c r="A288" t="s">
        <v>556</v>
      </c>
      <c r="C288" t="str">
        <f>HYPERLINK("https://the-spirits-embassy.myshopify.com/products/kilkerran-heavily-peated-batch-7-2022-59-1-700ml?variant=39863652810787", "Kilkerran Heavily Peated Batch 7 2022")</f>
        <v>0</v>
      </c>
      <c r="D288" t="s">
        <v>10</v>
      </c>
      <c r="E288">
        <v>0</v>
      </c>
      <c r="F288" t="s">
        <v>38</v>
      </c>
      <c r="G288" t="s">
        <v>557</v>
      </c>
    </row>
    <row r="289" spans="1:9">
      <c r="A289" t="s">
        <v>558</v>
      </c>
      <c r="C289" t="str">
        <f>HYPERLINK("https://the-spirits-embassy.myshopify.com/products/glenfarclas-10-year-old-40-700ml?variant=39349468528675", "Glenfarclas 10 Year Old")</f>
        <v>0</v>
      </c>
      <c r="D289" t="s">
        <v>10</v>
      </c>
      <c r="E289">
        <v>12</v>
      </c>
      <c r="F289" t="s">
        <v>11</v>
      </c>
      <c r="G289" t="s">
        <v>559</v>
      </c>
      <c r="H289" t="s">
        <v>276</v>
      </c>
    </row>
    <row r="290" spans="1:9">
      <c r="A290" t="s">
        <v>558</v>
      </c>
      <c r="C290" t="str">
        <f>HYPERLINK("https://the-spirits-embassy.myshopify.com/products/glen-garioch-1797-founders-reserve-70cl-48?variant=39765401632803", "Glen Garioch 1797 Founder's Reserve")</f>
        <v>0</v>
      </c>
      <c r="D290" t="s">
        <v>10</v>
      </c>
      <c r="E290">
        <v>0</v>
      </c>
      <c r="F290" t="s">
        <v>38</v>
      </c>
      <c r="G290" t="s">
        <v>560</v>
      </c>
    </row>
    <row r="291" spans="1:9">
      <c r="A291" t="s">
        <v>561</v>
      </c>
      <c r="C291" t="str">
        <f>HYPERLINK("https://the-spirits-embassy.myshopify.com/products/the-macallan-sherry-oak-30-year-old-2022-release?variant=39957086109731", "The Macallan Sherry Oak 30 Year Old 2022 Release")</f>
        <v>0</v>
      </c>
      <c r="D291" t="s">
        <v>10</v>
      </c>
      <c r="E291">
        <v>0</v>
      </c>
      <c r="F291" t="s">
        <v>38</v>
      </c>
      <c r="G291" t="s">
        <v>562</v>
      </c>
    </row>
    <row r="292" spans="1:9">
      <c r="A292" t="s">
        <v>563</v>
      </c>
      <c r="C292" t="str">
        <f>HYPERLINK("https://the-spirits-embassy.myshopify.com/products/the-macallan-sherry-oak-30-year-old-2022-release?variant=39957086109731", "The Macallan Sherry Oak 30 Year Old 2022 Release")</f>
        <v>0</v>
      </c>
      <c r="D292" t="s">
        <v>10</v>
      </c>
      <c r="E292">
        <v>0</v>
      </c>
      <c r="F292" t="s">
        <v>38</v>
      </c>
      <c r="G292" t="s">
        <v>564</v>
      </c>
    </row>
    <row r="293" spans="1:9">
      <c r="A293" t="s">
        <v>565</v>
      </c>
      <c r="C293" t="str">
        <f>HYPERLINK("https://the-spirits-embassy.myshopify.com/products/lets-talk-sherry-tasting-evening-5-30ml-and-5-15ml?variant=39858315984931", "Lets Talk Sherry Tasting Evening 5*30ml (Whisky) and 5*15ml (Sherry)")</f>
        <v>0</v>
      </c>
      <c r="D293" t="s">
        <v>10</v>
      </c>
      <c r="E293">
        <v>0</v>
      </c>
      <c r="F293" t="s">
        <v>38</v>
      </c>
      <c r="G293" t="s">
        <v>566</v>
      </c>
    </row>
    <row r="294" spans="1:9">
      <c r="A294" t="s">
        <v>567</v>
      </c>
      <c r="C294" t="str">
        <f>HYPERLINK("https://the-spirits-embassy.myshopify.com/products/the-macallan-sherry-oak-30-year-old-2022-release?variant=39957086109731", "The Macallan Sherry Oak 30 Year Old 2022 Release")</f>
        <v>0</v>
      </c>
      <c r="D294" t="s">
        <v>10</v>
      </c>
      <c r="E294">
        <v>0</v>
      </c>
      <c r="F294" t="s">
        <v>38</v>
      </c>
      <c r="G294" t="s">
        <v>568</v>
      </c>
    </row>
    <row r="295" spans="1:9">
      <c r="A295" t="s">
        <v>569</v>
      </c>
      <c r="C295" t="str">
        <f>HYPERLINK("https://the-spirits-embassy.myshopify.com/products/the-macallan-sherry-oak-30-year-old-2022-release?variant=39957086109731", "The Macallan Sherry Oak 30 Year Old 2022 Release")</f>
        <v>0</v>
      </c>
      <c r="D295" t="s">
        <v>10</v>
      </c>
      <c r="E295">
        <v>0</v>
      </c>
      <c r="F295" t="s">
        <v>38</v>
      </c>
      <c r="G295" t="s">
        <v>570</v>
      </c>
    </row>
    <row r="296" spans="1:9">
      <c r="A296" t="s">
        <v>571</v>
      </c>
      <c r="C296" t="str">
        <f>HYPERLINK("https://the-spirits-embassy.myshopify.com/products/redbreast-lustau-46-700ml?variant=39860308574243", "Redbreast Lustau")</f>
        <v>0</v>
      </c>
      <c r="D296" t="s">
        <v>10</v>
      </c>
      <c r="E296">
        <v>6</v>
      </c>
      <c r="F296" t="s">
        <v>11</v>
      </c>
      <c r="G296" t="s">
        <v>572</v>
      </c>
      <c r="H296" t="s">
        <v>573</v>
      </c>
    </row>
    <row r="297" spans="1:9">
      <c r="A297" t="s">
        <v>571</v>
      </c>
      <c r="C297" t="str">
        <f>HYPERLINK("https://the-spirits-embassy.myshopify.com/products/redbreast-cask-strength-12-year-old-58-1-700ml?variant=39860314898467", "Redbreast Cask Strength 12 Year Old")</f>
        <v>0</v>
      </c>
      <c r="D297" t="s">
        <v>10</v>
      </c>
      <c r="E297">
        <v>3</v>
      </c>
      <c r="F297" t="s">
        <v>11</v>
      </c>
      <c r="G297" t="s">
        <v>574</v>
      </c>
      <c r="H297" t="s">
        <v>447</v>
      </c>
    </row>
    <row r="298" spans="1:9">
      <c r="A298" t="s">
        <v>575</v>
      </c>
      <c r="C298" t="str">
        <f>HYPERLINK("https://the-spirits-embassy.myshopify.com/products/glendronach-21-year-old-parliament-48-700ml?variant=31907121135651", "The Glendronach 21 Year Old Parliament")</f>
        <v>0</v>
      </c>
      <c r="D298" t="s">
        <v>10</v>
      </c>
      <c r="E298">
        <v>0</v>
      </c>
      <c r="F298" t="s">
        <v>38</v>
      </c>
      <c r="G298" t="s">
        <v>576</v>
      </c>
    </row>
    <row r="299" spans="1:9">
      <c r="A299" t="s">
        <v>577</v>
      </c>
      <c r="C299" t="str">
        <f>HYPERLINK("https://the-spirits-embassy.myshopify.com/products/glendronach-18-year-old-700ml-46?variant=31830065152035", "The Glendronach 18 Year old")</f>
        <v>0</v>
      </c>
      <c r="D299" t="s">
        <v>10</v>
      </c>
      <c r="E299">
        <v>0</v>
      </c>
      <c r="F299" t="s">
        <v>38</v>
      </c>
      <c r="G299" t="s">
        <v>578</v>
      </c>
    </row>
    <row r="300" spans="1:9">
      <c r="A300" t="s">
        <v>579</v>
      </c>
      <c r="C300" t="str">
        <f>HYPERLINK("https://the-spirits-embassy.myshopify.com/products/fettercairn-warehouse-2-batch-003-limited-eddition-50-6-700ml?variant=39626897948707", "Fettercairn Warehouse 2 Batch 3")</f>
        <v>0</v>
      </c>
      <c r="D300" t="s">
        <v>10</v>
      </c>
      <c r="E300">
        <v>0</v>
      </c>
      <c r="F300" t="s">
        <v>38</v>
      </c>
      <c r="G300" t="s">
        <v>580</v>
      </c>
    </row>
    <row r="301" spans="1:9">
      <c r="A301" t="s">
        <v>581</v>
      </c>
      <c r="C301" t="str">
        <f>HYPERLINK("https://the-spirits-embassy.myshopify.com/products/the-macallan-sherry-oak-30-year-old-2022-release?variant=39957086109731", "The Macallan Sherry Oak 30 Year Old 2022 Release")</f>
        <v>0</v>
      </c>
      <c r="D301" t="s">
        <v>10</v>
      </c>
      <c r="E301">
        <v>0</v>
      </c>
      <c r="F301" t="s">
        <v>38</v>
      </c>
      <c r="G301" t="s">
        <v>582</v>
      </c>
    </row>
    <row r="302" spans="1:9">
      <c r="A302" t="s">
        <v>583</v>
      </c>
      <c r="C302" t="str">
        <f>HYPERLINK("https://the-spirits-embassy.myshopify.com/products/glendronach-18-year-old-700ml-46?variant=31830065152035", "The Glendronach 18 Year old")</f>
        <v>0</v>
      </c>
      <c r="D302" t="s">
        <v>10</v>
      </c>
      <c r="E302">
        <v>0</v>
      </c>
      <c r="F302" t="s">
        <v>38</v>
      </c>
      <c r="G302" t="s">
        <v>584</v>
      </c>
    </row>
    <row r="303" spans="1:9">
      <c r="A303" t="s">
        <v>585</v>
      </c>
      <c r="C303" t="str">
        <f>HYPERLINK("https://the-spirits-embassy.myshopify.com/products/balvenie-25-year-old-rare-marriage?variant=39957089189923", "Balvenie 25 year old Rare Marriage")</f>
        <v>0</v>
      </c>
      <c r="D303" t="s">
        <v>10</v>
      </c>
      <c r="E303">
        <v>0</v>
      </c>
      <c r="F303" t="s">
        <v>38</v>
      </c>
      <c r="G303" t="s">
        <v>586</v>
      </c>
    </row>
    <row r="304" spans="1:9">
      <c r="A304" t="s">
        <v>185</v>
      </c>
      <c r="C304" t="str">
        <f>HYPERLINK("https://the-spirits-embassy.myshopify.com/products/glendronach-21-year-old-parliament-48-700ml?variant=31907121135651", "The Glendronach 21 Year Old Parliament")</f>
        <v>0</v>
      </c>
      <c r="D304" t="s">
        <v>10</v>
      </c>
      <c r="E304">
        <v>0</v>
      </c>
      <c r="F304" t="s">
        <v>38</v>
      </c>
      <c r="G304" t="s">
        <v>587</v>
      </c>
    </row>
    <row r="305" spans="1:9">
      <c r="A305" t="s">
        <v>588</v>
      </c>
      <c r="C305" t="str">
        <f>HYPERLINK("https://the-spirits-embassy.myshopify.com/products/lets-talk-sherry-tasting-evening-5-30ml-and-5-15ml?variant=39858315984931", "Lets Talk Sherry Tasting Evening 5*30ml (Whisky) and 5*15ml (Sherry)")</f>
        <v>0</v>
      </c>
      <c r="D305" t="s">
        <v>10</v>
      </c>
      <c r="E305">
        <v>0</v>
      </c>
      <c r="F305" t="s">
        <v>38</v>
      </c>
      <c r="G305" t="s">
        <v>589</v>
      </c>
    </row>
    <row r="306" spans="1:9">
      <c r="A306" t="s">
        <v>416</v>
      </c>
      <c r="C306" t="str">
        <f>HYPERLINK("https://the-spirits-embassy.myshopify.com/products/octomore-13-2-edition-58-3-700ml?variant=39856472457251", "Octomore 13.1 Edition")</f>
        <v>0</v>
      </c>
      <c r="D306" t="s">
        <v>10</v>
      </c>
      <c r="E306">
        <v>0</v>
      </c>
      <c r="F306" t="s">
        <v>11</v>
      </c>
      <c r="G306" t="s">
        <v>590</v>
      </c>
      <c r="H306" t="s">
        <v>591</v>
      </c>
    </row>
    <row r="307" spans="1:9">
      <c r="A307" t="s">
        <v>416</v>
      </c>
      <c r="C307" t="str">
        <f>HYPERLINK("https://the-spirits-embassy.myshopify.com/products/balvenie-25-year-old-rare-marriage?variant=39957089189923", "Balvenie 25 year old Rare Marriage")</f>
        <v>0</v>
      </c>
      <c r="D307" t="s">
        <v>10</v>
      </c>
      <c r="E307">
        <v>0</v>
      </c>
      <c r="F307" t="s">
        <v>38</v>
      </c>
      <c r="G307" t="s">
        <v>592</v>
      </c>
    </row>
    <row r="308" spans="1:9">
      <c r="A308" t="s">
        <v>416</v>
      </c>
      <c r="C308" t="str">
        <f>HYPERLINK("https://the-spirits-embassy.myshopify.com/products/balvenie-25-year-old-single-barrel?variant=39957090664483", "Balvenie 25 Year Old Single Barrel")</f>
        <v>0</v>
      </c>
      <c r="D308" t="s">
        <v>10</v>
      </c>
      <c r="E308">
        <v>0</v>
      </c>
      <c r="F308" t="s">
        <v>38</v>
      </c>
      <c r="G308" t="s">
        <v>593</v>
      </c>
    </row>
    <row r="309" spans="1:9">
      <c r="A309" t="s">
        <v>594</v>
      </c>
      <c r="C309" t="str">
        <f>HYPERLINK("https://the-spirits-embassy.myshopify.com/products/glenfarclas-10-year-old-40-700ml?variant=39349468528675", "Glenfarclas 10 Year Old")</f>
        <v>0</v>
      </c>
      <c r="D309" t="s">
        <v>10</v>
      </c>
      <c r="E309">
        <v>12</v>
      </c>
      <c r="F309" t="s">
        <v>11</v>
      </c>
      <c r="G309" t="s">
        <v>595</v>
      </c>
      <c r="H309" t="s">
        <v>276</v>
      </c>
    </row>
    <row r="310" spans="1:9">
      <c r="A310" t="s">
        <v>594</v>
      </c>
      <c r="C310" t="str">
        <f>HYPERLINK("https://the-spirits-embassy.myshopify.com/products/tomintoul-seiridh-oloroso-cask-limited-edition-whisky-40-700ml?variant=32345230901283", "Tomintoul Seiridh  Oloroso Limited Edition")</f>
        <v>0</v>
      </c>
      <c r="D310" t="s">
        <v>10</v>
      </c>
      <c r="E310">
        <v>12</v>
      </c>
      <c r="F310" t="s">
        <v>11</v>
      </c>
      <c r="G310" t="s">
        <v>596</v>
      </c>
      <c r="H310" t="s">
        <v>597</v>
      </c>
    </row>
    <row r="311" spans="1:9">
      <c r="A311" t="s">
        <v>598</v>
      </c>
      <c r="C311" t="str">
        <f>HYPERLINK("https://the-spirits-embassy.myshopify.com/products/talisker-the-distillers-edition-2021-45-8-70cl?variant=39573006876707", "Talisker The Distillers Edition 2021")</f>
        <v>0</v>
      </c>
      <c r="D311" t="s">
        <v>10</v>
      </c>
      <c r="E311">
        <v>0</v>
      </c>
      <c r="F311" t="s">
        <v>11</v>
      </c>
      <c r="G311" t="s">
        <v>599</v>
      </c>
      <c r="H311" t="s">
        <v>600</v>
      </c>
    </row>
    <row r="312" spans="1:9">
      <c r="A312" t="s">
        <v>601</v>
      </c>
      <c r="C312" t="str">
        <f>HYPERLINK("https://the-spirits-embassy.myshopify.com/products/bunnahabhain-12-year-old-cask-strength-release-2021-edition-pre-sale-55-1-70cl?variant=39500836143139", "Bunnahabhain 12 Year Old Cask Strength 2022 Edition")</f>
        <v>0</v>
      </c>
      <c r="D312" t="s">
        <v>10</v>
      </c>
      <c r="E312">
        <v>0</v>
      </c>
      <c r="F312" t="s">
        <v>11</v>
      </c>
      <c r="G312" t="s">
        <v>602</v>
      </c>
      <c r="H312" t="s">
        <v>603</v>
      </c>
    </row>
    <row r="313" spans="1:9">
      <c r="A313" t="s">
        <v>209</v>
      </c>
      <c r="C313" t="str">
        <f>HYPERLINK("https://the-spirits-embassy.myshopify.com/products/bunnahabhain-12-year-old-cask-strength-release-2021-edition-pre-sale-55-1-70cl?variant=39500836143139", "Bunnahabhain 12 Year Old Cask Strength 2022 Edition")</f>
        <v>0</v>
      </c>
      <c r="D313" t="s">
        <v>10</v>
      </c>
      <c r="E313">
        <v>0</v>
      </c>
      <c r="F313" t="s">
        <v>11</v>
      </c>
      <c r="G313" t="s">
        <v>604</v>
      </c>
      <c r="H313" t="s">
        <v>603</v>
      </c>
    </row>
    <row r="314" spans="1:9">
      <c r="A314" t="s">
        <v>605</v>
      </c>
      <c r="C314" t="str">
        <f>HYPERLINK("https://the-spirits-embassy.myshopify.com/products/glenallachie-15-year-old-2007-cask-800179-oloroso-puncheon-70cl-58?variant=39877931237411", "GlenAllachie 15 Year Old 2007 Oloroso Puncheon")</f>
        <v>0</v>
      </c>
      <c r="D314" t="s">
        <v>10</v>
      </c>
      <c r="E314">
        <v>0</v>
      </c>
      <c r="F314" t="s">
        <v>38</v>
      </c>
      <c r="G314" t="s">
        <v>606</v>
      </c>
    </row>
    <row r="315" spans="1:9">
      <c r="A315" t="s">
        <v>605</v>
      </c>
      <c r="C315" t="str">
        <f>HYPERLINK("https://the-spirits-embassy.myshopify.com/products/glenallachie-16-year-old-2006-cask-6607-px-hogshead-70cl-59?variant=39877927698467", "GlenAllachie 16 Year Old 2006 PX Hogshead")</f>
        <v>0</v>
      </c>
      <c r="D315" t="s">
        <v>10</v>
      </c>
      <c r="E315">
        <v>0</v>
      </c>
      <c r="F315" t="s">
        <v>38</v>
      </c>
      <c r="G315" t="s">
        <v>607</v>
      </c>
    </row>
    <row r="316" spans="1:9">
      <c r="A316" t="s">
        <v>605</v>
      </c>
      <c r="C316" t="str">
        <f>HYPERLINK("https://the-spirits-embassy.myshopify.com/products/glendronach-21-year-old-parliament-48-700ml?variant=31907121135651", "The Glendronach 21 Year Old Parliament")</f>
        <v>0</v>
      </c>
      <c r="D316" t="s">
        <v>10</v>
      </c>
      <c r="E316">
        <v>0</v>
      </c>
      <c r="F316" t="s">
        <v>38</v>
      </c>
      <c r="G316" t="s">
        <v>608</v>
      </c>
    </row>
    <row r="317" spans="1:9">
      <c r="A317" t="s">
        <v>605</v>
      </c>
      <c r="C317" t="str">
        <f>HYPERLINK("https://the-spirits-embassy.myshopify.com/products/glendronach-18-year-old-700ml-46?variant=31830065152035", "The Glendronach 18 Year old")</f>
        <v>0</v>
      </c>
      <c r="D317" t="s">
        <v>10</v>
      </c>
      <c r="E317">
        <v>0</v>
      </c>
      <c r="F317" t="s">
        <v>38</v>
      </c>
      <c r="G317" t="s">
        <v>609</v>
      </c>
    </row>
    <row r="318" spans="1:9">
      <c r="A318" t="s">
        <v>537</v>
      </c>
      <c r="C318" t="str">
        <f>HYPERLINK("https://the-spirits-embassy.myshopify.com/products/the-flames-of-the-phoenix-lagavulin-12-year-old-2022-limited-edition-70cl-57-3?variant=39779530080291", "The Flames of the Phoenix - Lagavulin 12 Year old 2022")</f>
        <v>0</v>
      </c>
      <c r="D318" t="s">
        <v>10</v>
      </c>
      <c r="E318">
        <v>0</v>
      </c>
      <c r="F318" t="s">
        <v>38</v>
      </c>
      <c r="G318" t="s">
        <v>610</v>
      </c>
    </row>
    <row r="319" spans="1:9">
      <c r="A319" t="s">
        <v>556</v>
      </c>
      <c r="C319" t="str">
        <f>HYPERLINK("https://the-spirits-embassy.myshopify.com/products/kilchoman-sanaig-46-700ml?variant=32977882251299", "Kilchoman Sanaig")</f>
        <v>0</v>
      </c>
      <c r="D319" t="s">
        <v>10</v>
      </c>
      <c r="E319">
        <v>2</v>
      </c>
      <c r="F319" t="s">
        <v>11</v>
      </c>
      <c r="G319" t="s">
        <v>611</v>
      </c>
      <c r="H319" t="s">
        <v>612</v>
      </c>
    </row>
    <row r="320" spans="1:9">
      <c r="A320" t="s">
        <v>613</v>
      </c>
      <c r="C320" t="str">
        <f>HYPERLINK("https://the-spirits-embassy.myshopify.com/products/dalmore-vintage-2007-bottled-2022-70cl-46-5?variant=39877945262115", "Dalmore Vintage 2007")</f>
        <v>0</v>
      </c>
      <c r="D320" t="s">
        <v>10</v>
      </c>
      <c r="E320">
        <v>0</v>
      </c>
      <c r="F320" t="s">
        <v>11</v>
      </c>
      <c r="G320" t="s">
        <v>614</v>
      </c>
      <c r="H320" t="s">
        <v>615</v>
      </c>
    </row>
    <row r="321" spans="1:9">
      <c r="A321" t="s">
        <v>616</v>
      </c>
      <c r="C321" t="str">
        <f>HYPERLINK("https://the-spirits-embassy.myshopify.com/products/aberlour-casg-annamh-48-700ml?variant=32982731816995", "Aberlour Casg Annamh")</f>
        <v>0</v>
      </c>
      <c r="D321" t="s">
        <v>10</v>
      </c>
      <c r="E321">
        <v>18</v>
      </c>
      <c r="F321" t="s">
        <v>11</v>
      </c>
      <c r="G321" t="s">
        <v>617</v>
      </c>
      <c r="H321" t="s">
        <v>618</v>
      </c>
    </row>
    <row r="322" spans="1:9">
      <c r="A322" t="s">
        <v>619</v>
      </c>
      <c r="C322" t="str">
        <f>HYPERLINK("https://the-spirits-embassy.myshopify.com/products/dailuaine-16-years-old-flora-fauna?variant=32324742905891", "Dailuaine 16 Year Old Flora and Fauna")</f>
        <v>0</v>
      </c>
      <c r="D322" t="s">
        <v>10</v>
      </c>
      <c r="E322">
        <v>0</v>
      </c>
      <c r="F322" t="s">
        <v>11</v>
      </c>
      <c r="G322" t="s">
        <v>620</v>
      </c>
      <c r="H322" t="s">
        <v>206</v>
      </c>
    </row>
    <row r="323" spans="1:9">
      <c r="A323" t="s">
        <v>503</v>
      </c>
      <c r="C323" t="str">
        <f>HYPERLINK("https://the-spirits-embassy.myshopify.com/products/duncan-taylor-single-highland-park-18-year-old-50171093-54-1-700ml?variant=39787468095523", "Duncan Taylor Single Highland Park 18 Year Old")</f>
        <v>0</v>
      </c>
      <c r="D323" t="s">
        <v>10</v>
      </c>
      <c r="E323">
        <v>0</v>
      </c>
      <c r="F323" t="s">
        <v>38</v>
      </c>
      <c r="G323" t="s">
        <v>621</v>
      </c>
    </row>
    <row r="324" spans="1:9">
      <c r="A324" t="s">
        <v>622</v>
      </c>
      <c r="C324" t="str">
        <f>HYPERLINK("https://the-spirits-embassy.myshopify.com/products/duncan-taylor-single-cask-glen-garioch-11-year-old-461586-53-7-700ml?variant=39839622955043", "Duncan Taylor Single Cask Glen Garioch 11 Year Old")</f>
        <v>0</v>
      </c>
      <c r="D324" t="s">
        <v>10</v>
      </c>
      <c r="E324">
        <v>0</v>
      </c>
      <c r="F324" t="s">
        <v>38</v>
      </c>
      <c r="G324" t="s">
        <v>623</v>
      </c>
    </row>
    <row r="325" spans="1:9">
      <c r="A325" t="s">
        <v>624</v>
      </c>
      <c r="C325" t="str">
        <f>HYPERLINK("https://the-spirits-embassy.myshopify.com/products/kilchoman-sanaig-46-700ml?variant=32977882251299", "Kilchoman Sanaig")</f>
        <v>0</v>
      </c>
      <c r="D325" t="s">
        <v>10</v>
      </c>
      <c r="E325">
        <v>2</v>
      </c>
      <c r="F325" t="s">
        <v>11</v>
      </c>
      <c r="G325" t="s">
        <v>625</v>
      </c>
      <c r="H325" t="s">
        <v>612</v>
      </c>
    </row>
    <row r="326" spans="1:9">
      <c r="A326" t="s">
        <v>626</v>
      </c>
      <c r="C326" t="str">
        <f>HYPERLINK("https://the-spirits-embassy.myshopify.com/products/aberlour-casg-annamh-48-700ml?variant=32982731816995", "Aberlour Casg Annamh")</f>
        <v>0</v>
      </c>
      <c r="D326" t="s">
        <v>10</v>
      </c>
      <c r="E326">
        <v>18</v>
      </c>
      <c r="F326" t="s">
        <v>11</v>
      </c>
      <c r="G326" t="s">
        <v>627</v>
      </c>
      <c r="H326" t="s">
        <v>618</v>
      </c>
    </row>
    <row r="327" spans="1:9">
      <c r="A327" t="s">
        <v>628</v>
      </c>
      <c r="C327" t="str">
        <f>HYPERLINK("https://the-spirits-embassy.myshopify.com/products/balvenie-25-year-old-single-barrel?variant=39957090664483", "Balvenie 25 Year Old Single Barrel")</f>
        <v>0</v>
      </c>
      <c r="D327" t="s">
        <v>10</v>
      </c>
      <c r="E327">
        <v>0</v>
      </c>
      <c r="F327" t="s">
        <v>38</v>
      </c>
      <c r="G327" t="s">
        <v>629</v>
      </c>
    </row>
    <row r="328" spans="1:9">
      <c r="A328" t="s">
        <v>630</v>
      </c>
      <c r="C328" t="str">
        <f>HYPERLINK("https://the-spirits-embassy.myshopify.com/products/3-month-tasting-subscription?variant=39510164275235", "3 Month Tasting Subscription Apr-Jun 2023")</f>
        <v>0</v>
      </c>
      <c r="D328" t="s">
        <v>10</v>
      </c>
      <c r="E328">
        <v>0</v>
      </c>
      <c r="F328" t="s">
        <v>38</v>
      </c>
      <c r="G328" t="s">
        <v>631</v>
      </c>
    </row>
    <row r="329" spans="1:9">
      <c r="A329" t="s">
        <v>285</v>
      </c>
      <c r="C329" t="str">
        <f>HYPERLINK("https://the-spirits-embassy.myshopify.com/products/arran-10-year-old-private-cask?variant=39932305440803", "Arran 10 year Old Private Cask")</f>
        <v>0</v>
      </c>
      <c r="D329" t="s">
        <v>10</v>
      </c>
      <c r="E329">
        <v>0</v>
      </c>
      <c r="F329" t="s">
        <v>38</v>
      </c>
      <c r="G329" t="s">
        <v>632</v>
      </c>
    </row>
    <row r="330" spans="1:9">
      <c r="A330" t="s">
        <v>633</v>
      </c>
      <c r="C330" t="str">
        <f>HYPERLINK("https://the-spirits-embassy.myshopify.com/products/3-month-tasting-subscription?variant=39510164275235", "3 Month Tasting Subscription Apr-Jun 2023")</f>
        <v>0</v>
      </c>
      <c r="D330" t="s">
        <v>10</v>
      </c>
      <c r="E330">
        <v>0</v>
      </c>
      <c r="F330" t="s">
        <v>38</v>
      </c>
      <c r="G330" t="s">
        <v>634</v>
      </c>
    </row>
    <row r="331" spans="1:9">
      <c r="A331" t="s">
        <v>635</v>
      </c>
      <c r="C331" t="str">
        <f>HYPERLINK("https://the-spirits-embassy.myshopify.com/products/aberlour-casg-annamh-48-700ml?variant=32982731816995", "Aberlour Casg Annamh")</f>
        <v>0</v>
      </c>
      <c r="D331" t="s">
        <v>10</v>
      </c>
      <c r="E331">
        <v>18</v>
      </c>
      <c r="F331" t="s">
        <v>11</v>
      </c>
      <c r="G331" t="s">
        <v>636</v>
      </c>
      <c r="H331" t="s">
        <v>618</v>
      </c>
    </row>
    <row r="332" spans="1:9">
      <c r="A332" t="s">
        <v>637</v>
      </c>
      <c r="C332" t="str">
        <f>HYPERLINK("https://the-spirits-embassy.myshopify.com/products/the-macallan-sherry-oak-30-year-old-2022-release?variant=39957086109731", "The Macallan Sherry Oak 30 Year Old 2022 Release")</f>
        <v>0</v>
      </c>
      <c r="D332" t="s">
        <v>10</v>
      </c>
      <c r="E332">
        <v>0</v>
      </c>
      <c r="F332" t="s">
        <v>38</v>
      </c>
      <c r="G332" t="s">
        <v>638</v>
      </c>
    </row>
    <row r="333" spans="1:9">
      <c r="A333" t="s">
        <v>477</v>
      </c>
      <c r="C333" t="str">
        <f>HYPERLINK("https://the-spirits-embassy.myshopify.com/products/kilkerran-heavily-peated-batch-7-2022-59-1-700ml?variant=39863652810787", "Kilkerran Heavily Peated Batch 7 2022")</f>
        <v>0</v>
      </c>
      <c r="D333" t="s">
        <v>10</v>
      </c>
      <c r="E333">
        <v>0</v>
      </c>
      <c r="F333" t="s">
        <v>38</v>
      </c>
      <c r="G333" t="s">
        <v>639</v>
      </c>
    </row>
    <row r="334" spans="1:9">
      <c r="A334" t="s">
        <v>553</v>
      </c>
      <c r="C334" t="str">
        <f>HYPERLINK("https://the-spirits-embassy.myshopify.com/products/bunnahabhain-12-year-old-cask-strength-release-2021-edition-pre-sale-55-1-70cl?variant=39500836143139", "Bunnahabhain 12 Year Old Cask Strength 2022 Edition")</f>
        <v>0</v>
      </c>
      <c r="D334" t="s">
        <v>10</v>
      </c>
      <c r="E334">
        <v>0</v>
      </c>
      <c r="F334" t="s">
        <v>11</v>
      </c>
      <c r="G334" t="s">
        <v>640</v>
      </c>
      <c r="H334" t="s">
        <v>603</v>
      </c>
    </row>
    <row r="335" spans="1:9">
      <c r="A335" t="s">
        <v>641</v>
      </c>
      <c r="C335" t="str">
        <f>HYPERLINK("https://the-spirits-embassy.myshopify.com/products/bunnahabhain-12-year-old-cask-strength-release-2021-edition-pre-sale-55-1-70cl?variant=39500836143139", "Bunnahabhain 12 Year Old Cask Strength 2022 Edition")</f>
        <v>0</v>
      </c>
      <c r="D335" t="s">
        <v>10</v>
      </c>
      <c r="E335">
        <v>0</v>
      </c>
      <c r="F335" t="s">
        <v>38</v>
      </c>
      <c r="G335" t="s">
        <v>642</v>
      </c>
      <c r="H335" t="s">
        <v>603</v>
      </c>
    </row>
    <row r="336" spans="1:9">
      <c r="A336" t="s">
        <v>643</v>
      </c>
      <c r="C336" t="str">
        <f>HYPERLINK("https://the-spirits-embassy.myshopify.com/products/glenallachie-16-year-old-2006-cask-6607-px-hogshead-70cl-59?variant=39877927698467", "GlenAllachie 16 Year Old 2006 PX Hogshead")</f>
        <v>0</v>
      </c>
      <c r="D336" t="s">
        <v>10</v>
      </c>
      <c r="E336">
        <v>0</v>
      </c>
      <c r="F336" t="s">
        <v>38</v>
      </c>
      <c r="G336" t="s">
        <v>644</v>
      </c>
    </row>
    <row r="337" spans="1:9">
      <c r="A337" t="s">
        <v>643</v>
      </c>
      <c r="C337" t="str">
        <f>HYPERLINK("https://the-spirits-embassy.myshopify.com/products/glenallachie-15-year-old-2007-cask-800179-oloroso-puncheon-70cl-58?variant=39877931237411", "GlenAllachie 15 Year Old 2007 Oloroso Puncheon")</f>
        <v>0</v>
      </c>
      <c r="D337" t="s">
        <v>10</v>
      </c>
      <c r="E337">
        <v>0</v>
      </c>
      <c r="F337" t="s">
        <v>38</v>
      </c>
      <c r="G337" t="s">
        <v>645</v>
      </c>
    </row>
    <row r="338" spans="1:9">
      <c r="A338" t="s">
        <v>646</v>
      </c>
      <c r="C338" t="str">
        <f>HYPERLINK("https://the-spirits-embassy.myshopify.com/products/springbank-tasting-evening?variant=39926532964387", "Springbank Tasting Evening")</f>
        <v>0</v>
      </c>
      <c r="D338" t="s">
        <v>10</v>
      </c>
      <c r="E338">
        <v>-16</v>
      </c>
      <c r="F338" t="s">
        <v>38</v>
      </c>
      <c r="G338" t="s">
        <v>647</v>
      </c>
    </row>
    <row r="339" spans="1:9">
      <c r="A339" t="s">
        <v>648</v>
      </c>
      <c r="C339" t="str">
        <f>HYPERLINK("https://the-spirits-embassy.myshopify.com/products/bunnahabhain-12-year-old-cask-strength-release-2021-edition-pre-sale-55-1-70cl?variant=39500836143139", "Bunnahabhain 12 Year Old Cask Strength 2022 Edition")</f>
        <v>0</v>
      </c>
      <c r="D339" t="s">
        <v>10</v>
      </c>
      <c r="E339">
        <v>0</v>
      </c>
      <c r="F339" t="s">
        <v>11</v>
      </c>
      <c r="G339" t="s">
        <v>649</v>
      </c>
      <c r="H339" t="s">
        <v>603</v>
      </c>
    </row>
    <row r="340" spans="1:9">
      <c r="A340" t="s">
        <v>648</v>
      </c>
      <c r="C340" t="str">
        <f>HYPERLINK("https://the-spirits-embassy.myshopify.com/products/aberlour-abunadh?variant=39925644394531", "Aberlour A'bunadh Batch 75")</f>
        <v>0</v>
      </c>
      <c r="D340" t="s">
        <v>10</v>
      </c>
      <c r="E340">
        <v>0</v>
      </c>
      <c r="F340" t="s">
        <v>38</v>
      </c>
      <c r="G340" t="s">
        <v>650</v>
      </c>
    </row>
    <row r="341" spans="1:9">
      <c r="A341" t="s">
        <v>651</v>
      </c>
      <c r="C341" t="str">
        <f>HYPERLINK("https://the-spirits-embassy.myshopify.com/products/glenallachie-10-year-old-cask-strength-batch-9?variant=39950837121059", "Glenallachie 10 Year Old Cask Strength Batch 9")</f>
        <v>0</v>
      </c>
      <c r="D341" t="s">
        <v>10</v>
      </c>
      <c r="E341">
        <v>17</v>
      </c>
      <c r="F341" t="s">
        <v>11</v>
      </c>
      <c r="G341" t="s">
        <v>652</v>
      </c>
      <c r="H341" t="s">
        <v>653</v>
      </c>
    </row>
    <row r="342" spans="1:9">
      <c r="A342" t="s">
        <v>654</v>
      </c>
      <c r="C342" t="str">
        <f>HYPERLINK("https://the-spirits-embassy.myshopify.com/products/balvenie-12-year-old-single-barrel-700ml-47-8?variant=31833443827747", "The Balvenie 12 Year Old Single Barrel")</f>
        <v>0</v>
      </c>
      <c r="D342" t="s">
        <v>10</v>
      </c>
      <c r="E342">
        <v>0</v>
      </c>
      <c r="F342" t="s">
        <v>38</v>
      </c>
      <c r="G342" t="s">
        <v>655</v>
      </c>
    </row>
    <row r="343" spans="1:9">
      <c r="A343" t="s">
        <v>537</v>
      </c>
      <c r="C343" t="str">
        <f>HYPERLINK("https://the-spirits-embassy.myshopify.com/products/ancnoc-12-year-old-40-700ml?variant=39283586105379", "anCnoc 12 Year Old")</f>
        <v>0</v>
      </c>
      <c r="D343" t="s">
        <v>10</v>
      </c>
      <c r="E343">
        <v>24</v>
      </c>
      <c r="F343" t="s">
        <v>11</v>
      </c>
      <c r="G343" t="s">
        <v>656</v>
      </c>
      <c r="H343" t="s">
        <v>657</v>
      </c>
    </row>
    <row r="344" spans="1:9">
      <c r="A344" t="s">
        <v>285</v>
      </c>
      <c r="C344" t="str">
        <f>HYPERLINK("https://the-spirits-embassy.myshopify.com/products/ardbeg-25-year-old?variant=39925639839779", "Ardbeg 25 Year Old")</f>
        <v>0</v>
      </c>
      <c r="D344" t="s">
        <v>10</v>
      </c>
      <c r="E344">
        <v>0</v>
      </c>
      <c r="F344" t="s">
        <v>11</v>
      </c>
      <c r="G344" t="s">
        <v>658</v>
      </c>
      <c r="H344" t="s">
        <v>659</v>
      </c>
    </row>
    <row r="345" spans="1:9">
      <c r="A345" t="s">
        <v>660</v>
      </c>
      <c r="C345" t="str">
        <f>HYPERLINK("https://the-spirits-embassy.myshopify.com/products/ancnoc-12-year-old-40-700ml?variant=39283586105379", "anCnoc 12 Year Old")</f>
        <v>0</v>
      </c>
      <c r="D345" t="s">
        <v>10</v>
      </c>
      <c r="E345">
        <v>24</v>
      </c>
      <c r="F345" t="s">
        <v>11</v>
      </c>
      <c r="G345" t="s">
        <v>661</v>
      </c>
      <c r="H345" t="s">
        <v>662</v>
      </c>
    </row>
    <row r="346" spans="1:9">
      <c r="A346" t="s">
        <v>209</v>
      </c>
      <c r="C346" t="str">
        <f>HYPERLINK("https://the-spirits-embassy.myshopify.com/products/the-glendronach-cask-strength-batch-11-700ml-59-8?variant=39858430804003", "The GlenDronach Cask Strength Batch 11")</f>
        <v>0</v>
      </c>
      <c r="D346" t="s">
        <v>10</v>
      </c>
      <c r="E346">
        <v>0</v>
      </c>
      <c r="F346" t="s">
        <v>38</v>
      </c>
      <c r="G346" t="s">
        <v>663</v>
      </c>
    </row>
    <row r="347" spans="1:9">
      <c r="A347" t="s">
        <v>664</v>
      </c>
      <c r="C347" t="str">
        <f>HYPERLINK("https://the-spirits-embassy.myshopify.com/products/springbank-tasting-evening?variant=39926532964387", "Springbank Tasting Evening")</f>
        <v>0</v>
      </c>
      <c r="D347" t="s">
        <v>10</v>
      </c>
      <c r="E347">
        <v>-16</v>
      </c>
      <c r="F347" t="s">
        <v>38</v>
      </c>
      <c r="G347" t="s">
        <v>665</v>
      </c>
    </row>
    <row r="348" spans="1:9">
      <c r="A348" t="s">
        <v>666</v>
      </c>
      <c r="C348" t="str">
        <f>HYPERLINK("https://the-spirits-embassy.myshopify.com/products/glendronach-18-year-old-700ml-46?variant=31830065152035", "The Glendronach 18 Year old")</f>
        <v>0</v>
      </c>
      <c r="D348" t="s">
        <v>10</v>
      </c>
      <c r="E348">
        <v>0</v>
      </c>
      <c r="F348" t="s">
        <v>38</v>
      </c>
      <c r="G348" t="s">
        <v>667</v>
      </c>
    </row>
    <row r="349" spans="1:9">
      <c r="A349" t="s">
        <v>668</v>
      </c>
      <c r="C349" t="str">
        <f>HYPERLINK("https://the-spirits-embassy.myshopify.com/products/the-lakes-the-one-tasting-gift-set-46-6-3-x-5cl?variant=39541750104099", "The Lakes The One Tasting Gift Set")</f>
        <v>0</v>
      </c>
      <c r="D349" t="s">
        <v>10</v>
      </c>
      <c r="E349">
        <v>0</v>
      </c>
      <c r="F349" t="s">
        <v>38</v>
      </c>
      <c r="G349" t="s">
        <v>669</v>
      </c>
    </row>
    <row r="350" spans="1:9">
      <c r="A350" t="s">
        <v>670</v>
      </c>
      <c r="C350" t="str">
        <f>HYPERLINK("https://the-spirits-embassy.myshopify.com/products/glendronach-18-year-old-700ml-46?variant=31830065152035", "The Glendronach 18 Year old")</f>
        <v>0</v>
      </c>
      <c r="D350" t="s">
        <v>10</v>
      </c>
      <c r="E350">
        <v>0</v>
      </c>
      <c r="F350" t="s">
        <v>38</v>
      </c>
      <c r="G350" t="s">
        <v>671</v>
      </c>
    </row>
    <row r="351" spans="1:9">
      <c r="A351" t="s">
        <v>670</v>
      </c>
      <c r="C351" t="str">
        <f>HYPERLINK("https://the-spirits-embassy.myshopify.com/products/the-glendronach-grandeur-batch-11-700ml-48-9?variant=39858469535779", "The GlenDronach Grandeur Batch 11")</f>
        <v>0</v>
      </c>
      <c r="D351" t="s">
        <v>10</v>
      </c>
      <c r="E351">
        <v>0</v>
      </c>
      <c r="F351" t="s">
        <v>38</v>
      </c>
      <c r="G351" t="s">
        <v>672</v>
      </c>
    </row>
    <row r="352" spans="1:9">
      <c r="A352" t="s">
        <v>673</v>
      </c>
      <c r="C352" t="str">
        <f>HYPERLINK("https://the-spirits-embassy.myshopify.com/products/caol-ila-the-distillers-edition-2021-43-70cl?variant=39573006155811", "Caol Ila Distiller's Edition 2021")</f>
        <v>0</v>
      </c>
      <c r="D352" t="s">
        <v>10</v>
      </c>
      <c r="E352">
        <v>0</v>
      </c>
      <c r="F352" t="s">
        <v>11</v>
      </c>
      <c r="G352" t="s">
        <v>674</v>
      </c>
      <c r="H352" t="s">
        <v>675</v>
      </c>
    </row>
    <row r="353" spans="1:9">
      <c r="A353" t="s">
        <v>676</v>
      </c>
      <c r="C353" t="str">
        <f>HYPERLINK("https://the-spirits-embassy.myshopify.com/products/lagavulin-16-year-old-43-700ml?variant=31834559873059", "Lagavulin 16 Year Old")</f>
        <v>0</v>
      </c>
      <c r="D353" t="s">
        <v>10</v>
      </c>
      <c r="E353">
        <v>17</v>
      </c>
      <c r="F353" t="s">
        <v>11</v>
      </c>
      <c r="G353" t="s">
        <v>677</v>
      </c>
      <c r="H353" t="s">
        <v>678</v>
      </c>
    </row>
    <row r="354" spans="1:9">
      <c r="A354" t="s">
        <v>679</v>
      </c>
      <c r="C354" t="str">
        <f>HYPERLINK("https://the-spirits-embassy.myshopify.com/products/the-macallan-sherry-oak-30-year-old-2022-release?variant=39957086109731", "The Macallan Sherry Oak 30 Year Old 2022 Release")</f>
        <v>0</v>
      </c>
      <c r="D354" t="s">
        <v>10</v>
      </c>
      <c r="E354">
        <v>0</v>
      </c>
      <c r="F354" t="s">
        <v>38</v>
      </c>
      <c r="G354" t="s">
        <v>680</v>
      </c>
    </row>
    <row r="355" spans="1:9">
      <c r="A355" t="s">
        <v>679</v>
      </c>
      <c r="C355" t="str">
        <f>HYPERLINK("https://the-spirits-embassy.myshopify.com/products/macallan-25-year-old-2022-release?variant=39957071757347", "The Macallan Sherry cask 25 Year Old 2022 Release")</f>
        <v>0</v>
      </c>
      <c r="D355" t="s">
        <v>10</v>
      </c>
      <c r="E355">
        <v>0</v>
      </c>
      <c r="F355" t="s">
        <v>38</v>
      </c>
      <c r="G355" t="s">
        <v>681</v>
      </c>
    </row>
    <row r="356" spans="1:9">
      <c r="A356" t="s">
        <v>682</v>
      </c>
      <c r="C356" t="str">
        <f>HYPERLINK("https://the-spirits-embassy.myshopify.com/products/springbank-tasting-evening?variant=39926532964387", "Springbank Tasting Evening")</f>
        <v>0</v>
      </c>
      <c r="D356" t="s">
        <v>10</v>
      </c>
      <c r="E356">
        <v>-16</v>
      </c>
      <c r="F356" t="s">
        <v>38</v>
      </c>
      <c r="G356" t="s">
        <v>683</v>
      </c>
    </row>
    <row r="357" spans="1:9">
      <c r="A357" t="s">
        <v>684</v>
      </c>
      <c r="C357" t="str">
        <f>HYPERLINK("https://the-spirits-embassy.myshopify.com/products/dailuaine-16-years-old-flora-fauna?variant=32324742905891", "Dailuaine 16 Year Old Flora and Fauna")</f>
        <v>0</v>
      </c>
      <c r="D357" t="s">
        <v>10</v>
      </c>
      <c r="E357">
        <v>0</v>
      </c>
      <c r="F357" t="s">
        <v>11</v>
      </c>
      <c r="G357" t="s">
        <v>685</v>
      </c>
      <c r="H357" t="s">
        <v>206</v>
      </c>
    </row>
    <row r="358" spans="1:9">
      <c r="A358" t="s">
        <v>686</v>
      </c>
      <c r="C358" t="str">
        <f>HYPERLINK("https://the-spirits-embassy.myshopify.com/products/ancnoc-18-years-old-46-700ml?variant=39542510583843", "anCnoc 18 Years Old")</f>
        <v>0</v>
      </c>
      <c r="D358" t="s">
        <v>10</v>
      </c>
      <c r="E358">
        <v>12</v>
      </c>
      <c r="F358" t="s">
        <v>11</v>
      </c>
      <c r="G358" t="s">
        <v>687</v>
      </c>
      <c r="H358" t="s">
        <v>688</v>
      </c>
    </row>
    <row r="359" spans="1:9">
      <c r="A359" t="s">
        <v>689</v>
      </c>
      <c r="C359" t="str">
        <f>HYPERLINK("https://the-spirits-embassy.myshopify.com/products/macallan-25-year-old-2022-release?variant=39957071757347", "The Macallan Sherry cask 25 Year Old 2022 Release")</f>
        <v>0</v>
      </c>
      <c r="D359" t="s">
        <v>10</v>
      </c>
      <c r="E359">
        <v>0</v>
      </c>
      <c r="F359" t="s">
        <v>38</v>
      </c>
      <c r="G359" t="s">
        <v>690</v>
      </c>
    </row>
    <row r="360" spans="1:9">
      <c r="A360" t="s">
        <v>691</v>
      </c>
      <c r="C360" t="str">
        <f>HYPERLINK("https://the-spirits-embassy.myshopify.com/products/glen-garioch-12-year-old-70cl-48?variant=39757295747107", "Glen Garioch 12 Year Old")</f>
        <v>0</v>
      </c>
      <c r="D360" t="s">
        <v>10</v>
      </c>
      <c r="E360">
        <v>0</v>
      </c>
      <c r="F360" t="s">
        <v>11</v>
      </c>
      <c r="G360" t="s">
        <v>692</v>
      </c>
      <c r="H360" t="s">
        <v>693</v>
      </c>
    </row>
    <row r="361" spans="1:9">
      <c r="A361" t="s">
        <v>180</v>
      </c>
      <c r="C361" t="str">
        <f>HYPERLINK("https://the-spirits-embassy.myshopify.com/products/aberlour-casg-annamh-48-700ml?variant=32982731816995", "Aberlour Casg Annamh")</f>
        <v>0</v>
      </c>
      <c r="D361" t="s">
        <v>10</v>
      </c>
      <c r="E361">
        <v>18</v>
      </c>
      <c r="F361" t="s">
        <v>11</v>
      </c>
      <c r="G361" t="s">
        <v>694</v>
      </c>
      <c r="H361" t="s">
        <v>618</v>
      </c>
    </row>
    <row r="362" spans="1:9">
      <c r="A362" t="s">
        <v>180</v>
      </c>
      <c r="C362" t="str">
        <f>HYPERLINK("https://the-spirits-embassy.myshopify.com/products/glen-garioch-12-year-old-70cl-48?variant=39757295747107", "Glen Garioch 12 Year Old")</f>
        <v>0</v>
      </c>
      <c r="D362" t="s">
        <v>10</v>
      </c>
      <c r="E362">
        <v>0</v>
      </c>
      <c r="F362" t="s">
        <v>38</v>
      </c>
      <c r="G362" t="s">
        <v>695</v>
      </c>
      <c r="H362" t="s">
        <v>693</v>
      </c>
    </row>
    <row r="363" spans="1:9">
      <c r="A363" t="s">
        <v>696</v>
      </c>
      <c r="C363" t="str">
        <f>HYPERLINK("https://the-spirits-embassy.myshopify.com/products/arran-quarter-cak-the-bothy-56-2?variant=32309933408291", "Arran Quarter Cask The Bothy")</f>
        <v>0</v>
      </c>
      <c r="D363" t="s">
        <v>10</v>
      </c>
      <c r="E363">
        <v>17</v>
      </c>
      <c r="F363" t="s">
        <v>11</v>
      </c>
      <c r="G363" t="s">
        <v>697</v>
      </c>
      <c r="H363" t="s">
        <v>698</v>
      </c>
    </row>
    <row r="364" spans="1:9">
      <c r="A364" t="s">
        <v>699</v>
      </c>
      <c r="C364" t="str">
        <f>HYPERLINK("https://the-spirits-embassy.myshopify.com/products/aberlour-casg-annamh-48-700ml?variant=32982731816995", "Aberlour Casg Annamh")</f>
        <v>0</v>
      </c>
      <c r="D364" t="s">
        <v>10</v>
      </c>
      <c r="E364">
        <v>18</v>
      </c>
      <c r="F364" t="s">
        <v>11</v>
      </c>
      <c r="G364" t="s">
        <v>700</v>
      </c>
      <c r="H364" t="s">
        <v>618</v>
      </c>
    </row>
    <row r="365" spans="1:9">
      <c r="A365" t="s">
        <v>407</v>
      </c>
      <c r="C365" t="str">
        <f>HYPERLINK("https://the-spirits-embassy.myshopify.com/products/bunnahabhain-12-year-old-cask-strength-release-2021-edition-pre-sale-55-1-70cl?variant=39500836143139", "Bunnahabhain 12 Year Old Cask Strength 2022 Edition")</f>
        <v>0</v>
      </c>
      <c r="D365" t="s">
        <v>10</v>
      </c>
      <c r="E365">
        <v>0</v>
      </c>
      <c r="F365" t="s">
        <v>11</v>
      </c>
      <c r="G365" t="s">
        <v>701</v>
      </c>
      <c r="H365" t="s">
        <v>603</v>
      </c>
    </row>
    <row r="366" spans="1:9">
      <c r="A366" t="s">
        <v>702</v>
      </c>
      <c r="C366" t="str">
        <f>HYPERLINK("https://the-spirits-embassy.myshopify.com/products/glenallachie-2009-single-cask-pedro-ximenez-hogshead?variant=40025853558819", "Glenallachie 2009 Single Cask Pedro Ximénez Hogshead")</f>
        <v>0</v>
      </c>
      <c r="D366" t="s">
        <v>10</v>
      </c>
      <c r="E366">
        <v>0</v>
      </c>
      <c r="F366" t="s">
        <v>38</v>
      </c>
      <c r="G366" t="s">
        <v>703</v>
      </c>
    </row>
    <row r="367" spans="1:9">
      <c r="A367" t="s">
        <v>704</v>
      </c>
      <c r="C367" t="str">
        <f>HYPERLINK("https://the-spirits-embassy.myshopify.com/products/3-month-tasting-subscription?variant=39510164275235", "3 Month Tasting Subscription Apr-Jun 2023")</f>
        <v>0</v>
      </c>
      <c r="D367" t="s">
        <v>10</v>
      </c>
      <c r="E367">
        <v>0</v>
      </c>
      <c r="F367" t="s">
        <v>38</v>
      </c>
      <c r="G367" t="s">
        <v>705</v>
      </c>
    </row>
    <row r="368" spans="1:9">
      <c r="A368" t="s">
        <v>706</v>
      </c>
      <c r="C368" t="str">
        <f>HYPERLINK("https://the-spirits-embassy.myshopify.com/products/glen-garioch-12-year-old-70cl-48?variant=39757295747107", "Glen Garioch 12 Year Old")</f>
        <v>0</v>
      </c>
      <c r="D368" t="s">
        <v>10</v>
      </c>
      <c r="E368">
        <v>0</v>
      </c>
      <c r="F368" t="s">
        <v>38</v>
      </c>
      <c r="G368" t="s">
        <v>707</v>
      </c>
    </row>
    <row r="369" spans="1:9">
      <c r="A369" t="s">
        <v>708</v>
      </c>
      <c r="C369" t="str">
        <f>HYPERLINK("https://the-spirits-embassy.myshopify.com/products/glendronach-18-year-old-700ml-46?variant=31830065152035", "The Glendronach 18 Year old")</f>
        <v>0</v>
      </c>
      <c r="D369" t="s">
        <v>10</v>
      </c>
      <c r="E369">
        <v>0</v>
      </c>
      <c r="F369" t="s">
        <v>38</v>
      </c>
      <c r="G369" t="s">
        <v>709</v>
      </c>
    </row>
    <row r="370" spans="1:9">
      <c r="A370" t="s">
        <v>708</v>
      </c>
      <c r="C370" t="str">
        <f>HYPERLINK("https://the-spirits-embassy.myshopify.com/products/glendronach-21-year-old-parliament-48-700ml?variant=31907121135651", "The Glendronach 21 Year Old Parliament")</f>
        <v>0</v>
      </c>
      <c r="D370" t="s">
        <v>10</v>
      </c>
      <c r="E370">
        <v>0</v>
      </c>
      <c r="F370" t="s">
        <v>38</v>
      </c>
      <c r="G370" t="s">
        <v>710</v>
      </c>
    </row>
    <row r="371" spans="1:9">
      <c r="A371" t="s">
        <v>711</v>
      </c>
      <c r="C371" t="str">
        <f>HYPERLINK("https://the-spirits-embassy.myshopify.com/products/octomore-10-2?variant=39948524945443", "Octomore 10.2")</f>
        <v>0</v>
      </c>
      <c r="D371" t="s">
        <v>10</v>
      </c>
      <c r="E371">
        <v>0</v>
      </c>
      <c r="F371" t="s">
        <v>38</v>
      </c>
      <c r="G371" t="s">
        <v>712</v>
      </c>
    </row>
    <row r="372" spans="1:9">
      <c r="A372" t="s">
        <v>525</v>
      </c>
      <c r="C372" t="str">
        <f>HYPERLINK("https://the-spirits-embassy.myshopify.com/products/mount-gay-xo-the-peat-smoke-expression-rum-57-700ml?variant=39514280689699", "Mount Gay XO")</f>
        <v>0</v>
      </c>
      <c r="D372" t="s">
        <v>10</v>
      </c>
      <c r="E372">
        <v>0</v>
      </c>
      <c r="F372" t="s">
        <v>38</v>
      </c>
      <c r="G372" t="s">
        <v>713</v>
      </c>
    </row>
    <row r="373" spans="1:9">
      <c r="A373" t="s">
        <v>714</v>
      </c>
      <c r="C373" t="str">
        <f>HYPERLINK("https://the-spirits-embassy.myshopify.com/products/ardbeg-smoketrails-manzanilla-edition-46-700ml?variant=39877911674915", "Ardbeg Smoketrails Manzanilla Edition")</f>
        <v>0</v>
      </c>
      <c r="D373" t="s">
        <v>10</v>
      </c>
      <c r="E373">
        <v>0</v>
      </c>
      <c r="F373" t="s">
        <v>38</v>
      </c>
      <c r="G373" t="s">
        <v>715</v>
      </c>
    </row>
    <row r="374" spans="1:9">
      <c r="A374" t="s">
        <v>78</v>
      </c>
      <c r="C374" t="str">
        <f>HYPERLINK("https://the-spirits-embassy.myshopify.com/products/kilchoman-cognac-cask-matured?variant=40037519294499", "Kilchoman Cognac Cask Matured")</f>
        <v>0</v>
      </c>
      <c r="D374" t="s">
        <v>10</v>
      </c>
      <c r="E374">
        <v>8</v>
      </c>
      <c r="F374" t="s">
        <v>11</v>
      </c>
      <c r="G374" t="s">
        <v>716</v>
      </c>
      <c r="H374" t="s">
        <v>717</v>
      </c>
    </row>
    <row r="375" spans="1:9">
      <c r="A375" t="s">
        <v>718</v>
      </c>
      <c r="C375" t="str">
        <f>HYPERLINK("https://the-spirits-embassy.myshopify.com/products/kilchoman-cognac-cask-matured?variant=40037519294499", "Kilchoman Cognac Cask Matured")</f>
        <v>0</v>
      </c>
      <c r="D375" t="s">
        <v>10</v>
      </c>
      <c r="E375">
        <v>8</v>
      </c>
      <c r="F375" t="s">
        <v>11</v>
      </c>
      <c r="G375" t="s">
        <v>719</v>
      </c>
      <c r="H375" t="s">
        <v>717</v>
      </c>
    </row>
    <row r="376" spans="1:9">
      <c r="A376" t="s">
        <v>720</v>
      </c>
      <c r="C376" t="str">
        <f>HYPERLINK("https://the-spirits-embassy.myshopify.com/products/duncan-taylor-single-cask-glentauchers-13-year-old-85900538-55-2-700ml?variant=39743169921059", "Duncan Taylor Single Cask Glentauchers 13 Year Old")</f>
        <v>0</v>
      </c>
      <c r="D376" t="s">
        <v>10</v>
      </c>
      <c r="E376">
        <v>3</v>
      </c>
      <c r="F376" t="s">
        <v>11</v>
      </c>
      <c r="G376" t="s">
        <v>721</v>
      </c>
      <c r="H376" t="s">
        <v>722</v>
      </c>
    </row>
    <row r="377" spans="1:9">
      <c r="A377" t="s">
        <v>723</v>
      </c>
      <c r="C377" t="str">
        <f>HYPERLINK("https://the-spirits-embassy.myshopify.com/products/glendronach-18-year-old-700ml-46?variant=31830065152035", "The Glendronach 18 Year old")</f>
        <v>0</v>
      </c>
      <c r="D377" t="s">
        <v>10</v>
      </c>
      <c r="E377">
        <v>0</v>
      </c>
      <c r="F377" t="s">
        <v>38</v>
      </c>
      <c r="G377" t="s">
        <v>724</v>
      </c>
    </row>
    <row r="378" spans="1:9">
      <c r="A378" t="s">
        <v>723</v>
      </c>
      <c r="C378" t="str">
        <f>HYPERLINK("https://the-spirits-embassy.myshopify.com/products/kilchoman-cognac-cask-matured?variant=40037519294499", "Kilchoman Cognac Cask Matured")</f>
        <v>0</v>
      </c>
      <c r="D378" t="s">
        <v>10</v>
      </c>
      <c r="E378">
        <v>8</v>
      </c>
      <c r="F378" t="s">
        <v>11</v>
      </c>
      <c r="G378" t="s">
        <v>725</v>
      </c>
      <c r="H378" t="s">
        <v>717</v>
      </c>
    </row>
    <row r="379" spans="1:9">
      <c r="A379" t="s">
        <v>723</v>
      </c>
      <c r="C379" t="str">
        <f>HYPERLINK("https://the-spirits-embassy.myshopify.com/products/springbank-tasting-evening?variant=39926532964387", "Springbank Tasting Evening")</f>
        <v>0</v>
      </c>
      <c r="D379" t="s">
        <v>10</v>
      </c>
      <c r="E379">
        <v>-16</v>
      </c>
      <c r="F379" t="s">
        <v>38</v>
      </c>
      <c r="G379" t="s">
        <v>726</v>
      </c>
    </row>
    <row r="380" spans="1:9">
      <c r="A380" t="s">
        <v>727</v>
      </c>
      <c r="C380" t="str">
        <f>HYPERLINK("https://the-spirits-embassy.myshopify.com/products/kilchoman-cognac-cask-matured?variant=40037519294499", "Kilchoman Cognac Cask Matured")</f>
        <v>0</v>
      </c>
      <c r="D380" t="s">
        <v>10</v>
      </c>
      <c r="E380">
        <v>8</v>
      </c>
      <c r="F380" t="s">
        <v>11</v>
      </c>
      <c r="G380" t="s">
        <v>728</v>
      </c>
      <c r="H380" t="s">
        <v>717</v>
      </c>
    </row>
    <row r="381" spans="1:9">
      <c r="A381" t="s">
        <v>729</v>
      </c>
      <c r="C381" t="str">
        <f>HYPERLINK("https://the-spirits-embassy.myshopify.com/products/kilchoman-cognac-cask-matured?variant=40037519294499", "Kilchoman Cognac Cask Matured")</f>
        <v>0</v>
      </c>
      <c r="D381" t="s">
        <v>10</v>
      </c>
      <c r="E381">
        <v>8</v>
      </c>
      <c r="F381" t="s">
        <v>11</v>
      </c>
      <c r="G381" t="s">
        <v>730</v>
      </c>
      <c r="H381" t="s">
        <v>717</v>
      </c>
    </row>
    <row r="382" spans="1:9">
      <c r="A382" t="s">
        <v>731</v>
      </c>
      <c r="C382" t="str">
        <f>HYPERLINK("https://the-spirits-embassy.myshopify.com/products/kilkerran-16-year-old-46-700ml?variant=39711421956131", "Kilkerran 16 Year Old")</f>
        <v>0</v>
      </c>
      <c r="D382" t="s">
        <v>10</v>
      </c>
      <c r="E382">
        <v>0</v>
      </c>
      <c r="F382" t="s">
        <v>38</v>
      </c>
      <c r="G382" t="s">
        <v>732</v>
      </c>
    </row>
    <row r="383" spans="1:9">
      <c r="A383" t="s">
        <v>733</v>
      </c>
      <c r="C383" t="str">
        <f>HYPERLINK("https://the-spirits-embassy.myshopify.com/products/glendronach-21-year-old-parliament-48-700ml?variant=31907121135651", "The Glendronach 21 Year Old Parliament")</f>
        <v>0</v>
      </c>
      <c r="D383" t="s">
        <v>10</v>
      </c>
      <c r="E383">
        <v>0</v>
      </c>
      <c r="F383" t="s">
        <v>38</v>
      </c>
      <c r="G383" t="s">
        <v>734</v>
      </c>
    </row>
    <row r="384" spans="1:9">
      <c r="A384" t="s">
        <v>733</v>
      </c>
      <c r="C384" t="str">
        <f>HYPERLINK("https://the-spirits-embassy.myshopify.com/products/glendronach-18-year-old-700ml-46?variant=31830065152035", "The Glendronach 18 Year old")</f>
        <v>0</v>
      </c>
      <c r="D384" t="s">
        <v>10</v>
      </c>
      <c r="E384">
        <v>0</v>
      </c>
      <c r="F384" t="s">
        <v>38</v>
      </c>
      <c r="G384" t="s">
        <v>735</v>
      </c>
    </row>
    <row r="385" spans="1:9">
      <c r="A385" t="s">
        <v>736</v>
      </c>
      <c r="C385" t="str">
        <f>HYPERLINK("https://the-spirits-embassy.myshopify.com/products/fettercairn-18-year-old-46-8-700ml?variant=39877921013795", "Fettercairn 18 Year old")</f>
        <v>0</v>
      </c>
      <c r="D385" t="s">
        <v>10</v>
      </c>
      <c r="E385">
        <v>0</v>
      </c>
      <c r="F385" t="s">
        <v>38</v>
      </c>
      <c r="G385" t="s">
        <v>737</v>
      </c>
    </row>
    <row r="386" spans="1:9">
      <c r="A386" t="s">
        <v>720</v>
      </c>
      <c r="C386" t="str">
        <f>HYPERLINK("https://the-spirits-embassy.myshopify.com/products/tomatin-18-year-old?variant=40038386532387", "Tomatin 18 Year Old")</f>
        <v>0</v>
      </c>
      <c r="D386" t="s">
        <v>10</v>
      </c>
      <c r="E386">
        <v>6</v>
      </c>
      <c r="F386" t="s">
        <v>11</v>
      </c>
      <c r="G386" t="s">
        <v>738</v>
      </c>
      <c r="H386" t="s">
        <v>739</v>
      </c>
    </row>
    <row r="387" spans="1:9">
      <c r="A387" t="s">
        <v>740</v>
      </c>
      <c r="C387" t="str">
        <f>HYPERLINK("https://the-spirits-embassy.myshopify.com/products/campbetown-loch-46-70cl?variant=39595897585699", "Campbeltown Loch Blend")</f>
        <v>0</v>
      </c>
      <c r="D387" t="s">
        <v>10</v>
      </c>
      <c r="E387">
        <v>25</v>
      </c>
      <c r="F387" t="s">
        <v>11</v>
      </c>
      <c r="G387" t="s">
        <v>741</v>
      </c>
      <c r="H387" t="s">
        <v>742</v>
      </c>
    </row>
    <row r="388" spans="1:9">
      <c r="A388" t="s">
        <v>743</v>
      </c>
      <c r="C388" t="str">
        <f>HYPERLINK("https://the-spirits-embassy.myshopify.com/products/arran-10-year-old-non-chill-filtered-46-700ml?variant=31834552205347", "Arran 10 Year Old Non Chill Filtered")</f>
        <v>0</v>
      </c>
      <c r="D388" t="s">
        <v>10</v>
      </c>
      <c r="E388">
        <v>15</v>
      </c>
      <c r="F388" t="s">
        <v>11</v>
      </c>
      <c r="G388" t="s">
        <v>744</v>
      </c>
      <c r="H388" t="s">
        <v>745</v>
      </c>
    </row>
    <row r="389" spans="1:9">
      <c r="A389" t="s">
        <v>746</v>
      </c>
      <c r="C389" t="str">
        <f>HYPERLINK("https://the-spirits-embassy.myshopify.com/products/the-macallan-sherry-oak-30-year-old-2022-release?variant=39957086109731", "The Macallan Sherry Oak 30 Year Old 2022 Release")</f>
        <v>0</v>
      </c>
      <c r="D389" t="s">
        <v>10</v>
      </c>
      <c r="E389">
        <v>0</v>
      </c>
      <c r="F389" t="s">
        <v>38</v>
      </c>
      <c r="G389" t="s">
        <v>747</v>
      </c>
    </row>
    <row r="390" spans="1:9">
      <c r="A390" t="s">
        <v>748</v>
      </c>
      <c r="C390" t="str">
        <f>HYPERLINK("https://the-spirits-embassy.myshopify.com/products/the-macallan-double-cask-12-year-old?variant=40025734447139", "The Macallan Double Cask 12 Year Old")</f>
        <v>0</v>
      </c>
      <c r="D390" t="s">
        <v>10</v>
      </c>
      <c r="E390">
        <v>0</v>
      </c>
      <c r="F390" t="s">
        <v>38</v>
      </c>
      <c r="G390" t="s">
        <v>749</v>
      </c>
    </row>
    <row r="391" spans="1:9">
      <c r="A391" t="s">
        <v>750</v>
      </c>
      <c r="C391" t="str">
        <f>HYPERLINK("https://the-spirits-embassy.myshopify.com/products/glenallachie-2010-single-cask-oloroso?variant=40025803358243", "Glenallachie 2010 Single Cask Oloroso")</f>
        <v>0</v>
      </c>
      <c r="D391" t="s">
        <v>10</v>
      </c>
      <c r="E391">
        <v>0</v>
      </c>
      <c r="F391" t="s">
        <v>11</v>
      </c>
      <c r="G391" t="s">
        <v>751</v>
      </c>
      <c r="H391" t="s">
        <v>752</v>
      </c>
    </row>
    <row r="392" spans="1:9">
      <c r="A392" t="s">
        <v>407</v>
      </c>
      <c r="C392" t="str">
        <f>HYPERLINK("https://the-spirits-embassy.myshopify.com/products/kilkerran-16-year-old-46-700ml?variant=39711421956131", "Kilkerran 16 Year Old")</f>
        <v>0</v>
      </c>
      <c r="D392" t="s">
        <v>10</v>
      </c>
      <c r="E392">
        <v>0</v>
      </c>
      <c r="F392" t="s">
        <v>38</v>
      </c>
      <c r="G392" t="s">
        <v>753</v>
      </c>
    </row>
    <row r="393" spans="1:9">
      <c r="A393" t="s">
        <v>754</v>
      </c>
      <c r="C393" t="str">
        <f>HYPERLINK("https://the-spirits-embassy.myshopify.com/products/ledaig-18-year-old-46-3-700ml?variant=32298881581091", "Ledaig 18 Year Old")</f>
        <v>0</v>
      </c>
      <c r="D393" t="s">
        <v>10</v>
      </c>
      <c r="E393">
        <v>0</v>
      </c>
      <c r="F393" t="s">
        <v>38</v>
      </c>
      <c r="G393" t="s">
        <v>755</v>
      </c>
    </row>
    <row r="394" spans="1:9">
      <c r="A394" t="s">
        <v>537</v>
      </c>
      <c r="C394" t="str">
        <f>HYPERLINK("https://the-spirits-embassy.myshopify.com/products/ledaig-18-year-old-46-3-700ml?variant=32298881581091", "Ledaig 18 Year Old")</f>
        <v>0</v>
      </c>
      <c r="D394" t="s">
        <v>10</v>
      </c>
      <c r="E394">
        <v>0</v>
      </c>
      <c r="F394" t="s">
        <v>38</v>
      </c>
      <c r="G394" t="s">
        <v>756</v>
      </c>
    </row>
    <row r="395" spans="1:9">
      <c r="A395" t="s">
        <v>757</v>
      </c>
      <c r="C395" t="str">
        <f>HYPERLINK("https://the-spirits-embassy.myshopify.com/products/walter-gregors-mixers-selection-gift-pack-5-x-200ml?variant=39491731750947", "Walter Gregor's Mixers Selection Gift Pack")</f>
        <v>0</v>
      </c>
      <c r="D395" t="s">
        <v>10</v>
      </c>
      <c r="E395">
        <v>0</v>
      </c>
      <c r="F395" t="s">
        <v>38</v>
      </c>
      <c r="G395" t="s">
        <v>758</v>
      </c>
    </row>
    <row r="396" spans="1:9">
      <c r="A396" t="s">
        <v>759</v>
      </c>
      <c r="C396" t="str">
        <f>HYPERLINK("https://the-spirits-embassy.myshopify.com/products/kilkerran-16-year-old-46-700ml?variant=39711421956131", "Kilkerran 16 Year Old")</f>
        <v>0</v>
      </c>
      <c r="D396" t="s">
        <v>10</v>
      </c>
      <c r="E396">
        <v>0</v>
      </c>
      <c r="F396" t="s">
        <v>38</v>
      </c>
      <c r="G396" t="s">
        <v>760</v>
      </c>
    </row>
    <row r="397" spans="1:9">
      <c r="A397" t="s">
        <v>759</v>
      </c>
      <c r="C397" t="str">
        <f>HYPERLINK("https://the-spirits-embassy.myshopify.com/products/kilkerran-heavily-peated-batch-7-2022-59-1-700ml?variant=39863652810787", "Kilkerran Heavily Peated Batch 7 2022")</f>
        <v>0</v>
      </c>
      <c r="D397" t="s">
        <v>10</v>
      </c>
      <c r="E397">
        <v>0</v>
      </c>
      <c r="F397" t="s">
        <v>38</v>
      </c>
      <c r="G397" t="s">
        <v>761</v>
      </c>
    </row>
    <row r="398" spans="1:9">
      <c r="A398" t="s">
        <v>762</v>
      </c>
      <c r="C398" t="str">
        <f>HYPERLINK("https://the-spirits-embassy.myshopify.com/products/kilkerran-16-year-old-46-700ml?variant=39711421956131", "Kilkerran 16 Year Old")</f>
        <v>0</v>
      </c>
      <c r="D398" t="s">
        <v>10</v>
      </c>
      <c r="E398">
        <v>0</v>
      </c>
      <c r="F398" t="s">
        <v>38</v>
      </c>
      <c r="G398" t="s">
        <v>763</v>
      </c>
    </row>
    <row r="399" spans="1:9">
      <c r="A399" t="s">
        <v>762</v>
      </c>
      <c r="C399" t="str">
        <f>HYPERLINK("https://the-spirits-embassy.myshopify.com/products/kilkerran-heavily-peated-batch-7-2022-59-1-700ml?variant=39863652810787", "Kilkerran Heavily Peated Batch 7 2022")</f>
        <v>0</v>
      </c>
      <c r="D399" t="s">
        <v>10</v>
      </c>
      <c r="E399">
        <v>0</v>
      </c>
      <c r="F399" t="s">
        <v>38</v>
      </c>
      <c r="G399" t="s">
        <v>764</v>
      </c>
    </row>
    <row r="400" spans="1:9">
      <c r="A400" t="s">
        <v>765</v>
      </c>
      <c r="C400" t="str">
        <f>HYPERLINK("https://the-spirits-embassy.myshopify.com/products/kilkerran-16-year-old-46-700ml?variant=39711421956131", "Kilkerran 16 Year Old")</f>
        <v>0</v>
      </c>
      <c r="D400" t="s">
        <v>10</v>
      </c>
      <c r="E400">
        <v>0</v>
      </c>
      <c r="F400" t="s">
        <v>38</v>
      </c>
      <c r="G400" t="s">
        <v>766</v>
      </c>
    </row>
    <row r="401" spans="1:9">
      <c r="A401" t="s">
        <v>128</v>
      </c>
      <c r="C401" t="str">
        <f>HYPERLINK("https://the-spirits-embassy.myshopify.com/products/the-glendronach-grandeur-batch-11-700ml-48-9?variant=39858469535779", "The GlenDronach Grandeur Batch 11")</f>
        <v>0</v>
      </c>
      <c r="D401" t="s">
        <v>10</v>
      </c>
      <c r="E401">
        <v>0</v>
      </c>
      <c r="F401" t="s">
        <v>38</v>
      </c>
      <c r="G401" t="s">
        <v>767</v>
      </c>
    </row>
    <row r="402" spans="1:9">
      <c r="A402" t="s">
        <v>768</v>
      </c>
      <c r="C402" t="str">
        <f>HYPERLINK("https://the-spirits-embassy.myshopify.com/products/springbank-tasting-evening?variant=39926532964387", "Springbank Tasting Evening")</f>
        <v>0</v>
      </c>
      <c r="D402" t="s">
        <v>10</v>
      </c>
      <c r="E402">
        <v>-16</v>
      </c>
      <c r="F402" t="s">
        <v>38</v>
      </c>
      <c r="G402" t="s">
        <v>769</v>
      </c>
    </row>
    <row r="403" spans="1:9">
      <c r="A403" t="s">
        <v>770</v>
      </c>
      <c r="C403" t="str">
        <f>HYPERLINK("https://the-spirits-embassy.myshopify.com/products/springbank-tasting-evening?variant=39926532964387", "Springbank Tasting Evening")</f>
        <v>0</v>
      </c>
      <c r="D403" t="s">
        <v>10</v>
      </c>
      <c r="E403">
        <v>-16</v>
      </c>
      <c r="F403" t="s">
        <v>38</v>
      </c>
      <c r="G403" t="s">
        <v>771</v>
      </c>
    </row>
    <row r="404" spans="1:9">
      <c r="A404" t="s">
        <v>759</v>
      </c>
      <c r="C404" t="str">
        <f>HYPERLINK("https://the-spirits-embassy.myshopify.com/products/arran-port-cask-finish?variant=40024269881379", "Arran Port Cask Finish")</f>
        <v>0</v>
      </c>
      <c r="D404" t="s">
        <v>10</v>
      </c>
      <c r="E404">
        <v>0</v>
      </c>
      <c r="F404" t="s">
        <v>11</v>
      </c>
      <c r="G404" t="s">
        <v>772</v>
      </c>
      <c r="H404" t="s">
        <v>773</v>
      </c>
    </row>
    <row r="405" spans="1:9">
      <c r="A405" t="s">
        <v>774</v>
      </c>
      <c r="C405" t="str">
        <f>HYPERLINK("https://the-spirits-embassy.myshopify.com/products/black-bull-21-year-old-50-700ml?variant=39481405276195", "Black Bull 21 Year Old")</f>
        <v>0</v>
      </c>
      <c r="D405" t="s">
        <v>775</v>
      </c>
      <c r="E405">
        <v>0</v>
      </c>
      <c r="F405" t="s">
        <v>11</v>
      </c>
      <c r="G405" t="s">
        <v>776</v>
      </c>
      <c r="H405" t="s">
        <v>777</v>
      </c>
    </row>
    <row r="406" spans="1:9">
      <c r="A406" t="s">
        <v>702</v>
      </c>
      <c r="C406" t="str">
        <f>HYPERLINK("https://the-spirits-embassy.myshopify.com/products/kilkerran-16-year-old-46-700ml?variant=39711421956131", "Kilkerran 16 Year Old")</f>
        <v>0</v>
      </c>
      <c r="D406" t="s">
        <v>10</v>
      </c>
      <c r="E406">
        <v>0</v>
      </c>
      <c r="F406" t="s">
        <v>38</v>
      </c>
      <c r="G406" t="s">
        <v>778</v>
      </c>
    </row>
    <row r="407" spans="1:9">
      <c r="A407" t="s">
        <v>779</v>
      </c>
      <c r="C407" t="str">
        <f>HYPERLINK("https://the-spirits-embassy.myshopify.com/products/kilkerran-16-year-old-46-700ml?variant=39711421956131", "Kilkerran 16 Year Old")</f>
        <v>0</v>
      </c>
      <c r="D407" t="s">
        <v>10</v>
      </c>
      <c r="E407">
        <v>0</v>
      </c>
      <c r="F407" t="s">
        <v>38</v>
      </c>
      <c r="G407" t="s">
        <v>780</v>
      </c>
    </row>
    <row r="408" spans="1:9">
      <c r="A408" t="s">
        <v>781</v>
      </c>
      <c r="C408" t="str">
        <f>HYPERLINK("https://the-spirits-embassy.myshopify.com/products/glencadam-reserva-andalucia-46-700ml?variant=32345329041443", "Glencadam Reserva Andalucia")</f>
        <v>0</v>
      </c>
      <c r="D408" t="s">
        <v>10</v>
      </c>
      <c r="E408">
        <v>4</v>
      </c>
      <c r="F408" t="s">
        <v>11</v>
      </c>
      <c r="G408" t="s">
        <v>782</v>
      </c>
      <c r="H408" t="s">
        <v>783</v>
      </c>
    </row>
    <row r="409" spans="1:9">
      <c r="A409" t="s">
        <v>420</v>
      </c>
      <c r="C409" t="str">
        <f>HYPERLINK("https://the-spirits-embassy.myshopify.com/products/3-month-tasting-subscription?variant=39510164275235", "3 Month Tasting Subscription Apr-Jun 2023")</f>
        <v>0</v>
      </c>
      <c r="D409" t="s">
        <v>10</v>
      </c>
      <c r="E409">
        <v>0</v>
      </c>
      <c r="F409" t="s">
        <v>38</v>
      </c>
      <c r="G409" t="s">
        <v>784</v>
      </c>
    </row>
    <row r="410" spans="1:9">
      <c r="A410" t="s">
        <v>420</v>
      </c>
      <c r="C410" t="str">
        <f>HYPERLINK("https://the-spirits-embassy.myshopify.com/products/kilkerran-16-year-old-46-700ml?variant=39711421956131", "Kilkerran 16 Year Old")</f>
        <v>0</v>
      </c>
      <c r="D410" t="s">
        <v>10</v>
      </c>
      <c r="E410">
        <v>0</v>
      </c>
      <c r="F410" t="s">
        <v>38</v>
      </c>
      <c r="G410" t="s">
        <v>785</v>
      </c>
    </row>
    <row r="411" spans="1:9">
      <c r="A411" t="s">
        <v>786</v>
      </c>
      <c r="C411" t="str">
        <f>HYPERLINK("https://the-spirits-embassy.myshopify.com/products/springbank-tasting-evening?variant=39926532964387", "Springbank Tasting Evening")</f>
        <v>0</v>
      </c>
      <c r="D411" t="s">
        <v>10</v>
      </c>
      <c r="E411">
        <v>-16</v>
      </c>
      <c r="F411" t="s">
        <v>38</v>
      </c>
      <c r="G411" t="s">
        <v>787</v>
      </c>
    </row>
    <row r="412" spans="1:9">
      <c r="A412" t="s">
        <v>788</v>
      </c>
      <c r="C412" t="str">
        <f>HYPERLINK("https://the-spirits-embassy.myshopify.com/products/kilkerran-16-year-old-46-700ml?variant=39711421956131", "Kilkerran 16 Year Old")</f>
        <v>0</v>
      </c>
      <c r="D412" t="s">
        <v>10</v>
      </c>
      <c r="E412">
        <v>0</v>
      </c>
      <c r="F412" t="s">
        <v>38</v>
      </c>
      <c r="G412" t="s">
        <v>789</v>
      </c>
    </row>
    <row r="413" spans="1:9">
      <c r="A413" t="s">
        <v>790</v>
      </c>
      <c r="C413" t="str">
        <f>HYPERLINK("https://the-spirits-embassy.myshopify.com/products/springbank-tasting-evening?variant=39926532964387", "Springbank Tasting Evening")</f>
        <v>0</v>
      </c>
      <c r="D413" t="s">
        <v>10</v>
      </c>
      <c r="E413">
        <v>-16</v>
      </c>
      <c r="F413" t="s">
        <v>38</v>
      </c>
      <c r="G413" t="s">
        <v>791</v>
      </c>
    </row>
    <row r="414" spans="1:9">
      <c r="A414" t="s">
        <v>792</v>
      </c>
      <c r="C414" t="str">
        <f>HYPERLINK("https://the-spirits-embassy.myshopify.com/products/kilkerran-16-year-old-46-700ml?variant=39711421956131", "Kilkerran 16 Year Old")</f>
        <v>0</v>
      </c>
      <c r="D414" t="s">
        <v>10</v>
      </c>
      <c r="E414">
        <v>0</v>
      </c>
      <c r="F414" t="s">
        <v>38</v>
      </c>
      <c r="G414" t="s">
        <v>793</v>
      </c>
    </row>
    <row r="415" spans="1:9">
      <c r="A415" t="s">
        <v>794</v>
      </c>
      <c r="C415" t="str">
        <f>HYPERLINK("https://the-spirits-embassy.myshopify.com/products/springbank-tasting-evening?variant=39926532964387", "Springbank Tasting Evening")</f>
        <v>0</v>
      </c>
      <c r="D415" t="s">
        <v>10</v>
      </c>
      <c r="E415">
        <v>-16</v>
      </c>
      <c r="F415" t="s">
        <v>38</v>
      </c>
      <c r="G415" t="s">
        <v>795</v>
      </c>
    </row>
    <row r="416" spans="1:9">
      <c r="A416" t="s">
        <v>796</v>
      </c>
      <c r="C416" t="str">
        <f>HYPERLINK("https://the-spirits-embassy.myshopify.com/products/kilkerran-16-year-old-46-700ml?variant=39711421956131", "Kilkerran 16 Year Old")</f>
        <v>0</v>
      </c>
      <c r="D416" t="s">
        <v>10</v>
      </c>
      <c r="E416">
        <v>0</v>
      </c>
      <c r="F416" t="s">
        <v>38</v>
      </c>
      <c r="G416" t="s">
        <v>797</v>
      </c>
    </row>
    <row r="417" spans="1:9">
      <c r="A417" t="s">
        <v>798</v>
      </c>
      <c r="C417" t="str">
        <f>HYPERLINK("https://the-spirits-embassy.myshopify.com/products/kilkerran-16-year-old-46-700ml?variant=39711421956131", "Kilkerran 16 Year Old")</f>
        <v>0</v>
      </c>
      <c r="D417" t="s">
        <v>10</v>
      </c>
      <c r="E417">
        <v>0</v>
      </c>
      <c r="F417" t="s">
        <v>38</v>
      </c>
      <c r="G417" t="s">
        <v>799</v>
      </c>
    </row>
    <row r="418" spans="1:9">
      <c r="A418" t="s">
        <v>759</v>
      </c>
      <c r="C418" t="str">
        <f>HYPERLINK("https://the-spirits-embassy.myshopify.com/products/3-month-tasting-subscription?variant=39510164275235", "3 Month Tasting Subscription Apr-Jun 2023")</f>
        <v>0</v>
      </c>
      <c r="D418" t="s">
        <v>10</v>
      </c>
      <c r="E418">
        <v>0</v>
      </c>
      <c r="F418" t="s">
        <v>38</v>
      </c>
      <c r="G418" t="s">
        <v>800</v>
      </c>
    </row>
    <row r="419" spans="1:9">
      <c r="A419" t="s">
        <v>801</v>
      </c>
      <c r="C419" t="str">
        <f>HYPERLINK("https://the-spirits-embassy.myshopify.com/products/glendronach-21-year-old-parliament-48-700ml?variant=31907121135651", "The Glendronach 21 Year Old Parliament")</f>
        <v>0</v>
      </c>
      <c r="D419" t="s">
        <v>10</v>
      </c>
      <c r="E419">
        <v>0</v>
      </c>
      <c r="F419" t="s">
        <v>38</v>
      </c>
      <c r="G419" t="s">
        <v>802</v>
      </c>
    </row>
    <row r="420" spans="1:9">
      <c r="A420" t="s">
        <v>222</v>
      </c>
      <c r="C420" t="str">
        <f>HYPERLINK("https://the-spirits-embassy.myshopify.com/products/kilkerran-16-year-old-46-700ml?variant=39711421956131", "Kilkerran 16 Year Old")</f>
        <v>0</v>
      </c>
      <c r="D420" t="s">
        <v>10</v>
      </c>
      <c r="E420">
        <v>0</v>
      </c>
      <c r="F420" t="s">
        <v>38</v>
      </c>
      <c r="G420" t="s">
        <v>803</v>
      </c>
    </row>
    <row r="421" spans="1:9">
      <c r="A421" t="s">
        <v>696</v>
      </c>
      <c r="C421" t="str">
        <f>HYPERLINK("https://the-spirits-embassy.myshopify.com/products/craigellachie-13-year-old?variant=39932386082851", "Craigellachie 13 Year Old")</f>
        <v>0</v>
      </c>
      <c r="D421" t="s">
        <v>10</v>
      </c>
      <c r="E421">
        <v>6</v>
      </c>
      <c r="F421" t="s">
        <v>11</v>
      </c>
      <c r="G421" t="s">
        <v>804</v>
      </c>
      <c r="H421" t="s">
        <v>805</v>
      </c>
    </row>
    <row r="422" spans="1:9">
      <c r="A422" t="s">
        <v>746</v>
      </c>
      <c r="C422" t="str">
        <f>HYPERLINK("https://the-spirits-embassy.myshopify.com/products/macallan-25-year-old-2022-release?variant=39957071757347", "The Macallan Sherry cask 25 Year Old 2022 Release")</f>
        <v>0</v>
      </c>
      <c r="D422" t="s">
        <v>10</v>
      </c>
      <c r="E422">
        <v>0</v>
      </c>
      <c r="F422" t="s">
        <v>38</v>
      </c>
      <c r="G422" t="s">
        <v>806</v>
      </c>
    </row>
    <row r="423" spans="1:9">
      <c r="A423" t="s">
        <v>601</v>
      </c>
      <c r="C423" t="str">
        <f>HYPERLINK("https://the-spirits-embassy.myshopify.com/products/glenfarclas-15-year-old-46-700ml?variant=39350454288419", "Glenfarclas 15 Year Old")</f>
        <v>0</v>
      </c>
      <c r="D423" t="s">
        <v>10</v>
      </c>
      <c r="E423">
        <v>12</v>
      </c>
      <c r="F423" t="s">
        <v>11</v>
      </c>
      <c r="G423" t="s">
        <v>807</v>
      </c>
      <c r="H423" t="s">
        <v>808</v>
      </c>
    </row>
    <row r="424" spans="1:9">
      <c r="A424" t="s">
        <v>809</v>
      </c>
      <c r="C424" t="str">
        <f>HYPERLINK("https://the-spirits-embassy.myshopify.com/products/glendronach-21-year-old-parliament-48-700ml?variant=31907121135651", "The Glendronach 21 Year Old Parliament")</f>
        <v>0</v>
      </c>
      <c r="D424" t="s">
        <v>10</v>
      </c>
      <c r="E424">
        <v>0</v>
      </c>
      <c r="F424" t="s">
        <v>38</v>
      </c>
      <c r="G424" t="s">
        <v>810</v>
      </c>
    </row>
    <row r="425" spans="1:9">
      <c r="A425" t="s">
        <v>811</v>
      </c>
      <c r="C425" t="str">
        <f>HYPERLINK("https://the-spirits-embassy.myshopify.com/products/kilkerran-16-year-old-46-700ml?variant=39711421956131", "Kilkerran 16 Year Old")</f>
        <v>0</v>
      </c>
      <c r="D425" t="s">
        <v>10</v>
      </c>
      <c r="E425">
        <v>0</v>
      </c>
      <c r="F425" t="s">
        <v>38</v>
      </c>
      <c r="G425" t="s">
        <v>812</v>
      </c>
    </row>
    <row r="426" spans="1:9">
      <c r="A426" t="s">
        <v>759</v>
      </c>
      <c r="C426" t="str">
        <f>HYPERLINK("https://the-spirits-embassy.myshopify.com/products/springbank-tasting-evening?variant=39926532964387", "Springbank Tasting Evening")</f>
        <v>0</v>
      </c>
      <c r="D426" t="s">
        <v>10</v>
      </c>
      <c r="E426">
        <v>-16</v>
      </c>
      <c r="F426" t="s">
        <v>38</v>
      </c>
      <c r="G426" t="s">
        <v>813</v>
      </c>
    </row>
    <row r="427" spans="1:9">
      <c r="A427" t="s">
        <v>814</v>
      </c>
      <c r="C427" t="str">
        <f>HYPERLINK("https://the-spirits-embassy.myshopify.com/products/glendronach-18-year-old-700ml-46?variant=31830065152035", "The Glendronach 18 Year old")</f>
        <v>0</v>
      </c>
      <c r="D427" t="s">
        <v>10</v>
      </c>
      <c r="E427">
        <v>0</v>
      </c>
      <c r="F427" t="s">
        <v>38</v>
      </c>
      <c r="G427" t="s">
        <v>815</v>
      </c>
    </row>
    <row r="428" spans="1:9">
      <c r="A428" t="s">
        <v>770</v>
      </c>
      <c r="C428" t="str">
        <f>HYPERLINK("https://the-spirits-embassy.myshopify.com/products/kilkerran-heavily-peated-batch-7-2022-59-1-700ml?variant=39863652810787", "Kilkerran Heavily Peated Batch 7 2022")</f>
        <v>0</v>
      </c>
      <c r="D428" t="s">
        <v>10</v>
      </c>
      <c r="E428">
        <v>0</v>
      </c>
      <c r="F428" t="s">
        <v>38</v>
      </c>
      <c r="G428" t="s">
        <v>816</v>
      </c>
    </row>
    <row r="429" spans="1:9">
      <c r="A429" t="s">
        <v>817</v>
      </c>
      <c r="C429" t="str">
        <f>HYPERLINK("https://the-spirits-embassy.myshopify.com/products/the-octave-caol-ila-2007-4023139-53-2-700ml?variant=39447811588131", "The Octave Caol Ila 2007 12 Year Old")</f>
        <v>0</v>
      </c>
      <c r="D429" t="s">
        <v>10</v>
      </c>
      <c r="E429">
        <v>0</v>
      </c>
      <c r="F429" t="s">
        <v>38</v>
      </c>
      <c r="G429" t="s">
        <v>818</v>
      </c>
    </row>
    <row r="430" spans="1:9">
      <c r="A430" t="s">
        <v>819</v>
      </c>
      <c r="C430" t="str">
        <f>HYPERLINK("https://the-spirits-embassy.myshopify.com/products/lets-talk-sherry-tasting-evening-5-30ml-and-5-15ml?variant=39858315984931", "Lets Talk Sherry Tasting Evening 5*30ml (Whisky) and 5*15ml (Sherry)")</f>
        <v>0</v>
      </c>
      <c r="D430" t="s">
        <v>10</v>
      </c>
      <c r="E430">
        <v>0</v>
      </c>
      <c r="F430" t="s">
        <v>38</v>
      </c>
      <c r="G430" t="s">
        <v>820</v>
      </c>
    </row>
    <row r="431" spans="1:9">
      <c r="A431" t="s">
        <v>821</v>
      </c>
      <c r="C431" t="str">
        <f>HYPERLINK("https://the-spirits-embassy.myshopify.com/products/glendronach-15-year-old-700ml-46?variant=31830041853987", "The Glendronach 15 Year Old")</f>
        <v>0</v>
      </c>
      <c r="D431" t="s">
        <v>10</v>
      </c>
      <c r="E431">
        <v>0</v>
      </c>
      <c r="F431" t="s">
        <v>38</v>
      </c>
      <c r="G431" t="s">
        <v>822</v>
      </c>
    </row>
    <row r="432" spans="1:9">
      <c r="A432" t="s">
        <v>821</v>
      </c>
      <c r="C432" t="str">
        <f>HYPERLINK("https://the-spirits-embassy.myshopify.com/products/glendronach-18-year-old-700ml-46?variant=31830065152035", "The Glendronach 18 Year old")</f>
        <v>0</v>
      </c>
      <c r="D432" t="s">
        <v>10</v>
      </c>
      <c r="E432">
        <v>0</v>
      </c>
      <c r="F432" t="s">
        <v>38</v>
      </c>
      <c r="G432" t="s">
        <v>823</v>
      </c>
    </row>
    <row r="433" spans="1:9">
      <c r="A433" t="s">
        <v>824</v>
      </c>
      <c r="C433" t="str">
        <f>HYPERLINK("https://the-spirits-embassy.myshopify.com/products/kilkerran-16-year-old-46-700ml?variant=39711421956131", "Kilkerran 16 Year Old")</f>
        <v>0</v>
      </c>
      <c r="D433" t="s">
        <v>10</v>
      </c>
      <c r="E433">
        <v>0</v>
      </c>
      <c r="F433" t="s">
        <v>38</v>
      </c>
      <c r="G433" t="s">
        <v>825</v>
      </c>
    </row>
    <row r="434" spans="1:9">
      <c r="A434" t="s">
        <v>826</v>
      </c>
      <c r="C434" t="str">
        <f>HYPERLINK("https://the-spirits-embassy.myshopify.com/products/glenallachie-2010-single-cask-oloroso?variant=40025803358243", "Glenallachie 2010 Single Cask Oloroso")</f>
        <v>0</v>
      </c>
      <c r="D434" t="s">
        <v>10</v>
      </c>
      <c r="E434">
        <v>0</v>
      </c>
      <c r="F434" t="s">
        <v>11</v>
      </c>
      <c r="G434" t="s">
        <v>827</v>
      </c>
      <c r="H434" t="s">
        <v>752</v>
      </c>
    </row>
    <row r="435" spans="1:9">
      <c r="A435" t="s">
        <v>828</v>
      </c>
      <c r="C435" t="str">
        <f>HYPERLINK("https://the-spirits-embassy.myshopify.com/products/kilkerran-16-year-old-46-700ml?variant=39711421956131", "Kilkerran 16 Year Old")</f>
        <v>0</v>
      </c>
      <c r="D435" t="s">
        <v>10</v>
      </c>
      <c r="E435">
        <v>0</v>
      </c>
      <c r="F435" t="s">
        <v>38</v>
      </c>
      <c r="G435" t="s">
        <v>829</v>
      </c>
    </row>
    <row r="436" spans="1:9">
      <c r="A436" t="s">
        <v>830</v>
      </c>
      <c r="C436" t="str">
        <f>HYPERLINK("https://the-spirits-embassy.myshopify.com/products/3-month-tasting-subscription?variant=39510164275235", "3 Month Tasting Subscription Apr-Jun 2023")</f>
        <v>0</v>
      </c>
      <c r="D436" t="s">
        <v>10</v>
      </c>
      <c r="E436">
        <v>0</v>
      </c>
      <c r="F436" t="s">
        <v>38</v>
      </c>
      <c r="G436" t="s">
        <v>831</v>
      </c>
    </row>
    <row r="437" spans="1:9">
      <c r="A437" t="s">
        <v>832</v>
      </c>
      <c r="C437" t="str">
        <f>HYPERLINK("https://the-spirits-embassy.myshopify.com/products/kilkerran-heavily-peated-batch-7-2022-59-1-700ml?variant=39863652810787", "Kilkerran Heavily Peated Batch 7 2022")</f>
        <v>0</v>
      </c>
      <c r="D437" t="s">
        <v>10</v>
      </c>
      <c r="E437">
        <v>0</v>
      </c>
      <c r="F437" t="s">
        <v>38</v>
      </c>
      <c r="G437" t="s">
        <v>833</v>
      </c>
    </row>
    <row r="438" spans="1:9">
      <c r="A438" t="s">
        <v>834</v>
      </c>
      <c r="C438" t="str">
        <f>HYPERLINK("https://the-spirits-embassy.myshopify.com/products/the-octave-caol-ila-2007-4023139-53-2-700ml?variant=39447811588131", "The Octave Caol Ila 2007 12 Year Old")</f>
        <v>0</v>
      </c>
      <c r="D438" t="s">
        <v>10</v>
      </c>
      <c r="E438">
        <v>0</v>
      </c>
      <c r="F438" t="s">
        <v>38</v>
      </c>
      <c r="G438" t="s">
        <v>835</v>
      </c>
    </row>
    <row r="439" spans="1:9">
      <c r="A439" t="s">
        <v>836</v>
      </c>
      <c r="C439" t="str">
        <f>HYPERLINK("https://the-spirits-embassy.myshopify.com/products/springbank-10-year-old-700ml-46?variant=31830311436323", "Springbank 10 Year Old")</f>
        <v>0</v>
      </c>
      <c r="D439" t="s">
        <v>10</v>
      </c>
      <c r="E439">
        <v>0</v>
      </c>
      <c r="F439" t="s">
        <v>38</v>
      </c>
      <c r="G439" t="s">
        <v>837</v>
      </c>
    </row>
    <row r="440" spans="1:9">
      <c r="A440" t="s">
        <v>838</v>
      </c>
      <c r="C440" t="str">
        <f>HYPERLINK("https://the-spirits-embassy.myshopify.com/products/jura-14-year-old-american-rye-cask-70cl-40?variant=39771381858339", "Jura 14 Year Old")</f>
        <v>0</v>
      </c>
      <c r="D440" t="s">
        <v>10</v>
      </c>
      <c r="E440">
        <v>0</v>
      </c>
      <c r="F440" t="s">
        <v>38</v>
      </c>
      <c r="G440" t="s">
        <v>839</v>
      </c>
    </row>
    <row r="441" spans="1:9">
      <c r="A441" t="s">
        <v>840</v>
      </c>
      <c r="C441" t="str">
        <f>HYPERLINK("https://the-spirits-embassy.myshopify.com/products/rare-auld-grain-girvan-15-year-old-59700027-54-1-700ml?variant=39787513774115", "Rare Auld Grain Girvan 15 Year Old (59700027)")</f>
        <v>0</v>
      </c>
      <c r="D441" t="s">
        <v>10</v>
      </c>
      <c r="E441">
        <v>0</v>
      </c>
      <c r="F441" t="s">
        <v>38</v>
      </c>
      <c r="G441" t="s">
        <v>841</v>
      </c>
    </row>
    <row r="442" spans="1:9">
      <c r="A442" t="s">
        <v>811</v>
      </c>
      <c r="C442" t="str">
        <f>HYPERLINK("https://the-spirits-embassy.myshopify.com/products/glendronach-18-year-old-700ml-46?variant=31830065152035", "The Glendronach 18 Year old")</f>
        <v>0</v>
      </c>
      <c r="D442" t="s">
        <v>10</v>
      </c>
      <c r="E442">
        <v>0</v>
      </c>
      <c r="F442" t="s">
        <v>38</v>
      </c>
      <c r="G442" t="s">
        <v>842</v>
      </c>
    </row>
    <row r="443" spans="1:9">
      <c r="A443" t="s">
        <v>843</v>
      </c>
      <c r="C443" t="str">
        <f>HYPERLINK("https://the-spirits-embassy.myshopify.com/products/glenfarclas-12-year-old-70cl-43?variant=39760013197347", "Glenfarclas 12 Year Old")</f>
        <v>0</v>
      </c>
      <c r="D443" t="s">
        <v>10</v>
      </c>
      <c r="E443">
        <v>11</v>
      </c>
      <c r="F443" t="s">
        <v>11</v>
      </c>
      <c r="G443" t="s">
        <v>844</v>
      </c>
      <c r="H443" t="s">
        <v>845</v>
      </c>
    </row>
    <row r="444" spans="1:9">
      <c r="A444" t="s">
        <v>846</v>
      </c>
      <c r="C444" t="str">
        <f>HYPERLINK("https://the-spirits-embassy.myshopify.com/products/the-octave-caol-ila-2007-4023139-53-2-700ml?variant=39447811588131", "The Octave Caol Ila 2007 12 Year Old")</f>
        <v>0</v>
      </c>
      <c r="D444" t="s">
        <v>10</v>
      </c>
      <c r="E444">
        <v>0</v>
      </c>
      <c r="F444" t="s">
        <v>38</v>
      </c>
      <c r="G444" t="s">
        <v>847</v>
      </c>
    </row>
    <row r="445" spans="1:9">
      <c r="A445" t="s">
        <v>848</v>
      </c>
      <c r="C445" t="str">
        <f>HYPERLINK("https://the-spirits-embassy.myshopify.com/products/ledaig-18-year-old-46-3-700ml?variant=32298881581091", "Ledaig 18 Year Old")</f>
        <v>0</v>
      </c>
      <c r="D445" t="s">
        <v>10</v>
      </c>
      <c r="E445">
        <v>0</v>
      </c>
      <c r="F445" t="s">
        <v>38</v>
      </c>
      <c r="G445" t="s">
        <v>849</v>
      </c>
    </row>
    <row r="446" spans="1:9">
      <c r="A446" t="s">
        <v>850</v>
      </c>
      <c r="C446" t="str">
        <f>HYPERLINK("https://the-spirits-embassy.myshopify.com/products/craigellachie-13-year-old?variant=39932386082851", "Craigellachie 13 Year Old")</f>
        <v>0</v>
      </c>
      <c r="D446" t="s">
        <v>10</v>
      </c>
      <c r="E446">
        <v>6</v>
      </c>
      <c r="F446" t="s">
        <v>11</v>
      </c>
      <c r="G446" t="s">
        <v>851</v>
      </c>
      <c r="H446" t="s">
        <v>805</v>
      </c>
    </row>
    <row r="447" spans="1:9">
      <c r="A447" t="s">
        <v>852</v>
      </c>
      <c r="C447" t="str">
        <f>HYPERLINK("https://the-spirits-embassy.myshopify.com/products/glenfarclas-12-year-old-70cl-43?variant=39760013197347", "Glenfarclas 12 Year Old")</f>
        <v>0</v>
      </c>
      <c r="D447" t="s">
        <v>10</v>
      </c>
      <c r="E447">
        <v>11</v>
      </c>
      <c r="F447" t="s">
        <v>11</v>
      </c>
      <c r="G447" t="s">
        <v>853</v>
      </c>
      <c r="H447" t="s">
        <v>845</v>
      </c>
    </row>
    <row r="448" spans="1:9">
      <c r="A448" t="s">
        <v>852</v>
      </c>
      <c r="C448" t="str">
        <f>HYPERLINK("https://the-spirits-embassy.myshopify.com/products/monkey-shoulder?variant=31830605791267", "Monkey Shoulder")</f>
        <v>0</v>
      </c>
      <c r="D448" t="s">
        <v>10</v>
      </c>
      <c r="E448">
        <v>4</v>
      </c>
      <c r="F448" t="s">
        <v>11</v>
      </c>
      <c r="G448" t="s">
        <v>854</v>
      </c>
      <c r="H448" t="s">
        <v>855</v>
      </c>
    </row>
    <row r="449" spans="1:9">
      <c r="A449" t="s">
        <v>856</v>
      </c>
      <c r="C449" t="str">
        <f>HYPERLINK("https://the-spirits-embassy.myshopify.com/products/white-heather-15-year-old-70cl-46?variant=39828207140899", "White Heather 15 Year Old")</f>
        <v>0</v>
      </c>
      <c r="D449" t="s">
        <v>10</v>
      </c>
      <c r="E449">
        <v>0</v>
      </c>
      <c r="F449" t="s">
        <v>38</v>
      </c>
      <c r="G449" t="s">
        <v>857</v>
      </c>
    </row>
    <row r="450" spans="1:9">
      <c r="A450" t="s">
        <v>858</v>
      </c>
      <c r="C450" t="str">
        <f>HYPERLINK("https://the-spirits-embassy.myshopify.com/products/the-macallan-double-cask-12-year-old?variant=40025734447139", "The Macallan Double Cask 12 Year Old")</f>
        <v>0</v>
      </c>
      <c r="D450" t="s">
        <v>10</v>
      </c>
      <c r="E450">
        <v>0</v>
      </c>
      <c r="F450" t="s">
        <v>38</v>
      </c>
      <c r="G450" t="s">
        <v>859</v>
      </c>
    </row>
    <row r="451" spans="1:9">
      <c r="A451" t="s">
        <v>493</v>
      </c>
      <c r="C451" t="str">
        <f>HYPERLINK("https://the-spirits-embassy.myshopify.com/products/kilkerran-heavily-peated-batch-8?variant=40048323330083", "Kilkerran Heavily Peated Batch 8")</f>
        <v>0</v>
      </c>
      <c r="D451" t="s">
        <v>10</v>
      </c>
      <c r="E451">
        <v>0</v>
      </c>
      <c r="F451" t="s">
        <v>11</v>
      </c>
      <c r="G451" t="s">
        <v>860</v>
      </c>
      <c r="H451" t="s">
        <v>861</v>
      </c>
    </row>
    <row r="452" spans="1:9">
      <c r="A452" t="s">
        <v>862</v>
      </c>
      <c r="C452" t="str">
        <f>HYPERLINK("https://the-spirits-embassy.myshopify.com/products/balvenie-21-year-old-portwood-700ml?variant=31833405423651", "Balvenie 21 Year old PortWood")</f>
        <v>0</v>
      </c>
      <c r="D452" t="s">
        <v>10</v>
      </c>
      <c r="E452">
        <v>3</v>
      </c>
      <c r="F452" t="s">
        <v>11</v>
      </c>
      <c r="G452" t="s">
        <v>863</v>
      </c>
      <c r="H452" t="s">
        <v>864</v>
      </c>
    </row>
    <row r="453" spans="1:9">
      <c r="A453" t="s">
        <v>865</v>
      </c>
      <c r="C453" t="str">
        <f>HYPERLINK("https://the-spirits-embassy.myshopify.com/products/glenfarclas-10-year-old-40-700ml?variant=39349468528675", "Glenfarclas 10 Year Old")</f>
        <v>0</v>
      </c>
      <c r="D453" t="s">
        <v>10</v>
      </c>
      <c r="E453">
        <v>12</v>
      </c>
      <c r="F453" t="s">
        <v>11</v>
      </c>
      <c r="G453" t="s">
        <v>866</v>
      </c>
      <c r="H453" t="s">
        <v>276</v>
      </c>
    </row>
    <row r="454" spans="1:9">
      <c r="A454" t="s">
        <v>180</v>
      </c>
      <c r="C454" t="str">
        <f>HYPERLINK("https://the-spirits-embassy.myshopify.com/products/glengaroch-tasting-evening?variant=39754229743651", "Glen Garioch Tasting Evening 5x30ml")</f>
        <v>0</v>
      </c>
      <c r="D454" t="s">
        <v>10</v>
      </c>
      <c r="E454">
        <v>0</v>
      </c>
      <c r="F454" t="s">
        <v>38</v>
      </c>
      <c r="G454" t="s">
        <v>867</v>
      </c>
    </row>
    <row r="455" spans="1:9">
      <c r="A455" t="s">
        <v>862</v>
      </c>
      <c r="C455" t="str">
        <f>HYPERLINK("https://the-spirits-embassy.myshopify.com/products/dalmore-portwood-700ml-46-5?variant=31829897478179", "Dalmore Port wood")</f>
        <v>0</v>
      </c>
      <c r="D455" t="s">
        <v>10</v>
      </c>
      <c r="E455">
        <v>0</v>
      </c>
      <c r="F455" t="s">
        <v>38</v>
      </c>
      <c r="G455" t="s">
        <v>868</v>
      </c>
    </row>
    <row r="456" spans="1:9">
      <c r="A456" t="s">
        <v>869</v>
      </c>
      <c r="C456" t="str">
        <f>HYPERLINK("https://the-spirits-embassy.myshopify.com/products/old-pulteney-12-year-old-70cl-40?variant=39765486862371", "Old Pulteney 12 Year Old")</f>
        <v>0</v>
      </c>
      <c r="D456" t="s">
        <v>10</v>
      </c>
      <c r="E456">
        <v>6</v>
      </c>
      <c r="F456" t="s">
        <v>11</v>
      </c>
      <c r="G456" t="s">
        <v>870</v>
      </c>
      <c r="H456" t="s">
        <v>871</v>
      </c>
    </row>
    <row r="457" spans="1:9">
      <c r="A457" t="s">
        <v>872</v>
      </c>
      <c r="C457" t="str">
        <f>HYPERLINK("https://the-spirits-embassy.myshopify.com/products/glenallachie-2009-single-cask-pedro-ximenez-hogshead?variant=40025853558819", "Glenallachie 2009 Single Cask Pedro Ximénez Hogshead")</f>
        <v>0</v>
      </c>
      <c r="D457" t="s">
        <v>10</v>
      </c>
      <c r="E457">
        <v>0</v>
      </c>
      <c r="F457" t="s">
        <v>38</v>
      </c>
      <c r="G457" t="s">
        <v>873</v>
      </c>
    </row>
    <row r="458" spans="1:9">
      <c r="A458" t="s">
        <v>872</v>
      </c>
      <c r="C458" t="str">
        <f>HYPERLINK("https://the-spirits-embassy.myshopify.com/products/glenallachie-16-year-old-2006-cask-6607-px-hogshead-70cl-59?variant=39877927698467", "GlenAllachie 16 Year Old 2006 PX Hogshead")</f>
        <v>0</v>
      </c>
      <c r="D458" t="s">
        <v>10</v>
      </c>
      <c r="E458">
        <v>0</v>
      </c>
      <c r="F458" t="s">
        <v>38</v>
      </c>
      <c r="G458" t="s">
        <v>874</v>
      </c>
    </row>
    <row r="459" spans="1:9">
      <c r="A459" t="s">
        <v>875</v>
      </c>
      <c r="C459" t="str">
        <f>HYPERLINK("https://the-spirits-embassy.myshopify.com/products/glenallachie-15-year-old-46-70cl?variant=32104259616803", "Glenallachie 15 Year Old")</f>
        <v>0</v>
      </c>
      <c r="D459" t="s">
        <v>10</v>
      </c>
      <c r="E459">
        <v>22</v>
      </c>
      <c r="F459" t="s">
        <v>11</v>
      </c>
      <c r="G459" t="s">
        <v>876</v>
      </c>
      <c r="H459" t="s">
        <v>877</v>
      </c>
    </row>
    <row r="460" spans="1:9">
      <c r="A460" t="s">
        <v>553</v>
      </c>
      <c r="C460" t="str">
        <f>HYPERLINK("https://the-spirits-embassy.myshopify.com/products/springbank-tasting-evening?variant=39926532964387", "Springbank Tasting Evening")</f>
        <v>0</v>
      </c>
      <c r="D460" t="s">
        <v>10</v>
      </c>
      <c r="E460">
        <v>-16</v>
      </c>
      <c r="F460" t="s">
        <v>38</v>
      </c>
      <c r="G460" t="s">
        <v>878</v>
      </c>
    </row>
    <row r="461" spans="1:9">
      <c r="A461" t="s">
        <v>879</v>
      </c>
      <c r="C461" t="str">
        <f>HYPERLINK("https://the-spirits-embassy.myshopify.com/products/glenallachie-15-year-old-46-70cl?variant=32104259616803", "Glenallachie 15 Year Old")</f>
        <v>0</v>
      </c>
      <c r="D461" t="s">
        <v>10</v>
      </c>
      <c r="E461">
        <v>22</v>
      </c>
      <c r="F461" t="s">
        <v>11</v>
      </c>
      <c r="G461" t="s">
        <v>880</v>
      </c>
      <c r="H461" t="s">
        <v>877</v>
      </c>
    </row>
    <row r="462" spans="1:9">
      <c r="A462" t="s">
        <v>881</v>
      </c>
      <c r="C462" t="str">
        <f>HYPERLINK("https://the-spirits-embassy.myshopify.com/products/diageo-distillers-editions-2021tasting-5-30ml?variant=39858324209699", "Diageo - Distillers Editions Tasting  5*30ml")</f>
        <v>0</v>
      </c>
      <c r="D462" t="s">
        <v>10</v>
      </c>
      <c r="E462">
        <v>-1</v>
      </c>
      <c r="F462" t="s">
        <v>38</v>
      </c>
      <c r="G462" t="s">
        <v>882</v>
      </c>
    </row>
    <row r="463" spans="1:9">
      <c r="A463" t="s">
        <v>883</v>
      </c>
      <c r="C463" t="str">
        <f>HYPERLINK("https://the-spirits-embassy.myshopify.com/products/balvenie-21-year-old-portwood-700ml?variant=31833405423651", "Balvenie 21 Year old PortWood")</f>
        <v>0</v>
      </c>
      <c r="D463" t="s">
        <v>10</v>
      </c>
      <c r="E463">
        <v>3</v>
      </c>
      <c r="F463" t="s">
        <v>11</v>
      </c>
      <c r="G463" t="s">
        <v>884</v>
      </c>
      <c r="H463" t="s">
        <v>864</v>
      </c>
    </row>
    <row r="464" spans="1:9">
      <c r="A464" t="s">
        <v>885</v>
      </c>
      <c r="C464" t="str">
        <f>HYPERLINK("https://the-spirits-embassy.myshopify.com/products/glenallachie-15-year-old-46-70cl?variant=32104259616803", "Glenallachie 15 Year Old")</f>
        <v>0</v>
      </c>
      <c r="D464" t="s">
        <v>10</v>
      </c>
      <c r="E464">
        <v>22</v>
      </c>
      <c r="F464" t="s">
        <v>11</v>
      </c>
      <c r="G464" t="s">
        <v>886</v>
      </c>
      <c r="H464" t="s">
        <v>877</v>
      </c>
    </row>
    <row r="465" spans="1:9">
      <c r="A465" t="s">
        <v>254</v>
      </c>
      <c r="C465" t="str">
        <f>HYPERLINK("https://the-spirits-embassy.myshopify.com/products/kilkerran-16-year-old-46-700ml?variant=39711421956131", "Kilkerran 16 Year Old")</f>
        <v>0</v>
      </c>
      <c r="D465" t="s">
        <v>10</v>
      </c>
      <c r="E465">
        <v>0</v>
      </c>
      <c r="F465" t="s">
        <v>38</v>
      </c>
      <c r="G465" t="s">
        <v>887</v>
      </c>
    </row>
    <row r="466" spans="1:9">
      <c r="A466" t="s">
        <v>888</v>
      </c>
      <c r="C466" t="str">
        <f>HYPERLINK("https://the-spirits-embassy.myshopify.com/products/glendronach-18-year-old-700ml-46?variant=31830065152035", "The Glendronach 18 Year old")</f>
        <v>0</v>
      </c>
      <c r="D466" t="s">
        <v>10</v>
      </c>
      <c r="E466">
        <v>0</v>
      </c>
      <c r="F466" t="s">
        <v>38</v>
      </c>
      <c r="G466" t="s">
        <v>889</v>
      </c>
    </row>
    <row r="467" spans="1:9">
      <c r="A467" t="s">
        <v>890</v>
      </c>
      <c r="C467" t="str">
        <f>HYPERLINK("https://the-spirits-embassy.myshopify.com/products/the-glendronach-port-wood-whisky-700ml-46?variant=39384972230691", "The Glendronach Port Wood Whisky")</f>
        <v>0</v>
      </c>
      <c r="D467" t="s">
        <v>10</v>
      </c>
      <c r="E467">
        <v>8</v>
      </c>
      <c r="F467" t="s">
        <v>11</v>
      </c>
      <c r="G467" t="s">
        <v>891</v>
      </c>
      <c r="H467" t="s">
        <v>892</v>
      </c>
    </row>
    <row r="468" spans="1:9">
      <c r="A468" t="s">
        <v>893</v>
      </c>
      <c r="C468" t="str">
        <f>HYPERLINK("https://the-spirits-embassy.myshopify.com/products/battlehill-glenrothes-12-year-old-cognac-finish-46-700ml?variant=39653172412451", "Battlehill Glenrothes 12 Year Old")</f>
        <v>0</v>
      </c>
      <c r="D468" t="s">
        <v>10</v>
      </c>
      <c r="E468">
        <v>0</v>
      </c>
      <c r="F468" t="s">
        <v>38</v>
      </c>
      <c r="G468" t="s">
        <v>894</v>
      </c>
    </row>
    <row r="469" spans="1:9">
      <c r="A469" t="s">
        <v>137</v>
      </c>
      <c r="C469" t="str">
        <f>HYPERLINK("https://the-spirits-embassy.myshopify.com/products/glendronach-21-year-old-parliament-48-700ml?variant=31907121135651", "The Glendronach 21 Year Old Parliament")</f>
        <v>0</v>
      </c>
      <c r="D469" t="s">
        <v>10</v>
      </c>
      <c r="E469">
        <v>0</v>
      </c>
      <c r="F469" t="s">
        <v>38</v>
      </c>
      <c r="G469" t="s">
        <v>895</v>
      </c>
    </row>
    <row r="470" spans="1:9">
      <c r="A470" t="s">
        <v>137</v>
      </c>
      <c r="C470" t="str">
        <f>HYPERLINK("https://the-spirits-embassy.myshopify.com/products/glendronach-18-year-old-700ml-46?variant=31830065152035", "The Glendronach 18 Year old")</f>
        <v>0</v>
      </c>
      <c r="D470" t="s">
        <v>10</v>
      </c>
      <c r="E470">
        <v>0</v>
      </c>
      <c r="F470" t="s">
        <v>38</v>
      </c>
      <c r="G470" t="s">
        <v>896</v>
      </c>
    </row>
    <row r="471" spans="1:9">
      <c r="A471" t="s">
        <v>852</v>
      </c>
      <c r="C471" t="str">
        <f>HYPERLINK("https://the-spirits-embassy.myshopify.com/products/old-pulteney-12-year-old-70cl-40?variant=39765486862371", "Old Pulteney 12 Year Old")</f>
        <v>0</v>
      </c>
      <c r="D471" t="s">
        <v>10</v>
      </c>
      <c r="E471">
        <v>6</v>
      </c>
      <c r="F471" t="s">
        <v>11</v>
      </c>
      <c r="G471" t="s">
        <v>897</v>
      </c>
      <c r="H471" t="s">
        <v>871</v>
      </c>
    </row>
    <row r="472" spans="1:9">
      <c r="A472" t="s">
        <v>898</v>
      </c>
      <c r="C472" t="str">
        <f>HYPERLINK("https://the-spirits-embassy.myshopify.com/products/hazelburn-21-year-old?variant=40048329228323", "Hazelburn 21 Year Old")</f>
        <v>0</v>
      </c>
      <c r="D472" t="s">
        <v>10</v>
      </c>
      <c r="E472">
        <v>0</v>
      </c>
      <c r="F472" t="s">
        <v>38</v>
      </c>
      <c r="G472" t="s">
        <v>899</v>
      </c>
    </row>
    <row r="473" spans="1:9">
      <c r="A473" t="s">
        <v>900</v>
      </c>
      <c r="C473" t="str">
        <f>HYPERLINK("https://the-spirits-embassy.myshopify.com/products/tomatin-14-year-old?variant=39932413444131", "Tomatin 14 Year Old")</f>
        <v>0</v>
      </c>
      <c r="D473" t="s">
        <v>10</v>
      </c>
      <c r="E473">
        <v>1</v>
      </c>
      <c r="F473" t="s">
        <v>11</v>
      </c>
      <c r="G473" t="s">
        <v>901</v>
      </c>
      <c r="H473" t="s">
        <v>902</v>
      </c>
    </row>
    <row r="474" spans="1:9">
      <c r="A474" t="s">
        <v>903</v>
      </c>
      <c r="C474" t="str">
        <f>HYPERLINK("https://the-spirits-embassy.myshopify.com/products/hazelburn-21-year-old?variant=40048329228323", "Hazelburn 21 Year Old")</f>
        <v>0</v>
      </c>
      <c r="D474" t="s">
        <v>10</v>
      </c>
      <c r="E474">
        <v>0</v>
      </c>
      <c r="F474" t="s">
        <v>38</v>
      </c>
      <c r="G474" t="s">
        <v>904</v>
      </c>
    </row>
    <row r="475" spans="1:9">
      <c r="A475" t="s">
        <v>759</v>
      </c>
      <c r="C475" t="str">
        <f>HYPERLINK("https://the-spirits-embassy.myshopify.com/products/hazelburn-21-year-old?variant=40048329228323", "Hazelburn 21 Year Old")</f>
        <v>0</v>
      </c>
      <c r="D475" t="s">
        <v>10</v>
      </c>
      <c r="E475">
        <v>0</v>
      </c>
      <c r="F475" t="s">
        <v>38</v>
      </c>
      <c r="G475" t="s">
        <v>905</v>
      </c>
    </row>
    <row r="476" spans="1:9">
      <c r="A476" t="s">
        <v>858</v>
      </c>
      <c r="C476" t="str">
        <f>HYPERLINK("https://the-spirits-embassy.myshopify.com/products/the-macallan-double-cask-18-year-old?variant=40025782714403", "The Macallan Double Cask 18 Year Old")</f>
        <v>0</v>
      </c>
      <c r="D476" t="s">
        <v>10</v>
      </c>
      <c r="E476">
        <v>1</v>
      </c>
      <c r="F476" t="s">
        <v>11</v>
      </c>
      <c r="G476" t="s">
        <v>906</v>
      </c>
      <c r="H476" t="s">
        <v>907</v>
      </c>
    </row>
    <row r="477" spans="1:9">
      <c r="A477" t="s">
        <v>908</v>
      </c>
      <c r="C477" t="str">
        <f>HYPERLINK("https://the-spirits-embassy.myshopify.com/products/glenfarclass-port-cask-20-year-old?variant=40082885050403", "Glenfarclass port cask 20 year old")</f>
        <v>0</v>
      </c>
      <c r="D477" t="s">
        <v>10</v>
      </c>
      <c r="E477">
        <v>0</v>
      </c>
      <c r="F477" t="s">
        <v>38</v>
      </c>
      <c r="G477" t="s">
        <v>909</v>
      </c>
    </row>
    <row r="478" spans="1:9">
      <c r="A478" t="s">
        <v>910</v>
      </c>
      <c r="C478" t="str">
        <f>HYPERLINK("https://the-spirits-embassy.myshopify.com/products/tomintoul-seiridh-oloroso-cask-limited-edition-whisky-40-700ml?variant=32345230901283", "Tomintoul Seiridh  Oloroso Limited Edition")</f>
        <v>0</v>
      </c>
      <c r="D478" t="s">
        <v>10</v>
      </c>
      <c r="E478">
        <v>12</v>
      </c>
      <c r="F478" t="s">
        <v>11</v>
      </c>
      <c r="G478" t="s">
        <v>911</v>
      </c>
      <c r="H478" t="s">
        <v>597</v>
      </c>
    </row>
    <row r="479" spans="1:9">
      <c r="A479" t="s">
        <v>912</v>
      </c>
      <c r="C479" t="str">
        <f>HYPERLINK("https://the-spirits-embassy.myshopify.com/products/glendronach-18-year-old-700ml-46?variant=31830065152035", "The Glendronach 18 Year old")</f>
        <v>0</v>
      </c>
      <c r="D479" t="s">
        <v>10</v>
      </c>
      <c r="E479">
        <v>0</v>
      </c>
      <c r="F479" t="s">
        <v>38</v>
      </c>
      <c r="G479" t="s">
        <v>913</v>
      </c>
    </row>
    <row r="480" spans="1:9">
      <c r="A480" t="s">
        <v>914</v>
      </c>
      <c r="C480" t="str">
        <f>HYPERLINK("https://the-spirits-embassy.myshopify.com/products/glenfiddich-orchard-experiment-series-05-43-700ml?variant=39714537996323", "Glenfiddich Orchard Experiment Series")</f>
        <v>0</v>
      </c>
      <c r="D480" t="s">
        <v>10</v>
      </c>
      <c r="E480">
        <v>0</v>
      </c>
      <c r="F480" t="s">
        <v>38</v>
      </c>
      <c r="G480" t="s">
        <v>915</v>
      </c>
    </row>
    <row r="481" spans="1:9">
      <c r="A481" t="s">
        <v>916</v>
      </c>
      <c r="C481" t="str">
        <f>HYPERLINK("https://the-spirits-embassy.myshopify.com/products/lagavulin-16-year-old-43-700ml?variant=31834559873059", "Lagavulin 16 Year Old")</f>
        <v>0</v>
      </c>
      <c r="D481" t="s">
        <v>10</v>
      </c>
      <c r="E481">
        <v>17</v>
      </c>
      <c r="F481" t="s">
        <v>11</v>
      </c>
      <c r="G481" t="s">
        <v>917</v>
      </c>
      <c r="H481" t="s">
        <v>918</v>
      </c>
    </row>
    <row r="482" spans="1:9">
      <c r="A482" t="s">
        <v>919</v>
      </c>
      <c r="C482" t="str">
        <f>HYPERLINK("https://the-spirits-embassy.myshopify.com/products/kilkerran-16-year-old-46-700ml?variant=39711421956131", "Kilkerran 16 Year Old")</f>
        <v>0</v>
      </c>
      <c r="D482" t="s">
        <v>10</v>
      </c>
      <c r="E482">
        <v>0</v>
      </c>
      <c r="F482" t="s">
        <v>38</v>
      </c>
      <c r="G482" t="s">
        <v>920</v>
      </c>
    </row>
    <row r="483" spans="1:9">
      <c r="A483" t="s">
        <v>921</v>
      </c>
      <c r="C483" t="str">
        <f>HYPERLINK("https://the-spirits-embassy.myshopify.com/products/kilkerran-heavily-peated-batch-8?variant=40048323330083", "Kilkerran Heavily Peated Batch 8")</f>
        <v>0</v>
      </c>
      <c r="D483" t="s">
        <v>10</v>
      </c>
      <c r="E483">
        <v>0</v>
      </c>
      <c r="F483" t="s">
        <v>38</v>
      </c>
      <c r="G483" t="s">
        <v>922</v>
      </c>
    </row>
    <row r="484" spans="1:9">
      <c r="A484" t="s">
        <v>921</v>
      </c>
      <c r="C484" t="str">
        <f>HYPERLINK("https://the-spirits-embassy.myshopify.com/products/kilkerran-heavily-peated-batch-7-2022-59-1-700ml?variant=39863652810787", "Kilkerran Heavily Peated Batch 7 2022")</f>
        <v>0</v>
      </c>
      <c r="D484" t="s">
        <v>10</v>
      </c>
      <c r="E484">
        <v>0</v>
      </c>
      <c r="F484" t="s">
        <v>38</v>
      </c>
      <c r="G484" t="s">
        <v>923</v>
      </c>
    </row>
    <row r="485" spans="1:9">
      <c r="A485" t="s">
        <v>921</v>
      </c>
      <c r="C485" t="str">
        <f>HYPERLINK("https://the-spirits-embassy.myshopify.com/products/kilkerran-12-year-old-700ml-46?variant=31830420553763", "Kilkerran 12 Year Old")</f>
        <v>0</v>
      </c>
      <c r="D485" t="s">
        <v>10</v>
      </c>
      <c r="E485">
        <v>0</v>
      </c>
      <c r="F485" t="s">
        <v>38</v>
      </c>
      <c r="G485" t="s">
        <v>924</v>
      </c>
    </row>
    <row r="486" spans="1:9">
      <c r="A486" t="s">
        <v>921</v>
      </c>
      <c r="C486" t="str">
        <f>HYPERLINK("https://the-spirits-embassy.myshopify.com/products/jura-18-year-old-44-700ml?variant=33002810343459", "Jura 18 Year Old")</f>
        <v>0</v>
      </c>
      <c r="D486" t="s">
        <v>10</v>
      </c>
      <c r="E486">
        <v>0</v>
      </c>
      <c r="F486" t="s">
        <v>38</v>
      </c>
      <c r="G486" t="s">
        <v>925</v>
      </c>
    </row>
    <row r="487" spans="1:9">
      <c r="A487" t="s">
        <v>926</v>
      </c>
      <c r="C487" t="str">
        <f>HYPERLINK("https://the-spirits-embassy.myshopify.com/products/thistle-pewter-bass-whisky-nosing-glass?variant=40077164019747", "Thistle Pewter Whisky Nosing Glass")</f>
        <v>0</v>
      </c>
      <c r="D487" t="s">
        <v>10</v>
      </c>
      <c r="E487">
        <v>0</v>
      </c>
      <c r="F487" t="s">
        <v>38</v>
      </c>
      <c r="G487" t="s">
        <v>927</v>
      </c>
    </row>
    <row r="488" spans="1:9">
      <c r="A488" t="s">
        <v>928</v>
      </c>
      <c r="C488" t="str">
        <f>HYPERLINK("https://the-spirits-embassy.myshopify.com/products/thistle-pewter-bass-whisky-nosing-glass?variant=40077164019747", "Thistle Pewter Whisky Nosing Glass")</f>
        <v>0</v>
      </c>
      <c r="D488" t="s">
        <v>10</v>
      </c>
      <c r="E488">
        <v>0</v>
      </c>
      <c r="F488" t="s">
        <v>38</v>
      </c>
      <c r="G488" t="s">
        <v>929</v>
      </c>
    </row>
    <row r="489" spans="1:9">
      <c r="A489" t="s">
        <v>930</v>
      </c>
      <c r="C489" t="str">
        <f>HYPERLINK("https://the-spirits-embassy.myshopify.com/products/benrinnes-15-year-old-flora-fauna-43-700ml?variant=31834555383843", "Benrinnes 15 Year Old Flora and Fauna")</f>
        <v>0</v>
      </c>
      <c r="D489" t="s">
        <v>10</v>
      </c>
      <c r="E489">
        <v>0</v>
      </c>
      <c r="F489" t="s">
        <v>38</v>
      </c>
      <c r="G489" t="s">
        <v>931</v>
      </c>
    </row>
    <row r="490" spans="1:9">
      <c r="A490" t="s">
        <v>932</v>
      </c>
      <c r="C490" t="str">
        <f>HYPERLINK("https://the-spirits-embassy.myshopify.com/products/springbank-tasting-evening?variant=39926532964387", "Springbank Tasting Evening")</f>
        <v>0</v>
      </c>
      <c r="D490" t="s">
        <v>10</v>
      </c>
      <c r="E490">
        <v>-16</v>
      </c>
      <c r="F490" t="s">
        <v>38</v>
      </c>
      <c r="G490" t="s">
        <v>933</v>
      </c>
    </row>
    <row r="491" spans="1:9">
      <c r="A491" t="s">
        <v>932</v>
      </c>
      <c r="C491" t="str">
        <f>HYPERLINK("https://the-spirits-embassy.myshopify.com/products/3-month-tasting-subscription?variant=39510164275235", "3 Month Tasting Subscription Apr-Jun 2023")</f>
        <v>0</v>
      </c>
      <c r="D491" t="s">
        <v>10</v>
      </c>
      <c r="E491">
        <v>0</v>
      </c>
      <c r="F491" t="s">
        <v>38</v>
      </c>
      <c r="G491" t="s">
        <v>934</v>
      </c>
    </row>
    <row r="492" spans="1:9">
      <c r="A492" t="s">
        <v>932</v>
      </c>
      <c r="C492" t="str">
        <f>HYPERLINK("https://the-spirits-embassy.myshopify.com/products/diageo-distillers-editions-2021tasting-5-30ml?variant=39858324209699", "Diageo - Distillers Editions Tasting  5*30ml")</f>
        <v>0</v>
      </c>
      <c r="D492" t="s">
        <v>10</v>
      </c>
      <c r="E492">
        <v>-1</v>
      </c>
      <c r="F492" t="s">
        <v>38</v>
      </c>
      <c r="G492" t="s">
        <v>935</v>
      </c>
    </row>
    <row r="493" spans="1:9">
      <c r="A493" t="s">
        <v>666</v>
      </c>
      <c r="C493" t="str">
        <f>HYPERLINK("https://the-spirits-embassy.myshopify.com/products/glendronach-21-year-old-parliament-48-700ml?variant=31907121135651", "The Glendronach 21 Year Old Parliament")</f>
        <v>0</v>
      </c>
      <c r="D493" t="s">
        <v>10</v>
      </c>
      <c r="E493">
        <v>0</v>
      </c>
      <c r="F493" t="s">
        <v>38</v>
      </c>
      <c r="G493" t="s">
        <v>936</v>
      </c>
    </row>
    <row r="494" spans="1:9">
      <c r="A494" t="s">
        <v>937</v>
      </c>
      <c r="C494" t="str">
        <f>HYPERLINK("https://the-spirits-embassy.myshopify.com/products/glendronach-18-year-old-700ml-46?variant=31830065152035", "The Glendronach 18 Year old")</f>
        <v>0</v>
      </c>
      <c r="D494" t="s">
        <v>10</v>
      </c>
      <c r="E494">
        <v>0</v>
      </c>
      <c r="F494" t="s">
        <v>38</v>
      </c>
      <c r="G494" t="s">
        <v>938</v>
      </c>
    </row>
    <row r="495" spans="1:9">
      <c r="A495" t="s">
        <v>939</v>
      </c>
      <c r="C495" t="str">
        <f>HYPERLINK("https://the-spirits-embassy.myshopify.com/products/scapa-glansa-batch-gl01-40-700ml?variant=32311916658723", "Scapa Glansa")</f>
        <v>0</v>
      </c>
      <c r="D495" t="s">
        <v>10</v>
      </c>
      <c r="E495">
        <v>0</v>
      </c>
      <c r="F495" t="s">
        <v>38</v>
      </c>
      <c r="G495" t="s">
        <v>940</v>
      </c>
    </row>
    <row r="496" spans="1:9">
      <c r="A496" t="s">
        <v>941</v>
      </c>
      <c r="C496" t="str">
        <f>HYPERLINK("https://the-spirits-embassy.myshopify.com/products/glenmorangie-tasting-evening?variant=39972165517347", "Glenmorangie Tasting Evening")</f>
        <v>0</v>
      </c>
      <c r="D496" t="s">
        <v>10</v>
      </c>
      <c r="E496">
        <v>12</v>
      </c>
      <c r="F496" t="s">
        <v>11</v>
      </c>
      <c r="G496" t="s">
        <v>942</v>
      </c>
      <c r="H496" t="s">
        <v>943</v>
      </c>
    </row>
    <row r="497" spans="1:9">
      <c r="A497" t="s">
        <v>222</v>
      </c>
      <c r="C497" t="str">
        <f>HYPERLINK("https://the-spirits-embassy.myshopify.com/products/hazelburn-21-year-old?variant=40048329228323", "Hazelburn 21 Year Old")</f>
        <v>0</v>
      </c>
      <c r="D497" t="s">
        <v>10</v>
      </c>
      <c r="E497">
        <v>0</v>
      </c>
      <c r="F497" t="s">
        <v>38</v>
      </c>
      <c r="G497" t="s">
        <v>944</v>
      </c>
    </row>
    <row r="498" spans="1:9">
      <c r="A498" t="s">
        <v>945</v>
      </c>
      <c r="C498" t="str">
        <f>HYPERLINK("https://the-spirits-embassy.myshopify.com/products/glenmorangie-tasting-evening?variant=39972165517347", "Glenmorangie Tasting Evening")</f>
        <v>0</v>
      </c>
      <c r="D498" t="s">
        <v>10</v>
      </c>
      <c r="E498">
        <v>12</v>
      </c>
      <c r="F498" t="s">
        <v>11</v>
      </c>
      <c r="G498" t="s">
        <v>946</v>
      </c>
      <c r="H498" t="s">
        <v>943</v>
      </c>
    </row>
    <row r="499" spans="1:9">
      <c r="A499" t="s">
        <v>407</v>
      </c>
      <c r="C499" t="str">
        <f>HYPERLINK("https://the-spirits-embassy.myshopify.com/products/deanston-stout-cask-finish?variant=39948506660899", "Deanston Stout Cask Finish")</f>
        <v>0</v>
      </c>
      <c r="D499" t="s">
        <v>10</v>
      </c>
      <c r="E499">
        <v>0</v>
      </c>
      <c r="F499" t="s">
        <v>38</v>
      </c>
      <c r="G499" t="s">
        <v>947</v>
      </c>
    </row>
    <row r="500" spans="1:9">
      <c r="A500" t="s">
        <v>948</v>
      </c>
      <c r="C500" t="str">
        <f>HYPERLINK("https://the-spirits-embassy.myshopify.com/products/glenmorangie-tasting-evening?variant=39972165517347", "Glenmorangie Tasting Evening")</f>
        <v>0</v>
      </c>
      <c r="D500" t="s">
        <v>10</v>
      </c>
      <c r="E500">
        <v>12</v>
      </c>
      <c r="F500" t="s">
        <v>11</v>
      </c>
      <c r="G500" t="s">
        <v>949</v>
      </c>
      <c r="H500" t="s">
        <v>943</v>
      </c>
    </row>
    <row r="501" spans="1:9">
      <c r="A501" t="s">
        <v>285</v>
      </c>
      <c r="C501" t="str">
        <f>HYPERLINK("https://the-spirits-embassy.myshopify.com/products/hazelburn-21-year-old?variant=40048329228323", "Hazelburn 21 Year Old")</f>
        <v>0</v>
      </c>
      <c r="D501" t="s">
        <v>10</v>
      </c>
      <c r="E501">
        <v>0</v>
      </c>
      <c r="F501" t="s">
        <v>38</v>
      </c>
      <c r="G501" t="s">
        <v>950</v>
      </c>
    </row>
    <row r="502" spans="1:9">
      <c r="A502" t="s">
        <v>951</v>
      </c>
      <c r="C502" t="str">
        <f>HYPERLINK("https://the-spirits-embassy.myshopify.com/products/linkwood-12-year-old-flora-fauna-43-700ml?variant=31834555613219", "Linkwood 12 Year Old")</f>
        <v>0</v>
      </c>
      <c r="D502" t="s">
        <v>10</v>
      </c>
      <c r="E502">
        <v>1</v>
      </c>
      <c r="F502" t="s">
        <v>11</v>
      </c>
      <c r="G502" t="s">
        <v>952</v>
      </c>
      <c r="H502" t="s">
        <v>953</v>
      </c>
    </row>
    <row r="503" spans="1:9">
      <c r="A503" t="s">
        <v>954</v>
      </c>
      <c r="C503" t="str">
        <f>HYPERLINK("https://the-spirits-embassy.myshopify.com/products/kilkerran-16-year-old-46-700ml?variant=39711421956131", "Kilkerran 16 Year Old")</f>
        <v>0</v>
      </c>
      <c r="D503" t="s">
        <v>10</v>
      </c>
      <c r="E503">
        <v>0</v>
      </c>
      <c r="F503" t="s">
        <v>38</v>
      </c>
      <c r="G503" t="s">
        <v>955</v>
      </c>
    </row>
    <row r="504" spans="1:9">
      <c r="A504" t="s">
        <v>956</v>
      </c>
      <c r="C504" t="str">
        <f>HYPERLINK("https://the-spirits-embassy.myshopify.com/products/glenallachie-15-year-old-46-70cl?variant=32104259616803", "Glenallachie 15 Year Old")</f>
        <v>0</v>
      </c>
      <c r="D504" t="s">
        <v>10</v>
      </c>
      <c r="E504">
        <v>22</v>
      </c>
      <c r="F504" t="s">
        <v>11</v>
      </c>
      <c r="G504" t="s">
        <v>957</v>
      </c>
      <c r="H504" t="s">
        <v>877</v>
      </c>
    </row>
    <row r="505" spans="1:9">
      <c r="A505" t="s">
        <v>958</v>
      </c>
      <c r="C505" t="str">
        <f>HYPERLINK("https://the-spirits-embassy.myshopify.com/products/hazelburn-21-year-old?variant=40048329228323", "Hazelburn 21 Year Old")</f>
        <v>0</v>
      </c>
      <c r="D505" t="s">
        <v>10</v>
      </c>
      <c r="E505">
        <v>0</v>
      </c>
      <c r="F505" t="s">
        <v>38</v>
      </c>
      <c r="G505" t="s">
        <v>959</v>
      </c>
    </row>
    <row r="506" spans="1:9">
      <c r="A506" t="s">
        <v>960</v>
      </c>
      <c r="C506" t="str">
        <f>HYPERLINK("https://the-spirits-embassy.myshopify.com/products/glencadam-small-batch-reserva-px?variant=40086556180515", "Glencadam Small Batch: Reserva PX")</f>
        <v>0</v>
      </c>
      <c r="D506" t="s">
        <v>10</v>
      </c>
      <c r="E506">
        <v>0</v>
      </c>
      <c r="F506" t="s">
        <v>11</v>
      </c>
      <c r="G506" t="s">
        <v>961</v>
      </c>
      <c r="H506" t="s">
        <v>962</v>
      </c>
    </row>
    <row r="507" spans="1:9">
      <c r="A507" t="s">
        <v>963</v>
      </c>
      <c r="C507" t="str">
        <f>HYPERLINK("https://the-spirits-embassy.myshopify.com/products/glencadam-small-batch-reserva-px?variant=40086556180515", "Glencadam Small Batch: Reserva PX")</f>
        <v>0</v>
      </c>
      <c r="D507" t="s">
        <v>10</v>
      </c>
      <c r="E507">
        <v>0</v>
      </c>
      <c r="F507" t="s">
        <v>38</v>
      </c>
      <c r="G507" t="s">
        <v>964</v>
      </c>
    </row>
    <row r="508" spans="1:9">
      <c r="A508" t="s">
        <v>965</v>
      </c>
      <c r="C508" t="str">
        <f>HYPERLINK("https://the-spirits-embassy.myshopify.com/products/glencadam-small-batch-reserva-px?variant=40086556180515", "Glencadam Small Batch: Reserva PX")</f>
        <v>0</v>
      </c>
      <c r="D508" t="s">
        <v>10</v>
      </c>
      <c r="E508">
        <v>0</v>
      </c>
      <c r="F508" t="s">
        <v>38</v>
      </c>
      <c r="G508" t="s">
        <v>966</v>
      </c>
    </row>
    <row r="509" spans="1:9">
      <c r="A509" t="s">
        <v>967</v>
      </c>
      <c r="C509" t="str">
        <f>HYPERLINK("https://the-spirits-embassy.myshopify.com/products/glencadam-small-batch-reserva-px?variant=40086556180515", "Glencadam Small Batch: Reserva PX")</f>
        <v>0</v>
      </c>
      <c r="D509" t="s">
        <v>10</v>
      </c>
      <c r="E509">
        <v>0</v>
      </c>
      <c r="F509" t="s">
        <v>38</v>
      </c>
      <c r="G509" t="s">
        <v>968</v>
      </c>
    </row>
    <row r="510" spans="1:9">
      <c r="A510" t="s">
        <v>969</v>
      </c>
      <c r="C510" t="str">
        <f>HYPERLINK("https://the-spirits-embassy.myshopify.com/products/glencadam-small-batch-reserva-px?variant=40086556180515", "Glencadam Small Batch: Reserva PX")</f>
        <v>0</v>
      </c>
      <c r="D510" t="s">
        <v>10</v>
      </c>
      <c r="E510">
        <v>0</v>
      </c>
      <c r="F510" t="s">
        <v>38</v>
      </c>
      <c r="G510" t="s">
        <v>970</v>
      </c>
    </row>
    <row r="511" spans="1:9">
      <c r="A511" t="s">
        <v>971</v>
      </c>
      <c r="C511" t="str">
        <f>HYPERLINK("https://the-spirits-embassy.myshopify.com/products/glencadam-small-batch-reserva-px?variant=40086556180515", "Glencadam Small Batch: Reserva PX")</f>
        <v>0</v>
      </c>
      <c r="D511" t="s">
        <v>10</v>
      </c>
      <c r="E511">
        <v>0</v>
      </c>
      <c r="F511" t="s">
        <v>38</v>
      </c>
      <c r="G511" t="s">
        <v>972</v>
      </c>
    </row>
    <row r="512" spans="1:9">
      <c r="A512" t="s">
        <v>973</v>
      </c>
      <c r="C512" t="str">
        <f>HYPERLINK("https://the-spirits-embassy.myshopify.com/products/yamazaki-18year-old-mizunara-100th-anniversary-edition?variant=40086418260003", "Yamazaki 18 Year Old Mizunara 100th Anniversary Edition")</f>
        <v>0</v>
      </c>
      <c r="D512" t="s">
        <v>10</v>
      </c>
      <c r="E512">
        <v>0</v>
      </c>
      <c r="F512" t="s">
        <v>38</v>
      </c>
      <c r="G512" t="s">
        <v>974</v>
      </c>
    </row>
    <row r="513" spans="1:9">
      <c r="A513" t="s">
        <v>975</v>
      </c>
      <c r="C513" t="str">
        <f>HYPERLINK("https://the-spirits-embassy.myshopify.com/products/glencadam-small-batch-reserva-px?variant=40086556180515", "Glencadam Small Batch: Reserva PX")</f>
        <v>0</v>
      </c>
      <c r="D513" t="s">
        <v>10</v>
      </c>
      <c r="E513">
        <v>0</v>
      </c>
      <c r="F513" t="s">
        <v>38</v>
      </c>
      <c r="G513" t="s">
        <v>976</v>
      </c>
    </row>
    <row r="514" spans="1:9">
      <c r="A514" t="s">
        <v>977</v>
      </c>
      <c r="C514" t="str">
        <f>HYPERLINK("https://the-spirits-embassy.myshopify.com/products/glencadam-small-batch-reserva-px?variant=40086556180515", "Glencadam Small Batch: Reserva PX")</f>
        <v>0</v>
      </c>
      <c r="D514" t="s">
        <v>10</v>
      </c>
      <c r="E514">
        <v>0</v>
      </c>
      <c r="F514" t="s">
        <v>38</v>
      </c>
      <c r="G514" t="s">
        <v>978</v>
      </c>
    </row>
    <row r="515" spans="1:9">
      <c r="A515" t="s">
        <v>979</v>
      </c>
      <c r="C515" t="str">
        <f>HYPERLINK("https://the-spirits-embassy.myshopify.com/products/octave-brackla-2011-11-year-old-exclusive-to-the-spirits-embassy-9337549-54-8-700ml?variant=39885201375267", "The Octave Brackla 2011 11 Year Old")</f>
        <v>0</v>
      </c>
      <c r="D515" t="s">
        <v>10</v>
      </c>
      <c r="E515">
        <v>0</v>
      </c>
      <c r="F515" t="s">
        <v>38</v>
      </c>
      <c r="G515" t="s">
        <v>980</v>
      </c>
    </row>
    <row r="516" spans="1:9">
      <c r="A516" t="s">
        <v>729</v>
      </c>
      <c r="C516" t="str">
        <f>HYPERLINK("https://the-spirits-embassy.myshopify.com/products/glencadam-small-batch-reserva-px?variant=40086556180515", "Glencadam Small Batch: Reserva PX")</f>
        <v>0</v>
      </c>
      <c r="D516" t="s">
        <v>10</v>
      </c>
      <c r="E516">
        <v>0</v>
      </c>
      <c r="F516" t="s">
        <v>38</v>
      </c>
      <c r="G516" t="s">
        <v>981</v>
      </c>
    </row>
    <row r="517" spans="1:9">
      <c r="A517" t="s">
        <v>982</v>
      </c>
      <c r="C517" t="str">
        <f>HYPERLINK("https://the-spirits-embassy.myshopify.com/products/glencadam-small-batch-reserva-px?variant=40086556180515", "Glencadam Small Batch: Reserva PX")</f>
        <v>0</v>
      </c>
      <c r="D517" t="s">
        <v>10</v>
      </c>
      <c r="E517">
        <v>0</v>
      </c>
      <c r="F517" t="s">
        <v>38</v>
      </c>
      <c r="G517" t="s">
        <v>983</v>
      </c>
    </row>
    <row r="518" spans="1:9">
      <c r="A518" t="s">
        <v>984</v>
      </c>
      <c r="C518" t="str">
        <f>HYPERLINK("https://the-spirits-embassy.myshopify.com/products/glencadam-small-batch-reserva-px?variant=40086556180515", "Glencadam Small Batch: Reserva PX")</f>
        <v>0</v>
      </c>
      <c r="D518" t="s">
        <v>10</v>
      </c>
      <c r="E518">
        <v>0</v>
      </c>
      <c r="F518" t="s">
        <v>38</v>
      </c>
      <c r="G518" t="s">
        <v>985</v>
      </c>
    </row>
    <row r="519" spans="1:9">
      <c r="A519" t="s">
        <v>986</v>
      </c>
      <c r="C519" t="str">
        <f>HYPERLINK("https://the-spirits-embassy.myshopify.com/products/glencadam-small-batch-reserva-px?variant=40086556180515", "Glencadam Small Batch: Reserva PX")</f>
        <v>0</v>
      </c>
      <c r="D519" t="s">
        <v>10</v>
      </c>
      <c r="E519">
        <v>0</v>
      </c>
      <c r="F519" t="s">
        <v>38</v>
      </c>
      <c r="G519" t="s">
        <v>987</v>
      </c>
    </row>
    <row r="520" spans="1:9">
      <c r="A520" t="s">
        <v>988</v>
      </c>
      <c r="C520" t="str">
        <f>HYPERLINK("https://the-spirits-embassy.myshopify.com/products/octave-brackla-2011-11-year-old-exclusive-to-the-spirits-embassy-9337549-54-8-700ml?variant=39885201375267", "The Octave Brackla 2011 11 Year Old")</f>
        <v>0</v>
      </c>
      <c r="D520" t="s">
        <v>10</v>
      </c>
      <c r="E520">
        <v>0</v>
      </c>
      <c r="F520" t="s">
        <v>38</v>
      </c>
      <c r="G520" t="s">
        <v>989</v>
      </c>
    </row>
    <row r="521" spans="1:9">
      <c r="A521" t="s">
        <v>990</v>
      </c>
      <c r="C521" t="str">
        <f>HYPERLINK("https://the-spirits-embassy.myshopify.com/products/yamazaki-18year-old-mizunara-100th-anniversary-edition?variant=40086418260003", "Yamazaki 18 Year Old Mizunara 100th Anniversary Edition")</f>
        <v>0</v>
      </c>
      <c r="D521" t="s">
        <v>10</v>
      </c>
      <c r="E521">
        <v>0</v>
      </c>
      <c r="F521" t="s">
        <v>38</v>
      </c>
      <c r="G521" t="s">
        <v>991</v>
      </c>
    </row>
    <row r="522" spans="1:9">
      <c r="A522" t="s">
        <v>405</v>
      </c>
      <c r="C522" t="str">
        <f>HYPERLINK("https://the-spirits-embassy.myshopify.com/products/yamazaki-18year-old-mizunara-100th-anniversary-edition?variant=40086418260003", "Yamazaki 18 Year Old Mizunara 100th Anniversary Edition")</f>
        <v>0</v>
      </c>
      <c r="D522" t="s">
        <v>10</v>
      </c>
      <c r="E522">
        <v>0</v>
      </c>
      <c r="F522" t="s">
        <v>38</v>
      </c>
      <c r="G522" t="s">
        <v>992</v>
      </c>
    </row>
    <row r="523" spans="1:9">
      <c r="A523" t="s">
        <v>993</v>
      </c>
      <c r="C523" t="str">
        <f>HYPERLINK("https://the-spirits-embassy.myshopify.com/products/yamazaki-18year-old-mizunara-100th-anniversary-edition?variant=40086418260003", "Yamazaki 18 Year Old Mizunara 100th Anniversary Edition")</f>
        <v>0</v>
      </c>
      <c r="D523" t="s">
        <v>10</v>
      </c>
      <c r="E523">
        <v>0</v>
      </c>
      <c r="F523" t="s">
        <v>38</v>
      </c>
      <c r="G523" t="s">
        <v>994</v>
      </c>
    </row>
    <row r="524" spans="1:9">
      <c r="A524" t="s">
        <v>532</v>
      </c>
      <c r="C524" t="str">
        <f>HYPERLINK("https://the-spirits-embassy.myshopify.com/products/yamazaki-18year-old-mizunara-100th-anniversary-edition?variant=40086418260003", "Yamazaki 18 Year Old Mizunara 100th Anniversary Edition")</f>
        <v>0</v>
      </c>
      <c r="D524" t="s">
        <v>10</v>
      </c>
      <c r="E524">
        <v>0</v>
      </c>
      <c r="F524" t="s">
        <v>38</v>
      </c>
      <c r="G524" t="s">
        <v>995</v>
      </c>
    </row>
    <row r="525" spans="1:9">
      <c r="A525" t="s">
        <v>996</v>
      </c>
      <c r="C525" t="str">
        <f>HYPERLINK("https://the-spirits-embassy.myshopify.com/products/bruichladdich-tasting-evening?variant=39926527557667", "Bruichladdich Tasting Evening")</f>
        <v>0</v>
      </c>
      <c r="D525" t="s">
        <v>10</v>
      </c>
      <c r="E525">
        <v>0</v>
      </c>
      <c r="F525" t="s">
        <v>38</v>
      </c>
      <c r="G525" t="s">
        <v>997</v>
      </c>
    </row>
    <row r="526" spans="1:9">
      <c r="A526" t="s">
        <v>520</v>
      </c>
      <c r="C526" t="str">
        <f>HYPERLINK("https://the-spirits-embassy.myshopify.com/products/yamazaki-18year-old-mizunara-100th-anniversary-edition?variant=40086418260003", "Yamazaki 18 Year Old Mizunara 100th Anniversary Edition")</f>
        <v>0</v>
      </c>
      <c r="D526" t="s">
        <v>10</v>
      </c>
      <c r="E526">
        <v>0</v>
      </c>
      <c r="F526" t="s">
        <v>38</v>
      </c>
      <c r="G526" t="s">
        <v>998</v>
      </c>
    </row>
    <row r="527" spans="1:9">
      <c r="A527" t="s">
        <v>999</v>
      </c>
      <c r="C527" t="str">
        <f>HYPERLINK("https://the-spirits-embassy.myshopify.com/products/yamazaki-12-year-old-100th-anniversary?variant=40086402793507", "Yamazaki 12 Year Old 100th Anniversary")</f>
        <v>0</v>
      </c>
      <c r="D527" t="s">
        <v>10</v>
      </c>
      <c r="E527">
        <v>0</v>
      </c>
      <c r="F527" t="s">
        <v>38</v>
      </c>
      <c r="G527" t="s">
        <v>1000</v>
      </c>
    </row>
    <row r="528" spans="1:9">
      <c r="A528" t="s">
        <v>1001</v>
      </c>
      <c r="C528" t="str">
        <f>HYPERLINK("https://the-spirits-embassy.myshopify.com/products/yamazaki-12-year-old-100th-anniversary?variant=40086402793507", "Yamazaki 12 Year Old 100th Anniversary")</f>
        <v>0</v>
      </c>
      <c r="D528" t="s">
        <v>10</v>
      </c>
      <c r="E528">
        <v>0</v>
      </c>
      <c r="F528" t="s">
        <v>38</v>
      </c>
      <c r="G528" t="s">
        <v>1002</v>
      </c>
    </row>
    <row r="529" spans="1:9">
      <c r="A529" t="s">
        <v>1003</v>
      </c>
      <c r="C529" t="str">
        <f>HYPERLINK("https://the-spirits-embassy.myshopify.com/products/yamazaki-18year-old-mizunara-100th-anniversary-edition?variant=40086418260003", "Yamazaki 18 Year Old Mizunara 100th Anniversary Edition")</f>
        <v>0</v>
      </c>
      <c r="D529" t="s">
        <v>10</v>
      </c>
      <c r="E529">
        <v>0</v>
      </c>
      <c r="F529" t="s">
        <v>38</v>
      </c>
      <c r="G529" t="s">
        <v>1004</v>
      </c>
    </row>
    <row r="530" spans="1:9">
      <c r="A530" t="s">
        <v>1005</v>
      </c>
      <c r="C530" t="str">
        <f>HYPERLINK("https://the-spirits-embassy.myshopify.com/products/yamazaki-18year-old-mizunara-100th-anniversary-edition?variant=40086418260003", "Yamazaki 18 Year Old Mizunara 100th Anniversary Edition")</f>
        <v>0</v>
      </c>
      <c r="D530" t="s">
        <v>10</v>
      </c>
      <c r="E530">
        <v>0</v>
      </c>
      <c r="F530" t="s">
        <v>38</v>
      </c>
      <c r="G530" t="s">
        <v>1006</v>
      </c>
    </row>
    <row r="531" spans="1:9">
      <c r="A531" t="s">
        <v>1007</v>
      </c>
      <c r="C531" t="str">
        <f>HYPERLINK("https://the-spirits-embassy.myshopify.com/products/yamazaki-12-year-old-100th-anniversary?variant=40086402793507", "Yamazaki 12 Year Old 100th Anniversary")</f>
        <v>0</v>
      </c>
      <c r="D531" t="s">
        <v>10</v>
      </c>
      <c r="E531">
        <v>0</v>
      </c>
      <c r="F531" t="s">
        <v>38</v>
      </c>
      <c r="G531" t="s">
        <v>1008</v>
      </c>
    </row>
    <row r="532" spans="1:9">
      <c r="A532" t="s">
        <v>746</v>
      </c>
      <c r="C532" t="str">
        <f>HYPERLINK("https://the-spirits-embassy.myshopify.com/products/yamazaki-18year-old-mizunara-100th-anniversary-edition?variant=40086418260003", "Yamazaki 18 Year Old Mizunara 100th Anniversary Edition")</f>
        <v>0</v>
      </c>
      <c r="D532" t="s">
        <v>10</v>
      </c>
      <c r="E532">
        <v>0</v>
      </c>
      <c r="F532" t="s">
        <v>38</v>
      </c>
      <c r="G532" t="s">
        <v>1009</v>
      </c>
    </row>
    <row r="533" spans="1:9">
      <c r="A533" t="s">
        <v>1010</v>
      </c>
      <c r="C533" t="str">
        <f>HYPERLINK("https://the-spirits-embassy.myshopify.com/products/yamazaki-18year-old-mizunara-100th-anniversary-edition?variant=40086418260003", "Yamazaki 18 Year Old Mizunara 100th Anniversary Edition")</f>
        <v>0</v>
      </c>
      <c r="D533" t="s">
        <v>10</v>
      </c>
      <c r="E533">
        <v>0</v>
      </c>
      <c r="F533" t="s">
        <v>38</v>
      </c>
      <c r="G533" t="s">
        <v>1011</v>
      </c>
    </row>
    <row r="534" spans="1:9">
      <c r="A534" t="s">
        <v>1012</v>
      </c>
      <c r="C534" t="str">
        <f>HYPERLINK("https://the-spirits-embassy.myshopify.com/products/yamazaki-18year-old-mizunara-100th-anniversary-edition?variant=40086418260003", "Yamazaki 18 Year Old Mizunara 100th Anniversary Edition")</f>
        <v>0</v>
      </c>
      <c r="D534" t="s">
        <v>10</v>
      </c>
      <c r="E534">
        <v>0</v>
      </c>
      <c r="F534" t="s">
        <v>38</v>
      </c>
      <c r="G534" t="s">
        <v>1013</v>
      </c>
    </row>
    <row r="535" spans="1:9">
      <c r="A535" t="s">
        <v>532</v>
      </c>
      <c r="C535" t="str">
        <f>HYPERLINK("https://the-spirits-embassy.myshopify.com/products/hakushu-12-year-old-100th-anniversary-edition?variant=40086423142435", "Hakushu 12 Year Old 100th Anniversary Edition")</f>
        <v>0</v>
      </c>
      <c r="D535" t="s">
        <v>10</v>
      </c>
      <c r="E535">
        <v>0</v>
      </c>
      <c r="F535" t="s">
        <v>38</v>
      </c>
      <c r="G535" t="s">
        <v>1014</v>
      </c>
    </row>
    <row r="536" spans="1:9">
      <c r="A536" t="s">
        <v>1015</v>
      </c>
      <c r="C536" t="str">
        <f>HYPERLINK("https://the-spirits-embassy.myshopify.com/products/white-heather-15-year-old-70cl-46?variant=39828207140899", "White Heather 15 Year Old")</f>
        <v>0</v>
      </c>
      <c r="D536" t="s">
        <v>10</v>
      </c>
      <c r="E536">
        <v>0</v>
      </c>
      <c r="F536" t="s">
        <v>38</v>
      </c>
      <c r="G536" t="s">
        <v>1016</v>
      </c>
    </row>
    <row r="537" spans="1:9">
      <c r="A537" t="s">
        <v>673</v>
      </c>
      <c r="C537" t="str">
        <f>HYPERLINK("https://the-spirits-embassy.myshopify.com/products/ledaig-18-year-old-46-3-700ml?variant=32298881581091", "Ledaig 18 Year Old")</f>
        <v>0</v>
      </c>
      <c r="D537" t="s">
        <v>10</v>
      </c>
      <c r="E537">
        <v>0</v>
      </c>
      <c r="F537" t="s">
        <v>38</v>
      </c>
      <c r="G537" t="s">
        <v>1017</v>
      </c>
    </row>
    <row r="538" spans="1:9">
      <c r="A538" t="s">
        <v>1018</v>
      </c>
      <c r="C538" t="str">
        <f>HYPERLINK("https://the-spirits-embassy.myshopify.com/products/auchindoun-13-year-old-sherry-cask-55-4-70cl?variant=39356752592931", "Dimensions Auchindoun 2008 13 Year Old")</f>
        <v>0</v>
      </c>
      <c r="D538" t="s">
        <v>10</v>
      </c>
      <c r="E538">
        <v>0</v>
      </c>
      <c r="F538" t="s">
        <v>38</v>
      </c>
      <c r="G538" t="s">
        <v>1019</v>
      </c>
    </row>
    <row r="539" spans="1:9">
      <c r="A539" t="s">
        <v>1020</v>
      </c>
      <c r="C539" t="str">
        <f>HYPERLINK("https://the-spirits-embassy.myshopify.com/products/ledaig-18-year-old-46-3-700ml?variant=32298881581091", "Ledaig 18 Year Old")</f>
        <v>0</v>
      </c>
      <c r="D539" t="s">
        <v>10</v>
      </c>
      <c r="E539">
        <v>0</v>
      </c>
      <c r="F539" t="s">
        <v>38</v>
      </c>
      <c r="G539" t="s">
        <v>1021</v>
      </c>
    </row>
    <row r="540" spans="1:9">
      <c r="A540" t="s">
        <v>1020</v>
      </c>
      <c r="C540" t="str">
        <f>HYPERLINK("https://the-spirits-embassy.myshopify.com/products/glen-garioch-12-year-old-70cl-48?variant=39757295747107", "Glen Garioch 12 Year Old")</f>
        <v>0</v>
      </c>
      <c r="D540" t="s">
        <v>10</v>
      </c>
      <c r="E540">
        <v>0</v>
      </c>
      <c r="F540" t="s">
        <v>38</v>
      </c>
      <c r="G540" t="s">
        <v>1022</v>
      </c>
    </row>
    <row r="541" spans="1:9">
      <c r="A541" t="s">
        <v>1023</v>
      </c>
      <c r="C541" t="str">
        <f>HYPERLINK("https://the-spirits-embassy.myshopify.com/products/balvenie-14-year-old-caribbean-cask-whisky-43-700ml?variant=31834546339875", "Balvenie 14 Year Old Caribbean Cask")</f>
        <v>0</v>
      </c>
      <c r="D541" t="s">
        <v>10</v>
      </c>
      <c r="E541">
        <v>0</v>
      </c>
      <c r="F541" t="s">
        <v>38</v>
      </c>
      <c r="G541" t="s">
        <v>1024</v>
      </c>
    </row>
    <row r="542" spans="1:9">
      <c r="A542" t="s">
        <v>1025</v>
      </c>
      <c r="C542" t="str">
        <f>HYPERLINK("https://the-spirits-embassy.myshopify.com/products/yamazaki-18year-old-mizunara-100th-anniversary-edition?variant=40086418260003", "Yamazaki 18 Year Old Mizunara 100th Anniversary Edition")</f>
        <v>0</v>
      </c>
      <c r="D542" t="s">
        <v>10</v>
      </c>
      <c r="E542">
        <v>0</v>
      </c>
      <c r="F542" t="s">
        <v>38</v>
      </c>
      <c r="G542" t="s">
        <v>1026</v>
      </c>
    </row>
    <row r="543" spans="1:9">
      <c r="A543" t="s">
        <v>1027</v>
      </c>
      <c r="C543" t="str">
        <f>HYPERLINK("https://the-spirits-embassy.myshopify.com/products/yamazaki-12-year-old-100th-anniversary?variant=40086402793507", "Yamazaki 12 Year Old 100th Anniversary")</f>
        <v>0</v>
      </c>
      <c r="D543" t="s">
        <v>10</v>
      </c>
      <c r="E543">
        <v>0</v>
      </c>
      <c r="F543" t="s">
        <v>38</v>
      </c>
      <c r="G543" t="s">
        <v>1028</v>
      </c>
    </row>
    <row r="544" spans="1:9">
      <c r="A544" t="s">
        <v>1029</v>
      </c>
      <c r="C544" t="str">
        <f>HYPERLINK("https://the-spirits-embassy.myshopify.com/products/glencadam-small-batch-reserva-px?variant=40086556180515", "Glencadam Small Batch: Reserva PX")</f>
        <v>0</v>
      </c>
      <c r="D544" t="s">
        <v>10</v>
      </c>
      <c r="E544">
        <v>0</v>
      </c>
      <c r="F544" t="s">
        <v>38</v>
      </c>
      <c r="G544" t="s">
        <v>1030</v>
      </c>
    </row>
    <row r="545" spans="1:9">
      <c r="A545" t="s">
        <v>1031</v>
      </c>
      <c r="C545" t="str">
        <f>HYPERLINK("https://the-spirits-embassy.myshopify.com/products/yamazaki-12-year-old-100th-anniversary?variant=40086402793507", "Yamazaki 12 Year Old 100th Anniversary")</f>
        <v>0</v>
      </c>
      <c r="D545" t="s">
        <v>10</v>
      </c>
      <c r="E545">
        <v>0</v>
      </c>
      <c r="F545" t="s">
        <v>38</v>
      </c>
      <c r="G545" t="s">
        <v>1032</v>
      </c>
    </row>
    <row r="546" spans="1:9">
      <c r="A546" t="s">
        <v>1033</v>
      </c>
      <c r="C546" t="str">
        <f>HYPERLINK("https://the-spirits-embassy.myshopify.com/products/kilkerran-16-year-old-46-700ml?variant=39711421956131", "Kilkerran 16 Year Old")</f>
        <v>0</v>
      </c>
      <c r="D546" t="s">
        <v>10</v>
      </c>
      <c r="E546">
        <v>0</v>
      </c>
      <c r="F546" t="s">
        <v>38</v>
      </c>
      <c r="G546" t="s">
        <v>1034</v>
      </c>
    </row>
    <row r="547" spans="1:9">
      <c r="A547" t="s">
        <v>1035</v>
      </c>
      <c r="C547" t="str">
        <f>HYPERLINK("https://the-spirits-embassy.myshopify.com/products/3-month-tasting-subscription-jul-sep-2023?variant=39971054321699", "3 Month Tasting Subscription Jul-Sep 2023")</f>
        <v>0</v>
      </c>
      <c r="D547" t="s">
        <v>10</v>
      </c>
      <c r="E547">
        <v>-1</v>
      </c>
      <c r="F547" t="s">
        <v>38</v>
      </c>
      <c r="G547" t="s">
        <v>1036</v>
      </c>
    </row>
    <row r="548" spans="1:9">
      <c r="A548" t="s">
        <v>1037</v>
      </c>
      <c r="C548" t="str">
        <f>HYPERLINK("https://the-spirits-embassy.myshopify.com/products/lonach-2022-bottling-iconic-speyside-7-year-old-40-700ml?variant=39689355132963", "Lonach 2023 Bottling Glentauchers 12 Year Old")</f>
        <v>0</v>
      </c>
      <c r="D548" t="s">
        <v>10</v>
      </c>
      <c r="E548">
        <v>28</v>
      </c>
      <c r="F548" t="s">
        <v>11</v>
      </c>
      <c r="G548" t="s">
        <v>1038</v>
      </c>
      <c r="H548" t="s">
        <v>1039</v>
      </c>
    </row>
    <row r="549" spans="1:9">
      <c r="A549" t="s">
        <v>1040</v>
      </c>
      <c r="C549" t="str">
        <f>HYPERLINK("https://the-spirits-embassy.myshopify.com/products/kilkerran-16-year-old-46-700ml?variant=39711421956131", "Kilkerran 16 Year Old")</f>
        <v>0</v>
      </c>
      <c r="D549" t="s">
        <v>10</v>
      </c>
      <c r="E549">
        <v>0</v>
      </c>
      <c r="F549" t="s">
        <v>38</v>
      </c>
      <c r="G549" t="s">
        <v>1041</v>
      </c>
    </row>
    <row r="550" spans="1:9">
      <c r="A550" t="s">
        <v>1042</v>
      </c>
      <c r="C550" t="str">
        <f>HYPERLINK("https://the-spirits-embassy.myshopify.com/products/kilkerran-16-year-old-46-700ml?variant=39711421956131", "Kilkerran 16 Year Old")</f>
        <v>0</v>
      </c>
      <c r="D550" t="s">
        <v>10</v>
      </c>
      <c r="E550">
        <v>0</v>
      </c>
      <c r="F550" t="s">
        <v>38</v>
      </c>
      <c r="G550" t="s">
        <v>1043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the-spirits-embassy.myshopify.c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2023-08-17T09:13:51+00:00</dcterms:created>
  <dcterms:modified xsi:type="dcterms:W3CDTF">2023-08-17T09:13:51+00:00</dcterms:modified>
  <dc:title>the-spirits-embassy.myshopify.com</dc:title>
  <dc:description/>
  <dc:subject/>
  <cp:keywords/>
  <cp:category/>
</cp:coreProperties>
</file>