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Link_Budget/"/>
    </mc:Choice>
  </mc:AlternateContent>
  <bookViews>
    <workbookView xWindow="6680" yWindow="1660" windowWidth="39120" windowHeight="246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3" i="1"/>
  <c r="F114" i="1"/>
  <c r="F115" i="1"/>
  <c r="F116" i="1"/>
  <c r="F117" i="1"/>
  <c r="F118" i="1"/>
  <c r="F119" i="1"/>
  <c r="F120" i="1"/>
  <c r="F121" i="1"/>
  <c r="F122" i="1"/>
  <c r="F124" i="1"/>
  <c r="F125" i="1"/>
  <c r="F126" i="1"/>
  <c r="F127" i="1"/>
  <c r="F128" i="1"/>
  <c r="F129" i="1"/>
  <c r="F134" i="1"/>
  <c r="F136" i="1"/>
  <c r="F137" i="1"/>
  <c r="F138" i="1"/>
  <c r="F140" i="1"/>
  <c r="F141" i="1"/>
  <c r="F142" i="1"/>
  <c r="F143" i="1"/>
  <c r="F144" i="1"/>
  <c r="F12" i="1"/>
  <c r="E15" i="1"/>
  <c r="E14" i="1"/>
  <c r="E13" i="1"/>
  <c r="E12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3" i="1"/>
  <c r="E104" i="1"/>
  <c r="E105" i="1"/>
  <c r="E106" i="1"/>
  <c r="E107" i="1"/>
  <c r="E108" i="1"/>
  <c r="E109" i="1"/>
  <c r="E110" i="1"/>
  <c r="E111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4" i="1"/>
  <c r="E136" i="1"/>
  <c r="E137" i="1"/>
  <c r="E138" i="1"/>
  <c r="E140" i="1"/>
  <c r="E141" i="1"/>
  <c r="E142" i="1"/>
  <c r="E143" i="1"/>
  <c r="E144" i="1"/>
  <c r="H144" i="1"/>
  <c r="G144" i="1"/>
  <c r="H143" i="1"/>
  <c r="G143" i="1"/>
  <c r="H142" i="1"/>
  <c r="G142" i="1"/>
  <c r="H141" i="1"/>
  <c r="G141" i="1"/>
  <c r="H140" i="1"/>
  <c r="G140" i="1"/>
  <c r="H138" i="1"/>
  <c r="G138" i="1"/>
  <c r="H137" i="1"/>
  <c r="G137" i="1"/>
  <c r="H136" i="1"/>
  <c r="G136" i="1"/>
  <c r="H134" i="1"/>
  <c r="G134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</calcChain>
</file>

<file path=xl/sharedStrings.xml><?xml version="1.0" encoding="utf-8"?>
<sst xmlns="http://schemas.openxmlformats.org/spreadsheetml/2006/main" count="141" uniqueCount="112">
  <si>
    <t>This means DVB-S2</t>
  </si>
  <si>
    <t>This means DVB-S2X</t>
  </si>
  <si>
    <t>This means you can change the value</t>
  </si>
  <si>
    <t>If using a fixed bit rate per operator:</t>
  </si>
  <si>
    <t>Hz</t>
  </si>
  <si>
    <t>If using a fixed number of operator:</t>
  </si>
  <si>
    <t>operators</t>
  </si>
  <si>
    <t>Symbol Rate</t>
  </si>
  <si>
    <t>baud</t>
  </si>
  <si>
    <t>Modulation</t>
  </si>
  <si>
    <t>Bit Rate without</t>
  </si>
  <si>
    <t>Bit Rate with</t>
  </si>
  <si>
    <t>Number of</t>
  </si>
  <si>
    <t>Bits Available To</t>
  </si>
  <si>
    <t>Long FECFRAME</t>
  </si>
  <si>
    <t>Order is</t>
  </si>
  <si>
    <t>pilots is</t>
  </si>
  <si>
    <t>Users at Fixed Bit Rate</t>
  </si>
  <si>
    <t>Fixed Number of Users</t>
  </si>
  <si>
    <t>QPSK code rate 1/4</t>
  </si>
  <si>
    <t>QPSK code rate 1/3</t>
  </si>
  <si>
    <t>QPSK code rate 2/5</t>
  </si>
  <si>
    <t>QPSK code rate 1/2</t>
  </si>
  <si>
    <t>QPSK code rate 3/5</t>
  </si>
  <si>
    <t>QPSK code rate 2/3</t>
  </si>
  <si>
    <t>QPSK code rate 3/4</t>
  </si>
  <si>
    <t>QPSK code rate 4/5</t>
  </si>
  <si>
    <t>QPSK code rate 5/6</t>
  </si>
  <si>
    <t>QPSK code rate 8/9</t>
  </si>
  <si>
    <t>QPSK code rate 9/10</t>
  </si>
  <si>
    <t>QPSK code rate 13/25</t>
  </si>
  <si>
    <t>QPSK code rate 9/20</t>
  </si>
  <si>
    <t>QPSK code rate 11/20</t>
  </si>
  <si>
    <t>8PSK code rate 3/5</t>
  </si>
  <si>
    <t>8PSK code rate 2/3</t>
  </si>
  <si>
    <t>8PSK code rate 3/4</t>
  </si>
  <si>
    <t>8PSK code rate 5/6</t>
  </si>
  <si>
    <t>8PSK code rate 8/9</t>
  </si>
  <si>
    <t>8PSK code rate 9/10</t>
  </si>
  <si>
    <t>8PSK code rate 23/36</t>
  </si>
  <si>
    <t>8PSK code rate 25/36</t>
  </si>
  <si>
    <t>8PSK code rate 13/18</t>
  </si>
  <si>
    <t>8APSK-L code rate 5/9</t>
  </si>
  <si>
    <t>8APSK-L code rate 26/45</t>
  </si>
  <si>
    <t>16APSK code rate 2/3</t>
  </si>
  <si>
    <t>16APSK code rate 3/4</t>
  </si>
  <si>
    <t>16APSK code rate 4/5</t>
  </si>
  <si>
    <t>16APSK code rate 5/6</t>
  </si>
  <si>
    <t>16APSK  code rate 8/9</t>
  </si>
  <si>
    <t>16APSK code rate 9/10</t>
  </si>
  <si>
    <t>16APSK-L code rate 26/45</t>
  </si>
  <si>
    <t>16APSK-L code rate 3/5</t>
  </si>
  <si>
    <t>16APSK-L code rate 28/45</t>
  </si>
  <si>
    <t>16APSK-L code rate 23/36</t>
  </si>
  <si>
    <t>16APSK-L code rate 25/36</t>
  </si>
  <si>
    <t>16APSK-L code rate 13/18</t>
  </si>
  <si>
    <t>16APSK-L code rate 7/9</t>
  </si>
  <si>
    <t>16APSK-L code rate 77/90</t>
  </si>
  <si>
    <t>16APSK-Lcode rate  5/9</t>
  </si>
  <si>
    <t>16APSK-L code rate 8/15</t>
  </si>
  <si>
    <t>16APSK-L code rate 1/2</t>
  </si>
  <si>
    <t>16APSK-L code rate 2/3</t>
  </si>
  <si>
    <t>32APSK code rate 3/4</t>
  </si>
  <si>
    <t>32APSK code rate 4/5</t>
  </si>
  <si>
    <t>32APSK code rate 5/6</t>
  </si>
  <si>
    <t>32APSK code rate 8/9</t>
  </si>
  <si>
    <t>32APSK code rate 9/10</t>
  </si>
  <si>
    <t>32APSK-L code rate 32/45</t>
  </si>
  <si>
    <t>32APSK-L code rate 11/15</t>
  </si>
  <si>
    <t>32APSK-L code rate 7/9</t>
  </si>
  <si>
    <t>32APSK-L code rate 2/3</t>
  </si>
  <si>
    <t>64APSK code rate 11/15</t>
  </si>
  <si>
    <t>64APSK code rate 7/9</t>
  </si>
  <si>
    <t>64APSK code rate 4/5</t>
  </si>
  <si>
    <t>64APSK code rate 5/6</t>
  </si>
  <si>
    <t>64APSK-L code rate 32/45</t>
  </si>
  <si>
    <t>128APSK code rate 3/4</t>
  </si>
  <si>
    <t>128APSK code rate 7/9</t>
  </si>
  <si>
    <t>256APSK code rate 32/45</t>
  </si>
  <si>
    <t>256APSK code rate 3/4</t>
  </si>
  <si>
    <t>256APSK-L code rate 29/45</t>
  </si>
  <si>
    <t>256APSK-L code rate 2/3</t>
  </si>
  <si>
    <t>256APSK-L code rate 31/45</t>
  </si>
  <si>
    <t>256APSK-L code rate 11/15</t>
  </si>
  <si>
    <t>Short FECFRAME</t>
  </si>
  <si>
    <t>QPSK code rate 11/45</t>
  </si>
  <si>
    <t>QPSK code rate 4/15</t>
  </si>
  <si>
    <t>QPSK code rate 14/45</t>
  </si>
  <si>
    <t>QPSK code rate 7/15</t>
  </si>
  <si>
    <t>QPSK code rate 8/15</t>
  </si>
  <si>
    <t>QPSK code rate 32/45</t>
  </si>
  <si>
    <t>8PSK code rate 7/15</t>
  </si>
  <si>
    <t>8PSK code rate 8/15</t>
  </si>
  <si>
    <t>8PSK code rate 26/45</t>
  </si>
  <si>
    <t>8PSK code rate 32/45</t>
  </si>
  <si>
    <t>16APSK code rate 8/9</t>
  </si>
  <si>
    <t>16APSK code rate 7/15</t>
  </si>
  <si>
    <t>16APSK code rate 8/15</t>
  </si>
  <si>
    <t>16APSK code rate 26/45</t>
  </si>
  <si>
    <t>16APSK code rate 3/5</t>
  </si>
  <si>
    <t>16APSK code rate 32/45</t>
  </si>
  <si>
    <t>32APSK code rate 2/3</t>
  </si>
  <si>
    <t>32APSK code rate 32/45</t>
  </si>
  <si>
    <t>VL-SNR</t>
  </si>
  <si>
    <t>QPSK code rate 2/9</t>
  </si>
  <si>
    <t>Medium FECFRAME</t>
  </si>
  <si>
    <t>BPSK code rate 1/5</t>
  </si>
  <si>
    <t>BPSK code rate 11/45</t>
  </si>
  <si>
    <t>BPSK code rate 1/3</t>
  </si>
  <si>
    <t>BPSK code rate 4/15</t>
  </si>
  <si>
    <t>BPSK-Spread2 code rate 1/2</t>
  </si>
  <si>
    <t>BPSK-Spread2 code rate 11/45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</si>
</sst>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0EC"/>
      </patternFill>
    </fill>
    <fill>
      <patternFill patternType="solid">
        <fgColor rgb="FFE6E0EC"/>
        <bgColor rgb="FFCFE7F5"/>
      </patternFill>
    </fill>
    <fill>
      <patternFill patternType="solid">
        <fgColor rgb="FFEBF1DE"/>
        <bgColor rgb="FFE6E0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/>
    <xf numFmtId="0" fontId="1" fillId="0" borderId="0" xfId="0" applyFont="1"/>
    <xf numFmtId="164" fontId="0" fillId="0" borderId="0" xfId="0" applyNumberFormat="1"/>
    <xf numFmtId="4" fontId="0" fillId="0" borderId="0" xfId="0" applyNumberFormat="1" applyFont="1"/>
    <xf numFmtId="3" fontId="0" fillId="0" borderId="0" xfId="0" applyNumberFormat="1"/>
    <xf numFmtId="16" fontId="0" fillId="2" borderId="0" xfId="0" applyNumberFormat="1" applyFont="1" applyFill="1"/>
    <xf numFmtId="13" fontId="0" fillId="0" borderId="0" xfId="0" applyNumberFormat="1"/>
    <xf numFmtId="1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03" workbookViewId="0">
      <selection activeCell="D144" sqref="D144"/>
    </sheetView>
  </sheetViews>
  <sheetFormatPr baseColWidth="10" defaultColWidth="8.83203125" defaultRowHeight="16" x14ac:dyDescent="0.2"/>
  <cols>
    <col min="1" max="1" width="27.1640625" customWidth="1"/>
    <col min="5" max="5" width="14.83203125" customWidth="1"/>
    <col min="6" max="6" width="18" customWidth="1"/>
  </cols>
  <sheetData>
    <row r="1" spans="1:8" x14ac:dyDescent="0.2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</row>
    <row r="5" spans="1:8" x14ac:dyDescent="0.2">
      <c r="A5" s="4" t="s">
        <v>3</v>
      </c>
      <c r="B5" s="3">
        <v>5000</v>
      </c>
      <c r="C5" s="4" t="s">
        <v>4</v>
      </c>
    </row>
    <row r="6" spans="1:8" x14ac:dyDescent="0.2">
      <c r="A6" s="4" t="s">
        <v>5</v>
      </c>
      <c r="B6" s="3">
        <v>100</v>
      </c>
      <c r="C6" s="4" t="s">
        <v>6</v>
      </c>
    </row>
    <row r="7" spans="1:8" x14ac:dyDescent="0.2">
      <c r="A7" s="4" t="s">
        <v>7</v>
      </c>
      <c r="B7" s="3">
        <f>8*10^6</f>
        <v>8000000</v>
      </c>
      <c r="C7" s="4" t="s">
        <v>8</v>
      </c>
    </row>
    <row r="10" spans="1:8" s="5" customFormat="1" x14ac:dyDescent="0.2"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</row>
    <row r="11" spans="1:8" x14ac:dyDescent="0.2">
      <c r="A11" s="5" t="s">
        <v>14</v>
      </c>
      <c r="B11" s="5">
        <v>64800</v>
      </c>
      <c r="D11" s="5" t="s">
        <v>15</v>
      </c>
      <c r="E11" s="5" t="s">
        <v>16</v>
      </c>
      <c r="F11" s="5" t="s">
        <v>16</v>
      </c>
      <c r="G11" s="5" t="s">
        <v>17</v>
      </c>
      <c r="H11" s="5" t="s">
        <v>18</v>
      </c>
    </row>
    <row r="12" spans="1:8" x14ac:dyDescent="0.2">
      <c r="A12" s="1" t="s">
        <v>19</v>
      </c>
      <c r="B12" s="6">
        <v>0.25</v>
      </c>
      <c r="C12" s="6"/>
      <c r="D12" s="4">
        <v>4</v>
      </c>
      <c r="E12" s="7">
        <f>$B$7/($B$11/D12+90+ROUNDUP(($B$11/D12/90/16-1),0)*0)*($B$11*(B12)-(16*12)-80)</f>
        <v>7822222.2222222229</v>
      </c>
      <c r="F12" s="7">
        <f>$B$7/($B$11/D12+90+ROUNDUP(($B$11/D12/90/16-1),0)*36)*($B$11*(B12)-(16*12)-80)</f>
        <v>7636581.5653841542</v>
      </c>
      <c r="G12" s="8">
        <f t="shared" ref="G12:G25" si="0">E12/$B$5</f>
        <v>1564.4444444444446</v>
      </c>
      <c r="H12" s="8">
        <f t="shared" ref="H12:H25" si="1">E12/$B$6</f>
        <v>78222.222222222234</v>
      </c>
    </row>
    <row r="13" spans="1:8" x14ac:dyDescent="0.2">
      <c r="A13" s="1" t="s">
        <v>20</v>
      </c>
      <c r="B13" s="6">
        <v>0.33333333333333298</v>
      </c>
      <c r="D13" s="4">
        <v>4</v>
      </c>
      <c r="E13" s="7">
        <f>$B$7/($B$11/D13+90+ROUNDUP(($B$11/D13/90/16-1),0)*0)*($B$11*(B13)-(16*12)-80)</f>
        <v>10474155.92387967</v>
      </c>
      <c r="F13" s="7">
        <f t="shared" ref="F13:F76" si="2">$B$7/($B$11/D13+90+ROUNDUP(($B$11/D13/90/16-1),0)*36)*($B$11*(B13)-(16*12)-80)</f>
        <v>10225578.32913819</v>
      </c>
      <c r="G13" s="8">
        <f t="shared" si="0"/>
        <v>2094.8311847759342</v>
      </c>
      <c r="H13" s="8">
        <f t="shared" si="1"/>
        <v>104741.5592387967</v>
      </c>
    </row>
    <row r="14" spans="1:8" x14ac:dyDescent="0.2">
      <c r="A14" s="1" t="s">
        <v>21</v>
      </c>
      <c r="B14" s="6">
        <v>0.4</v>
      </c>
      <c r="D14" s="4">
        <v>4</v>
      </c>
      <c r="E14" s="7">
        <f>$B$7/($B$11/D14+90+ROUNDUP(($B$11/D14/90/16-1),0)*0)*($B$11*(B14)-(16*12)-80)</f>
        <v>12595702.885205649</v>
      </c>
      <c r="F14" s="7">
        <f t="shared" si="2"/>
        <v>12296775.740141436</v>
      </c>
      <c r="G14" s="8">
        <f t="shared" si="0"/>
        <v>2519.1405770411297</v>
      </c>
      <c r="H14" s="8">
        <f t="shared" si="1"/>
        <v>125957.02885205649</v>
      </c>
    </row>
    <row r="15" spans="1:8" x14ac:dyDescent="0.2">
      <c r="A15" s="1" t="s">
        <v>22</v>
      </c>
      <c r="B15" s="6">
        <v>0.5</v>
      </c>
      <c r="D15" s="4">
        <v>4</v>
      </c>
      <c r="E15" s="7">
        <f>$B$7/($B$11/D15+90+ROUNDUP(($B$11/D15/90/16-1),0)*0)*($B$11*(B15)-(16*12)-80)</f>
        <v>15778023.327194599</v>
      </c>
      <c r="F15" s="7">
        <f t="shared" si="2"/>
        <v>15403571.85664629</v>
      </c>
      <c r="G15" s="8">
        <f t="shared" si="0"/>
        <v>3155.6046654389197</v>
      </c>
      <c r="H15" s="8">
        <f t="shared" si="1"/>
        <v>157780.233271946</v>
      </c>
    </row>
    <row r="16" spans="1:8" x14ac:dyDescent="0.2">
      <c r="A16" s="1" t="s">
        <v>23</v>
      </c>
      <c r="B16" s="6">
        <v>0.6</v>
      </c>
      <c r="D16" s="4">
        <v>4</v>
      </c>
      <c r="E16" s="7">
        <f t="shared" ref="E16:E76" si="3">$B$7/($B$11/D16+90+ROUNDUP(($B$11/D16/90/16-1),0)*0)*($B$11*(B16)-(16*12)-80)</f>
        <v>18960343.76918355</v>
      </c>
      <c r="F16" s="7">
        <f t="shared" si="2"/>
        <v>18510367.973151144</v>
      </c>
      <c r="G16" s="8">
        <f t="shared" si="0"/>
        <v>3792.0687538367101</v>
      </c>
      <c r="H16" s="8">
        <f t="shared" si="1"/>
        <v>189603.43769183551</v>
      </c>
    </row>
    <row r="17" spans="1:8" x14ac:dyDescent="0.2">
      <c r="A17" s="1" t="s">
        <v>24</v>
      </c>
      <c r="B17" s="6">
        <v>0.66666666666666696</v>
      </c>
      <c r="D17" s="4">
        <v>4</v>
      </c>
      <c r="E17" s="7">
        <f t="shared" si="3"/>
        <v>21081890.730509527</v>
      </c>
      <c r="F17" s="7">
        <f t="shared" si="2"/>
        <v>20581565.384154391</v>
      </c>
      <c r="G17" s="8">
        <f t="shared" si="0"/>
        <v>4216.3781461019053</v>
      </c>
      <c r="H17" s="8">
        <f t="shared" si="1"/>
        <v>210818.90730509526</v>
      </c>
    </row>
    <row r="18" spans="1:8" x14ac:dyDescent="0.2">
      <c r="A18" s="1" t="s">
        <v>25</v>
      </c>
      <c r="B18" s="6">
        <v>0.75</v>
      </c>
      <c r="D18" s="4">
        <v>4</v>
      </c>
      <c r="E18" s="7">
        <f t="shared" si="3"/>
        <v>23733824.432166975</v>
      </c>
      <c r="F18" s="7">
        <f t="shared" si="2"/>
        <v>23170562.147908427</v>
      </c>
      <c r="G18" s="8">
        <f t="shared" si="0"/>
        <v>4746.7648864333951</v>
      </c>
      <c r="H18" s="8">
        <f t="shared" si="1"/>
        <v>237338.24432166974</v>
      </c>
    </row>
    <row r="19" spans="1:8" x14ac:dyDescent="0.2">
      <c r="A19" s="1" t="s">
        <v>26</v>
      </c>
      <c r="B19" s="6">
        <v>0.8</v>
      </c>
      <c r="D19" s="4">
        <v>4</v>
      </c>
      <c r="E19" s="7">
        <f t="shared" si="3"/>
        <v>25324984.653161451</v>
      </c>
      <c r="F19" s="7">
        <f t="shared" si="2"/>
        <v>24723960.206160855</v>
      </c>
      <c r="G19" s="8">
        <f t="shared" si="0"/>
        <v>5064.9969306322901</v>
      </c>
      <c r="H19" s="8">
        <f t="shared" si="1"/>
        <v>253249.84653161452</v>
      </c>
    </row>
    <row r="20" spans="1:8" x14ac:dyDescent="0.2">
      <c r="A20" s="1" t="s">
        <v>27</v>
      </c>
      <c r="B20" s="6">
        <v>0.83333333333333304</v>
      </c>
      <c r="D20" s="4">
        <v>4</v>
      </c>
      <c r="E20" s="7">
        <f t="shared" si="3"/>
        <v>26385758.133824423</v>
      </c>
      <c r="F20" s="7">
        <f t="shared" si="2"/>
        <v>25759558.911662463</v>
      </c>
      <c r="G20" s="8">
        <f t="shared" si="0"/>
        <v>5277.1516267648849</v>
      </c>
      <c r="H20" s="8">
        <f t="shared" si="1"/>
        <v>263857.58133824426</v>
      </c>
    </row>
    <row r="21" spans="1:8" x14ac:dyDescent="0.2">
      <c r="A21" s="1" t="s">
        <v>28</v>
      </c>
      <c r="B21" s="6">
        <v>0.88888888888888895</v>
      </c>
      <c r="D21" s="4">
        <v>4</v>
      </c>
      <c r="E21" s="7">
        <f t="shared" si="3"/>
        <v>28153713.934929408</v>
      </c>
      <c r="F21" s="7">
        <f t="shared" si="2"/>
        <v>27485556.754165173</v>
      </c>
      <c r="G21" s="8">
        <f t="shared" si="0"/>
        <v>5630.742786985882</v>
      </c>
      <c r="H21" s="8">
        <f t="shared" si="1"/>
        <v>281537.13934929407</v>
      </c>
    </row>
    <row r="22" spans="1:8" x14ac:dyDescent="0.2">
      <c r="A22" s="1" t="s">
        <v>29</v>
      </c>
      <c r="B22" s="6">
        <v>0.9</v>
      </c>
      <c r="D22" s="4">
        <v>4</v>
      </c>
      <c r="E22" s="7">
        <f t="shared" si="3"/>
        <v>28507305.0951504</v>
      </c>
      <c r="F22" s="7">
        <f t="shared" si="2"/>
        <v>27830756.32266571</v>
      </c>
      <c r="G22" s="8">
        <f t="shared" si="0"/>
        <v>5701.46101903008</v>
      </c>
      <c r="H22" s="8">
        <f t="shared" si="1"/>
        <v>285073.05095150397</v>
      </c>
    </row>
    <row r="23" spans="1:8" x14ac:dyDescent="0.2">
      <c r="A23" s="2" t="s">
        <v>30</v>
      </c>
      <c r="B23" s="6">
        <v>0.28888888888888897</v>
      </c>
      <c r="D23" s="4">
        <v>4</v>
      </c>
      <c r="E23" s="7">
        <f t="shared" si="3"/>
        <v>9059791.2829957046</v>
      </c>
      <c r="F23" s="7">
        <f t="shared" si="2"/>
        <v>8844780.0551360436</v>
      </c>
      <c r="G23" s="8">
        <f t="shared" si="0"/>
        <v>1811.9582565991409</v>
      </c>
      <c r="H23" s="8">
        <f t="shared" si="1"/>
        <v>90597.912829957044</v>
      </c>
    </row>
    <row r="24" spans="1:8" x14ac:dyDescent="0.2">
      <c r="A24" s="2" t="s">
        <v>31</v>
      </c>
      <c r="B24" s="6">
        <v>0.45</v>
      </c>
      <c r="D24" s="4">
        <v>4</v>
      </c>
      <c r="E24" s="7">
        <f t="shared" si="3"/>
        <v>14186863.106200123</v>
      </c>
      <c r="F24" s="7">
        <f t="shared" si="2"/>
        <v>13850173.798393864</v>
      </c>
      <c r="G24" s="8">
        <f t="shared" si="0"/>
        <v>2837.3726212400247</v>
      </c>
      <c r="H24" s="8">
        <f t="shared" si="1"/>
        <v>141868.63106200122</v>
      </c>
    </row>
    <row r="25" spans="1:8" x14ac:dyDescent="0.2">
      <c r="A25" s="2" t="s">
        <v>32</v>
      </c>
      <c r="B25" s="6">
        <v>0.55000000000000004</v>
      </c>
      <c r="D25" s="4">
        <v>4</v>
      </c>
      <c r="E25" s="7">
        <f t="shared" si="3"/>
        <v>17369183.548189074</v>
      </c>
      <c r="F25" s="7">
        <f t="shared" si="2"/>
        <v>16956969.91489872</v>
      </c>
      <c r="G25" s="8">
        <f t="shared" si="0"/>
        <v>3473.8367096378147</v>
      </c>
      <c r="H25" s="8">
        <f t="shared" si="1"/>
        <v>173691.83548189074</v>
      </c>
    </row>
    <row r="26" spans="1:8" x14ac:dyDescent="0.2">
      <c r="B26" s="6"/>
      <c r="E26" s="7"/>
      <c r="F26" s="7"/>
      <c r="G26" s="8"/>
      <c r="H26" s="8"/>
    </row>
    <row r="27" spans="1:8" x14ac:dyDescent="0.2">
      <c r="A27" s="1" t="s">
        <v>33</v>
      </c>
      <c r="B27" s="6">
        <v>0.6</v>
      </c>
      <c r="D27" s="4">
        <v>8</v>
      </c>
      <c r="E27" s="7">
        <f t="shared" si="3"/>
        <v>37712332.112332113</v>
      </c>
      <c r="F27" s="7">
        <f t="shared" si="2"/>
        <v>36901314.21744325</v>
      </c>
      <c r="G27" s="8">
        <f t="shared" ref="G27:G37" si="4">E27/$B$5</f>
        <v>7542.466422466423</v>
      </c>
      <c r="H27" s="8">
        <f t="shared" ref="H27:H37" si="5">E27/$B$6</f>
        <v>377123.32112332113</v>
      </c>
    </row>
    <row r="28" spans="1:8" x14ac:dyDescent="0.2">
      <c r="A28" s="1" t="s">
        <v>34</v>
      </c>
      <c r="B28" s="6">
        <v>0.66666666666666696</v>
      </c>
      <c r="D28" s="4">
        <v>8</v>
      </c>
      <c r="E28" s="7">
        <f t="shared" si="3"/>
        <v>41932112.332112357</v>
      </c>
      <c r="F28" s="7">
        <f t="shared" si="2"/>
        <v>41030346.475507788</v>
      </c>
      <c r="G28" s="8">
        <f t="shared" si="4"/>
        <v>8386.4224664224712</v>
      </c>
      <c r="H28" s="8">
        <f t="shared" si="5"/>
        <v>419321.1233211236</v>
      </c>
    </row>
    <row r="29" spans="1:8" x14ac:dyDescent="0.2">
      <c r="A29" s="1" t="s">
        <v>35</v>
      </c>
      <c r="B29" s="6">
        <v>0.75</v>
      </c>
      <c r="D29" s="4">
        <v>8</v>
      </c>
      <c r="E29" s="7">
        <f t="shared" si="3"/>
        <v>47206837.606837608</v>
      </c>
      <c r="F29" s="7">
        <f t="shared" si="2"/>
        <v>46191636.798088409</v>
      </c>
      <c r="G29" s="8">
        <f t="shared" si="4"/>
        <v>9441.3675213675215</v>
      </c>
      <c r="H29" s="8">
        <f t="shared" si="5"/>
        <v>472068.37606837606</v>
      </c>
    </row>
    <row r="30" spans="1:8" x14ac:dyDescent="0.2">
      <c r="A30" s="1" t="s">
        <v>36</v>
      </c>
      <c r="B30" s="6">
        <v>0.83333333333333304</v>
      </c>
      <c r="D30" s="4">
        <v>8</v>
      </c>
      <c r="E30" s="7">
        <f t="shared" si="3"/>
        <v>52481562.881562866</v>
      </c>
      <c r="F30" s="7">
        <f t="shared" si="2"/>
        <v>51352927.120669037</v>
      </c>
      <c r="G30" s="8">
        <f t="shared" si="4"/>
        <v>10496.312576312574</v>
      </c>
      <c r="H30" s="8">
        <f t="shared" si="5"/>
        <v>524815.6288156287</v>
      </c>
    </row>
    <row r="31" spans="1:8" x14ac:dyDescent="0.2">
      <c r="A31" s="1" t="s">
        <v>37</v>
      </c>
      <c r="B31" s="6">
        <v>0.88888888888888895</v>
      </c>
      <c r="D31" s="4">
        <v>8</v>
      </c>
      <c r="E31" s="7">
        <f t="shared" si="3"/>
        <v>55998046.398046412</v>
      </c>
      <c r="F31" s="7">
        <f t="shared" si="2"/>
        <v>54793787.335722826</v>
      </c>
      <c r="G31" s="8">
        <f t="shared" si="4"/>
        <v>11199.609279609282</v>
      </c>
      <c r="H31" s="8">
        <f t="shared" si="5"/>
        <v>559980.46398046415</v>
      </c>
    </row>
    <row r="32" spans="1:8" x14ac:dyDescent="0.2">
      <c r="A32" s="1" t="s">
        <v>38</v>
      </c>
      <c r="B32" s="6">
        <v>0.9</v>
      </c>
      <c r="D32" s="4">
        <v>8</v>
      </c>
      <c r="E32" s="7">
        <f t="shared" si="3"/>
        <v>56701343.101343103</v>
      </c>
      <c r="F32" s="7">
        <f t="shared" si="2"/>
        <v>55481959.378733568</v>
      </c>
      <c r="G32" s="8">
        <f t="shared" si="4"/>
        <v>11340.26862026862</v>
      </c>
      <c r="H32" s="8">
        <f t="shared" si="5"/>
        <v>567013.43101343105</v>
      </c>
    </row>
    <row r="33" spans="1:8" x14ac:dyDescent="0.2">
      <c r="A33" s="2" t="s">
        <v>39</v>
      </c>
      <c r="B33" s="6">
        <v>0.63888888888888895</v>
      </c>
      <c r="D33" s="4">
        <v>8</v>
      </c>
      <c r="E33" s="7">
        <f t="shared" si="3"/>
        <v>40173870.573870584</v>
      </c>
      <c r="F33" s="7">
        <f t="shared" si="2"/>
        <v>39309916.36798089</v>
      </c>
      <c r="G33" s="8">
        <f t="shared" si="4"/>
        <v>8034.7741147741172</v>
      </c>
      <c r="H33" s="8">
        <f t="shared" si="5"/>
        <v>401738.70573870582</v>
      </c>
    </row>
    <row r="34" spans="1:8" x14ac:dyDescent="0.2">
      <c r="A34" s="2" t="s">
        <v>40</v>
      </c>
      <c r="B34" s="6">
        <v>0.69444444444444398</v>
      </c>
      <c r="D34" s="4">
        <v>8</v>
      </c>
      <c r="E34" s="7">
        <f t="shared" si="3"/>
        <v>43690354.090354063</v>
      </c>
      <c r="F34" s="7">
        <f t="shared" si="2"/>
        <v>42750776.58303462</v>
      </c>
      <c r="G34" s="8">
        <f t="shared" si="4"/>
        <v>8738.0708180708134</v>
      </c>
      <c r="H34" s="8">
        <f t="shared" si="5"/>
        <v>436903.54090354062</v>
      </c>
    </row>
    <row r="35" spans="1:8" x14ac:dyDescent="0.2">
      <c r="A35" s="2" t="s">
        <v>41</v>
      </c>
      <c r="B35" s="6">
        <v>0.72222222222222199</v>
      </c>
      <c r="D35" s="4">
        <v>8</v>
      </c>
      <c r="E35" s="7">
        <f t="shared" si="3"/>
        <v>45448595.848595835</v>
      </c>
      <c r="F35" s="7">
        <f t="shared" si="2"/>
        <v>44471206.690561511</v>
      </c>
      <c r="G35" s="8">
        <f t="shared" si="4"/>
        <v>9089.7191697191665</v>
      </c>
      <c r="H35" s="8">
        <f t="shared" si="5"/>
        <v>454485.95848595834</v>
      </c>
    </row>
    <row r="36" spans="1:8" x14ac:dyDescent="0.2">
      <c r="A36" s="2" t="s">
        <v>42</v>
      </c>
      <c r="B36" s="6">
        <v>0.55555555555555602</v>
      </c>
      <c r="D36" s="4">
        <v>8</v>
      </c>
      <c r="E36" s="7">
        <f t="shared" si="3"/>
        <v>34899145.299145326</v>
      </c>
      <c r="F36" s="7">
        <f t="shared" si="2"/>
        <v>34148626.045400269</v>
      </c>
      <c r="G36" s="8">
        <f t="shared" si="4"/>
        <v>6979.829059829065</v>
      </c>
      <c r="H36" s="8">
        <f t="shared" si="5"/>
        <v>348991.45299145323</v>
      </c>
    </row>
    <row r="37" spans="1:8" x14ac:dyDescent="0.2">
      <c r="A37" s="2" t="s">
        <v>43</v>
      </c>
      <c r="B37" s="6">
        <v>0.57777777777777795</v>
      </c>
      <c r="D37" s="4">
        <v>8</v>
      </c>
      <c r="E37" s="7">
        <f t="shared" si="3"/>
        <v>36305738.705738716</v>
      </c>
      <c r="F37" s="7">
        <f t="shared" si="2"/>
        <v>35524970.131421752</v>
      </c>
      <c r="G37" s="8">
        <f t="shared" si="4"/>
        <v>7261.1477411477435</v>
      </c>
      <c r="H37" s="8">
        <f t="shared" si="5"/>
        <v>363057.38705738715</v>
      </c>
    </row>
    <row r="38" spans="1:8" x14ac:dyDescent="0.2">
      <c r="B38" s="6"/>
      <c r="E38" s="7"/>
      <c r="F38" s="7"/>
      <c r="G38" s="8"/>
      <c r="H38" s="8"/>
    </row>
    <row r="39" spans="1:8" x14ac:dyDescent="0.2">
      <c r="A39" s="1" t="s">
        <v>44</v>
      </c>
      <c r="B39" s="6">
        <v>0.66666666666666696</v>
      </c>
      <c r="D39" s="4">
        <v>16</v>
      </c>
      <c r="E39" s="7">
        <f t="shared" si="3"/>
        <v>82952657.004830956</v>
      </c>
      <c r="F39" s="7">
        <f t="shared" si="2"/>
        <v>81534662.867996246</v>
      </c>
      <c r="G39" s="8">
        <f t="shared" ref="G39:G57" si="6">E39/$B$5</f>
        <v>16590.531400966192</v>
      </c>
      <c r="H39" s="8">
        <f t="shared" ref="H39:H57" si="7">E39/$B$6</f>
        <v>829526.57004830951</v>
      </c>
    </row>
    <row r="40" spans="1:8" x14ac:dyDescent="0.2">
      <c r="A40" s="1" t="s">
        <v>45</v>
      </c>
      <c r="B40" s="6">
        <v>0.75</v>
      </c>
      <c r="D40" s="4">
        <v>16</v>
      </c>
      <c r="E40" s="7">
        <f t="shared" si="3"/>
        <v>93387439.613526568</v>
      </c>
      <c r="F40" s="7">
        <f t="shared" si="2"/>
        <v>91791073.124406457</v>
      </c>
      <c r="G40" s="8">
        <f t="shared" si="6"/>
        <v>18677.487922705313</v>
      </c>
      <c r="H40" s="8">
        <f t="shared" si="7"/>
        <v>933874.39613526571</v>
      </c>
    </row>
    <row r="41" spans="1:8" x14ac:dyDescent="0.2">
      <c r="A41" s="9" t="s">
        <v>46</v>
      </c>
      <c r="B41" s="6">
        <v>0.8</v>
      </c>
      <c r="D41" s="4">
        <v>16</v>
      </c>
      <c r="E41" s="7">
        <f t="shared" si="3"/>
        <v>99648309.178743958</v>
      </c>
      <c r="F41" s="7">
        <f t="shared" si="2"/>
        <v>97944919.278252617</v>
      </c>
      <c r="G41" s="8">
        <f t="shared" si="6"/>
        <v>19929.661835748793</v>
      </c>
      <c r="H41" s="8">
        <f t="shared" si="7"/>
        <v>996483.09178743954</v>
      </c>
    </row>
    <row r="42" spans="1:8" x14ac:dyDescent="0.2">
      <c r="A42" s="1" t="s">
        <v>47</v>
      </c>
      <c r="B42" s="6">
        <v>0.83333333333333304</v>
      </c>
      <c r="D42" s="4">
        <v>16</v>
      </c>
      <c r="E42" s="7">
        <f t="shared" si="3"/>
        <v>103822222.22222218</v>
      </c>
      <c r="F42" s="7">
        <f t="shared" si="2"/>
        <v>102047483.38081667</v>
      </c>
      <c r="G42" s="8">
        <f t="shared" si="6"/>
        <v>20764.444444444434</v>
      </c>
      <c r="H42" s="8">
        <f t="shared" si="7"/>
        <v>1038222.2222222218</v>
      </c>
    </row>
    <row r="43" spans="1:8" x14ac:dyDescent="0.2">
      <c r="A43" s="1" t="s">
        <v>48</v>
      </c>
      <c r="B43" s="6">
        <v>0.88888888888888895</v>
      </c>
      <c r="D43" s="4">
        <v>16</v>
      </c>
      <c r="E43" s="7">
        <f t="shared" si="3"/>
        <v>110778743.96135268</v>
      </c>
      <c r="F43" s="7">
        <f t="shared" si="2"/>
        <v>108885090.21842358</v>
      </c>
      <c r="G43" s="8">
        <f t="shared" si="6"/>
        <v>22155.748792270537</v>
      </c>
      <c r="H43" s="8">
        <f t="shared" si="7"/>
        <v>1107787.4396135267</v>
      </c>
    </row>
    <row r="44" spans="1:8" x14ac:dyDescent="0.2">
      <c r="A44" s="1" t="s">
        <v>49</v>
      </c>
      <c r="B44" s="6">
        <v>0.9</v>
      </c>
      <c r="D44" s="4">
        <v>16</v>
      </c>
      <c r="E44" s="7">
        <f t="shared" si="3"/>
        <v>112170048.30917874</v>
      </c>
      <c r="F44" s="7">
        <f t="shared" si="2"/>
        <v>110252611.58594492</v>
      </c>
      <c r="G44" s="8">
        <f t="shared" si="6"/>
        <v>22434.009661835749</v>
      </c>
      <c r="H44" s="8">
        <f t="shared" si="7"/>
        <v>1121700.4830917874</v>
      </c>
    </row>
    <row r="45" spans="1:8" x14ac:dyDescent="0.2">
      <c r="A45" s="2" t="s">
        <v>50</v>
      </c>
      <c r="B45" s="6">
        <v>0.57777777777777795</v>
      </c>
      <c r="D45" s="4">
        <v>16</v>
      </c>
      <c r="E45" s="7">
        <f t="shared" si="3"/>
        <v>71822222.222222239</v>
      </c>
      <c r="F45" s="7">
        <f t="shared" si="2"/>
        <v>70594491.927825272</v>
      </c>
      <c r="G45" s="8">
        <f t="shared" si="6"/>
        <v>14364.444444444447</v>
      </c>
      <c r="H45" s="8">
        <f t="shared" si="7"/>
        <v>718222.22222222236</v>
      </c>
    </row>
    <row r="46" spans="1:8" x14ac:dyDescent="0.2">
      <c r="A46" s="2" t="s">
        <v>51</v>
      </c>
      <c r="B46" s="6">
        <v>0.6</v>
      </c>
      <c r="D46" s="4">
        <v>16</v>
      </c>
      <c r="E46" s="7">
        <f t="shared" si="3"/>
        <v>74604830.917874396</v>
      </c>
      <c r="F46" s="7">
        <f t="shared" si="2"/>
        <v>73329534.662867993</v>
      </c>
      <c r="G46" s="8">
        <f t="shared" si="6"/>
        <v>14920.966183574879</v>
      </c>
      <c r="H46" s="8">
        <f t="shared" si="7"/>
        <v>746048.30917874398</v>
      </c>
    </row>
    <row r="47" spans="1:8" x14ac:dyDescent="0.2">
      <c r="A47" s="2" t="s">
        <v>52</v>
      </c>
      <c r="B47" s="6">
        <v>0.62222222222222201</v>
      </c>
      <c r="D47" s="4">
        <v>16</v>
      </c>
      <c r="E47" s="7">
        <f t="shared" si="3"/>
        <v>77387439.613526538</v>
      </c>
      <c r="F47" s="7">
        <f t="shared" si="2"/>
        <v>76064577.397910699</v>
      </c>
      <c r="G47" s="8">
        <f t="shared" si="6"/>
        <v>15477.487922705308</v>
      </c>
      <c r="H47" s="8">
        <f t="shared" si="7"/>
        <v>773874.39613526536</v>
      </c>
    </row>
    <row r="48" spans="1:8" x14ac:dyDescent="0.2">
      <c r="A48" s="2" t="s">
        <v>53</v>
      </c>
      <c r="B48" s="6">
        <v>0.63888888888888895</v>
      </c>
      <c r="D48" s="4">
        <v>16</v>
      </c>
      <c r="E48" s="7">
        <f t="shared" si="3"/>
        <v>79474396.135265723</v>
      </c>
      <c r="F48" s="7">
        <f t="shared" si="2"/>
        <v>78115859.449192792</v>
      </c>
      <c r="G48" s="8">
        <f t="shared" si="6"/>
        <v>15894.879227053145</v>
      </c>
      <c r="H48" s="8">
        <f t="shared" si="7"/>
        <v>794743.96135265718</v>
      </c>
    </row>
    <row r="49" spans="1:8" x14ac:dyDescent="0.2">
      <c r="A49" s="2" t="s">
        <v>54</v>
      </c>
      <c r="B49" s="6">
        <v>0.69444444444444398</v>
      </c>
      <c r="D49" s="4">
        <v>16</v>
      </c>
      <c r="E49" s="7">
        <f t="shared" si="3"/>
        <v>86430917.874396086</v>
      </c>
      <c r="F49" s="7">
        <f t="shared" si="2"/>
        <v>84953466.286799565</v>
      </c>
      <c r="G49" s="8">
        <f t="shared" si="6"/>
        <v>17286.183574879218</v>
      </c>
      <c r="H49" s="8">
        <f t="shared" si="7"/>
        <v>864309.1787439608</v>
      </c>
    </row>
    <row r="50" spans="1:8" x14ac:dyDescent="0.2">
      <c r="A50" s="2" t="s">
        <v>55</v>
      </c>
      <c r="B50" s="6">
        <v>0.72222222222222199</v>
      </c>
      <c r="D50" s="4">
        <v>16</v>
      </c>
      <c r="E50" s="7">
        <f t="shared" si="3"/>
        <v>89909178.743961334</v>
      </c>
      <c r="F50" s="7">
        <f t="shared" si="2"/>
        <v>88372269.705603018</v>
      </c>
      <c r="G50" s="8">
        <f t="shared" si="6"/>
        <v>17981.835748792266</v>
      </c>
      <c r="H50" s="8">
        <f t="shared" si="7"/>
        <v>899091.78743961337</v>
      </c>
    </row>
    <row r="51" spans="1:8" x14ac:dyDescent="0.2">
      <c r="A51" s="2" t="s">
        <v>56</v>
      </c>
      <c r="B51" s="6">
        <v>0.77777777777777801</v>
      </c>
      <c r="D51" s="4">
        <v>16</v>
      </c>
      <c r="E51" s="7">
        <f t="shared" si="3"/>
        <v>96865700.483091816</v>
      </c>
      <c r="F51" s="7">
        <f t="shared" si="2"/>
        <v>95209876.54320991</v>
      </c>
      <c r="G51" s="8">
        <f t="shared" si="6"/>
        <v>19373.140096618365</v>
      </c>
      <c r="H51" s="8">
        <f t="shared" si="7"/>
        <v>968657.00483091816</v>
      </c>
    </row>
    <row r="52" spans="1:8" x14ac:dyDescent="0.2">
      <c r="A52" s="2" t="s">
        <v>57</v>
      </c>
      <c r="B52" s="6">
        <v>0.85555555555555596</v>
      </c>
      <c r="D52" s="4">
        <v>16</v>
      </c>
      <c r="E52" s="7">
        <f t="shared" si="3"/>
        <v>106604830.91787446</v>
      </c>
      <c r="F52" s="7">
        <f t="shared" si="2"/>
        <v>104782526.11585951</v>
      </c>
      <c r="G52" s="8">
        <f t="shared" si="6"/>
        <v>21320.966183574892</v>
      </c>
      <c r="H52" s="8">
        <f t="shared" si="7"/>
        <v>1066048.3091787444</v>
      </c>
    </row>
    <row r="53" spans="1:8" x14ac:dyDescent="0.2">
      <c r="A53" s="2" t="s">
        <v>58</v>
      </c>
      <c r="B53" s="6">
        <v>0.55555555555555602</v>
      </c>
      <c r="D53" s="4">
        <v>16</v>
      </c>
      <c r="E53" s="7">
        <f t="shared" si="3"/>
        <v>69039613.526570112</v>
      </c>
      <c r="F53" s="7">
        <f t="shared" si="2"/>
        <v>67859449.192782581</v>
      </c>
      <c r="G53" s="8">
        <f t="shared" si="6"/>
        <v>13807.922705314022</v>
      </c>
      <c r="H53" s="8">
        <f t="shared" si="7"/>
        <v>690396.1352657011</v>
      </c>
    </row>
    <row r="54" spans="1:8" x14ac:dyDescent="0.2">
      <c r="A54" s="2" t="s">
        <v>59</v>
      </c>
      <c r="B54" s="6">
        <v>0.53333333333333299</v>
      </c>
      <c r="D54" s="4">
        <v>16</v>
      </c>
      <c r="E54" s="7">
        <f t="shared" si="3"/>
        <v>66257004.830917835</v>
      </c>
      <c r="F54" s="7">
        <f t="shared" si="2"/>
        <v>65124406.457739748</v>
      </c>
      <c r="G54" s="8">
        <f t="shared" si="6"/>
        <v>13251.400966183566</v>
      </c>
      <c r="H54" s="8">
        <f t="shared" si="7"/>
        <v>662570.04830917832</v>
      </c>
    </row>
    <row r="55" spans="1:8" x14ac:dyDescent="0.2">
      <c r="A55" s="2" t="s">
        <v>60</v>
      </c>
      <c r="B55" s="6">
        <v>0.5</v>
      </c>
      <c r="D55" s="4">
        <v>16</v>
      </c>
      <c r="E55" s="7">
        <f t="shared" si="3"/>
        <v>62083091.787439615</v>
      </c>
      <c r="F55" s="7">
        <f t="shared" si="2"/>
        <v>61021842.355175689</v>
      </c>
      <c r="G55" s="8">
        <f t="shared" si="6"/>
        <v>12416.618357487923</v>
      </c>
      <c r="H55" s="8">
        <f t="shared" si="7"/>
        <v>620830.9178743962</v>
      </c>
    </row>
    <row r="56" spans="1:8" x14ac:dyDescent="0.2">
      <c r="A56" s="2" t="s">
        <v>51</v>
      </c>
      <c r="B56" s="6">
        <v>0.6</v>
      </c>
      <c r="D56" s="4">
        <v>16</v>
      </c>
      <c r="E56" s="7">
        <f t="shared" si="3"/>
        <v>74604830.917874396</v>
      </c>
      <c r="F56" s="7">
        <f t="shared" si="2"/>
        <v>73329534.662867993</v>
      </c>
      <c r="G56" s="8">
        <f t="shared" si="6"/>
        <v>14920.966183574879</v>
      </c>
      <c r="H56" s="8">
        <f t="shared" si="7"/>
        <v>746048.30917874398</v>
      </c>
    </row>
    <row r="57" spans="1:8" x14ac:dyDescent="0.2">
      <c r="A57" s="2" t="s">
        <v>61</v>
      </c>
      <c r="B57" s="6">
        <v>0.66666666666666696</v>
      </c>
      <c r="D57" s="4">
        <v>16</v>
      </c>
      <c r="E57" s="7">
        <f t="shared" si="3"/>
        <v>82952657.004830956</v>
      </c>
      <c r="F57" s="7">
        <f t="shared" si="2"/>
        <v>81534662.867996246</v>
      </c>
      <c r="G57" s="8">
        <f t="shared" si="6"/>
        <v>16590.531400966192</v>
      </c>
      <c r="H57" s="8">
        <f t="shared" si="7"/>
        <v>829526.57004830951</v>
      </c>
    </row>
    <row r="58" spans="1:8" x14ac:dyDescent="0.2">
      <c r="A58" s="4"/>
      <c r="B58" s="6"/>
      <c r="E58" s="7"/>
      <c r="F58" s="7"/>
      <c r="G58" s="8"/>
      <c r="H58" s="8"/>
    </row>
    <row r="59" spans="1:8" x14ac:dyDescent="0.2">
      <c r="A59" s="1" t="s">
        <v>62</v>
      </c>
      <c r="B59" s="6">
        <v>0.75</v>
      </c>
      <c r="D59" s="4">
        <v>32</v>
      </c>
      <c r="E59" s="7">
        <f t="shared" si="3"/>
        <v>182800945.62647754</v>
      </c>
      <c r="F59" s="7">
        <f t="shared" si="2"/>
        <v>179741515.57415155</v>
      </c>
      <c r="G59" s="8">
        <f t="shared" ref="G59:G67" si="8">E59/$B$5</f>
        <v>36560.18912529551</v>
      </c>
      <c r="H59" s="8">
        <f t="shared" ref="H59:H67" si="9">E59/$B$6</f>
        <v>1828009.4562647755</v>
      </c>
    </row>
    <row r="60" spans="1:8" x14ac:dyDescent="0.2">
      <c r="A60" s="1" t="s">
        <v>63</v>
      </c>
      <c r="B60" s="6">
        <v>0.8</v>
      </c>
      <c r="D60" s="4">
        <v>32</v>
      </c>
      <c r="E60" s="7">
        <f t="shared" si="3"/>
        <v>195056264.77541372</v>
      </c>
      <c r="F60" s="7">
        <f t="shared" si="2"/>
        <v>191791724.77917248</v>
      </c>
      <c r="G60" s="8">
        <f t="shared" si="8"/>
        <v>39011.252955082746</v>
      </c>
      <c r="H60" s="8">
        <f t="shared" si="9"/>
        <v>1950562.6477541372</v>
      </c>
    </row>
    <row r="61" spans="1:8" x14ac:dyDescent="0.2">
      <c r="A61" s="1" t="s">
        <v>64</v>
      </c>
      <c r="B61" s="6">
        <v>0.83333333333333304</v>
      </c>
      <c r="D61" s="4">
        <v>32</v>
      </c>
      <c r="E61" s="7">
        <f t="shared" si="3"/>
        <v>203226477.54137108</v>
      </c>
      <c r="F61" s="7">
        <f t="shared" si="2"/>
        <v>199825197.58251968</v>
      </c>
      <c r="G61" s="8">
        <f t="shared" si="8"/>
        <v>40645.295508274212</v>
      </c>
      <c r="H61" s="8">
        <f t="shared" si="9"/>
        <v>2032264.7754137109</v>
      </c>
    </row>
    <row r="62" spans="1:8" x14ac:dyDescent="0.2">
      <c r="A62" s="1" t="s">
        <v>65</v>
      </c>
      <c r="B62" s="6">
        <v>0.88888888888888895</v>
      </c>
      <c r="D62" s="4">
        <v>32</v>
      </c>
      <c r="E62" s="7">
        <f t="shared" si="3"/>
        <v>216843498.81796694</v>
      </c>
      <c r="F62" s="7">
        <f t="shared" si="2"/>
        <v>213214318.9214319</v>
      </c>
      <c r="G62" s="8">
        <f t="shared" si="8"/>
        <v>43368.699763593388</v>
      </c>
      <c r="H62" s="8">
        <f t="shared" si="9"/>
        <v>2168434.9881796692</v>
      </c>
    </row>
    <row r="63" spans="1:8" x14ac:dyDescent="0.2">
      <c r="A63" s="1" t="s">
        <v>66</v>
      </c>
      <c r="B63" s="6">
        <v>0.9</v>
      </c>
      <c r="D63" s="4">
        <v>32</v>
      </c>
      <c r="E63" s="7">
        <f t="shared" si="3"/>
        <v>219566903.07328606</v>
      </c>
      <c r="F63" s="7">
        <f t="shared" si="2"/>
        <v>215892143.18921432</v>
      </c>
      <c r="G63" s="8">
        <f t="shared" si="8"/>
        <v>43913.38061465721</v>
      </c>
      <c r="H63" s="8">
        <f t="shared" si="9"/>
        <v>2195669.0307328608</v>
      </c>
    </row>
    <row r="64" spans="1:8" x14ac:dyDescent="0.2">
      <c r="A64" s="2" t="s">
        <v>67</v>
      </c>
      <c r="B64" s="6">
        <v>0.71111111111111103</v>
      </c>
      <c r="D64" s="4">
        <v>32</v>
      </c>
      <c r="E64" s="7">
        <f t="shared" si="3"/>
        <v>173269030.73286051</v>
      </c>
      <c r="F64" s="7">
        <f t="shared" si="2"/>
        <v>170369130.63691303</v>
      </c>
      <c r="G64" s="8">
        <f t="shared" si="8"/>
        <v>34653.806146572104</v>
      </c>
      <c r="H64" s="8">
        <f t="shared" si="9"/>
        <v>1732690.3073286051</v>
      </c>
    </row>
    <row r="65" spans="1:8" x14ac:dyDescent="0.2">
      <c r="A65" s="2" t="s">
        <v>68</v>
      </c>
      <c r="B65" s="6">
        <v>0.73333333333333295</v>
      </c>
      <c r="D65" s="4">
        <v>32</v>
      </c>
      <c r="E65" s="7">
        <f t="shared" si="3"/>
        <v>178715839.24349874</v>
      </c>
      <c r="F65" s="7">
        <f t="shared" si="2"/>
        <v>175724779.17247784</v>
      </c>
      <c r="G65" s="8">
        <f t="shared" si="8"/>
        <v>35743.167848699748</v>
      </c>
      <c r="H65" s="8">
        <f t="shared" si="9"/>
        <v>1787158.3924349875</v>
      </c>
    </row>
    <row r="66" spans="1:8" x14ac:dyDescent="0.2">
      <c r="A66" s="2" t="s">
        <v>69</v>
      </c>
      <c r="B66" s="6">
        <v>0.77777777777777801</v>
      </c>
      <c r="D66" s="4">
        <v>32</v>
      </c>
      <c r="E66" s="7">
        <f t="shared" si="3"/>
        <v>189609456.26477548</v>
      </c>
      <c r="F66" s="7">
        <f t="shared" si="2"/>
        <v>186436076.24360767</v>
      </c>
      <c r="G66" s="8">
        <f t="shared" si="8"/>
        <v>37921.891252955094</v>
      </c>
      <c r="H66" s="8">
        <f t="shared" si="9"/>
        <v>1896094.5626477548</v>
      </c>
    </row>
    <row r="67" spans="1:8" x14ac:dyDescent="0.2">
      <c r="A67" s="2" t="s">
        <v>70</v>
      </c>
      <c r="B67" s="6">
        <v>0.66666666666666696</v>
      </c>
      <c r="D67" s="4">
        <v>32</v>
      </c>
      <c r="E67" s="7">
        <f t="shared" si="3"/>
        <v>162375413.711584</v>
      </c>
      <c r="F67" s="7">
        <f t="shared" si="2"/>
        <v>159657833.56578344</v>
      </c>
      <c r="G67" s="8">
        <f t="shared" si="8"/>
        <v>32475.082742316801</v>
      </c>
      <c r="H67" s="8">
        <f t="shared" si="9"/>
        <v>1623754.1371158401</v>
      </c>
    </row>
    <row r="68" spans="1:8" x14ac:dyDescent="0.2">
      <c r="A68" s="4"/>
      <c r="B68" s="6"/>
      <c r="E68" s="7"/>
      <c r="F68" s="7"/>
      <c r="G68" s="8"/>
      <c r="H68" s="8"/>
    </row>
    <row r="69" spans="1:8" x14ac:dyDescent="0.2">
      <c r="A69" s="2" t="s">
        <v>71</v>
      </c>
      <c r="B69" s="6">
        <v>0.73333333333333295</v>
      </c>
      <c r="D69" s="4">
        <v>64</v>
      </c>
      <c r="E69" s="7">
        <f t="shared" si="3"/>
        <v>342842630.38548738</v>
      </c>
      <c r="F69" s="7">
        <f t="shared" si="2"/>
        <v>354415377.40271902</v>
      </c>
      <c r="G69" s="8">
        <f>E69/$B$5</f>
        <v>68568.526077097471</v>
      </c>
      <c r="H69" s="8">
        <f>E69/$B$6</f>
        <v>3428426.3038548739</v>
      </c>
    </row>
    <row r="70" spans="1:8" x14ac:dyDescent="0.2">
      <c r="A70" s="2" t="s">
        <v>72</v>
      </c>
      <c r="B70" s="6">
        <v>0.77777777777777801</v>
      </c>
      <c r="D70" s="4">
        <v>64</v>
      </c>
      <c r="E70" s="7">
        <f t="shared" si="3"/>
        <v>363740589.56916112</v>
      </c>
      <c r="F70" s="7">
        <f t="shared" si="2"/>
        <v>376018752.93014544</v>
      </c>
      <c r="G70" s="8">
        <f>E70/$B$5</f>
        <v>72748.117913832219</v>
      </c>
      <c r="H70" s="8">
        <f>E70/$B$6</f>
        <v>3637405.8956916113</v>
      </c>
    </row>
    <row r="71" spans="1:8" x14ac:dyDescent="0.2">
      <c r="A71" s="2" t="s">
        <v>73</v>
      </c>
      <c r="B71" s="6">
        <v>0.8</v>
      </c>
      <c r="D71" s="4">
        <v>64</v>
      </c>
      <c r="E71" s="7">
        <f t="shared" si="3"/>
        <v>374189569.16099775</v>
      </c>
      <c r="F71" s="7">
        <f t="shared" si="2"/>
        <v>386820440.69385839</v>
      </c>
      <c r="G71" s="8">
        <f>E71/$B$5</f>
        <v>74837.913832199556</v>
      </c>
      <c r="H71" s="8">
        <f>E71/$B$6</f>
        <v>3741895.6916099773</v>
      </c>
    </row>
    <row r="72" spans="1:8" x14ac:dyDescent="0.2">
      <c r="A72" s="2" t="s">
        <v>74</v>
      </c>
      <c r="B72" s="6">
        <v>0.83333333333333304</v>
      </c>
      <c r="D72" s="4">
        <v>64</v>
      </c>
      <c r="E72" s="7">
        <f t="shared" si="3"/>
        <v>389863038.54875267</v>
      </c>
      <c r="F72" s="7">
        <f t="shared" si="2"/>
        <v>403022972.33942789</v>
      </c>
      <c r="G72" s="8">
        <f>E72/$B$5</f>
        <v>77972.607709750533</v>
      </c>
      <c r="H72" s="8">
        <f>E72/$B$6</f>
        <v>3898630.3854875267</v>
      </c>
    </row>
    <row r="73" spans="1:8" x14ac:dyDescent="0.2">
      <c r="A73" s="2" t="s">
        <v>75</v>
      </c>
      <c r="B73" s="6">
        <v>0.71111111111111103</v>
      </c>
      <c r="D73" s="4">
        <v>64</v>
      </c>
      <c r="E73" s="7">
        <f t="shared" si="3"/>
        <v>332393650.79365075</v>
      </c>
      <c r="F73" s="7">
        <f t="shared" si="2"/>
        <v>343613689.63900602</v>
      </c>
      <c r="G73" s="8">
        <f>E73/$B$5</f>
        <v>66478.730158730148</v>
      </c>
      <c r="H73" s="8">
        <f>E73/$B$6</f>
        <v>3323936.5079365075</v>
      </c>
    </row>
    <row r="74" spans="1:8" x14ac:dyDescent="0.2">
      <c r="A74" s="4"/>
      <c r="B74" s="6"/>
      <c r="E74" s="7"/>
      <c r="F74" s="7"/>
      <c r="G74" s="8"/>
      <c r="H74" s="8"/>
    </row>
    <row r="75" spans="1:8" x14ac:dyDescent="0.2">
      <c r="A75" s="2" t="s">
        <v>76</v>
      </c>
      <c r="B75" s="6">
        <v>0.75</v>
      </c>
      <c r="D75" s="4">
        <v>128</v>
      </c>
      <c r="E75" s="7">
        <f t="shared" si="3"/>
        <v>648425995.80712783</v>
      </c>
      <c r="F75" s="7">
        <f t="shared" si="2"/>
        <v>690091923.2485497</v>
      </c>
      <c r="G75" s="8">
        <f t="shared" ref="G75:G82" si="10">E75/$B$5</f>
        <v>129685.19916142557</v>
      </c>
      <c r="H75" s="8">
        <f t="shared" ref="H75:H82" si="11">E75/$B$6</f>
        <v>6484259.9580712784</v>
      </c>
    </row>
    <row r="76" spans="1:8" x14ac:dyDescent="0.2">
      <c r="A76" s="2" t="s">
        <v>77</v>
      </c>
      <c r="B76" s="6">
        <v>0.77777777777777801</v>
      </c>
      <c r="D76" s="4">
        <v>128</v>
      </c>
      <c r="E76" s="7">
        <f t="shared" si="3"/>
        <v>672576939.20335448</v>
      </c>
      <c r="F76" s="7">
        <f t="shared" si="2"/>
        <v>715794734.49352992</v>
      </c>
      <c r="G76" s="8">
        <f t="shared" si="10"/>
        <v>134515.38784067088</v>
      </c>
      <c r="H76" s="8">
        <f t="shared" si="11"/>
        <v>6725769.3920335444</v>
      </c>
    </row>
    <row r="77" spans="1:8" x14ac:dyDescent="0.2">
      <c r="A77" s="2" t="s">
        <v>78</v>
      </c>
      <c r="B77" s="6">
        <v>0.71111111111111103</v>
      </c>
      <c r="D77" s="4">
        <v>128</v>
      </c>
      <c r="E77" s="7">
        <f t="shared" ref="E77:E140" si="12">$B$7/($B$11/D77+90+ROUNDUP(($B$11/D77/90/16-1),0)*0)*($B$11*(B77)-(16*12)-80)</f>
        <v>614614675.05241084</v>
      </c>
      <c r="F77" s="7">
        <f t="shared" ref="F77:F140" si="13">$B$7/($B$11/D77+90+ROUNDUP(($B$11/D77/90/16-1),0)*36)*($B$11*(B77)-(16*12)-80)</f>
        <v>654107987.5055778</v>
      </c>
      <c r="G77" s="8">
        <f t="shared" si="10"/>
        <v>122922.93501048216</v>
      </c>
      <c r="H77" s="8">
        <f t="shared" si="11"/>
        <v>6146146.7505241083</v>
      </c>
    </row>
    <row r="78" spans="1:8" x14ac:dyDescent="0.2">
      <c r="A78" s="2" t="s">
        <v>79</v>
      </c>
      <c r="B78" s="6">
        <v>0.75</v>
      </c>
      <c r="D78" s="4">
        <v>128</v>
      </c>
      <c r="E78" s="7">
        <f t="shared" si="12"/>
        <v>648425995.80712783</v>
      </c>
      <c r="F78" s="7">
        <f t="shared" si="13"/>
        <v>690091923.2485497</v>
      </c>
      <c r="G78" s="8">
        <f t="shared" si="10"/>
        <v>129685.19916142557</v>
      </c>
      <c r="H78" s="8">
        <f t="shared" si="11"/>
        <v>6484259.9580712784</v>
      </c>
    </row>
    <row r="79" spans="1:8" x14ac:dyDescent="0.2">
      <c r="A79" s="2" t="s">
        <v>80</v>
      </c>
      <c r="B79" s="6">
        <v>0.64444444444444404</v>
      </c>
      <c r="D79" s="4">
        <v>128</v>
      </c>
      <c r="E79" s="7">
        <f t="shared" si="12"/>
        <v>556652410.90146708</v>
      </c>
      <c r="F79" s="7">
        <f t="shared" si="13"/>
        <v>592421240.51762569</v>
      </c>
      <c r="G79" s="8">
        <f t="shared" si="10"/>
        <v>111330.48218029342</v>
      </c>
      <c r="H79" s="8">
        <f t="shared" si="11"/>
        <v>5566524.1090146713</v>
      </c>
    </row>
    <row r="80" spans="1:8" x14ac:dyDescent="0.2">
      <c r="A80" s="2" t="s">
        <v>81</v>
      </c>
      <c r="B80" s="6">
        <v>0.66666666666666696</v>
      </c>
      <c r="D80" s="4">
        <v>128</v>
      </c>
      <c r="E80" s="7">
        <f t="shared" si="12"/>
        <v>575973165.61844897</v>
      </c>
      <c r="F80" s="7">
        <f t="shared" si="13"/>
        <v>612983489.51361024</v>
      </c>
      <c r="G80" s="8">
        <f t="shared" si="10"/>
        <v>115194.6331236898</v>
      </c>
      <c r="H80" s="8">
        <f t="shared" si="11"/>
        <v>5759731.6561844898</v>
      </c>
    </row>
    <row r="81" spans="1:8" x14ac:dyDescent="0.2">
      <c r="A81" s="2" t="s">
        <v>82</v>
      </c>
      <c r="B81" s="6">
        <v>0.68888888888888899</v>
      </c>
      <c r="D81" s="4">
        <v>128</v>
      </c>
      <c r="E81" s="7">
        <f t="shared" si="12"/>
        <v>595293920.33542991</v>
      </c>
      <c r="F81" s="7">
        <f t="shared" si="13"/>
        <v>633545738.50959408</v>
      </c>
      <c r="G81" s="8">
        <f t="shared" si="10"/>
        <v>119058.78406708599</v>
      </c>
      <c r="H81" s="8">
        <f t="shared" si="11"/>
        <v>5952939.2033542991</v>
      </c>
    </row>
    <row r="82" spans="1:8" x14ac:dyDescent="0.2">
      <c r="A82" s="2" t="s">
        <v>83</v>
      </c>
      <c r="B82" s="6">
        <v>0.73333333333333295</v>
      </c>
      <c r="D82" s="4">
        <v>128</v>
      </c>
      <c r="E82" s="7">
        <f t="shared" si="12"/>
        <v>633935429.76939178</v>
      </c>
      <c r="F82" s="7">
        <f t="shared" si="13"/>
        <v>674670236.50156152</v>
      </c>
      <c r="G82" s="8">
        <f t="shared" si="10"/>
        <v>126787.08595387836</v>
      </c>
      <c r="H82" s="8">
        <f t="shared" si="11"/>
        <v>6339354.2976939175</v>
      </c>
    </row>
    <row r="83" spans="1:8" x14ac:dyDescent="0.2">
      <c r="A83" s="4"/>
      <c r="B83" s="6"/>
      <c r="E83" s="7"/>
      <c r="F83" s="7"/>
      <c r="G83" s="8"/>
      <c r="H83" s="8"/>
    </row>
    <row r="84" spans="1:8" x14ac:dyDescent="0.2">
      <c r="E84" s="7"/>
      <c r="F84" s="7"/>
      <c r="G84" s="8"/>
      <c r="H84" s="8"/>
    </row>
    <row r="85" spans="1:8" s="5" customFormat="1" x14ac:dyDescent="0.2">
      <c r="A85" s="5" t="s">
        <v>84</v>
      </c>
      <c r="B85" s="5">
        <v>16200</v>
      </c>
      <c r="E85" s="7"/>
      <c r="F85" s="7"/>
      <c r="G85" s="8"/>
      <c r="H85" s="8"/>
    </row>
    <row r="86" spans="1:8" x14ac:dyDescent="0.2">
      <c r="A86" s="1" t="s">
        <v>19</v>
      </c>
      <c r="B86" s="10">
        <v>0.2</v>
      </c>
      <c r="D86" s="4">
        <v>4</v>
      </c>
      <c r="E86" s="7">
        <f t="shared" si="12"/>
        <v>6231062.0012277476</v>
      </c>
      <c r="F86" s="7">
        <f t="shared" si="13"/>
        <v>6083183.5071317274</v>
      </c>
      <c r="G86" s="8">
        <f t="shared" ref="G86:G101" si="14">E86/$B$5</f>
        <v>1246.2124002455496</v>
      </c>
      <c r="H86" s="8">
        <f t="shared" ref="H86:H101" si="15">E86/$B$6</f>
        <v>62310.620012277475</v>
      </c>
    </row>
    <row r="87" spans="1:8" x14ac:dyDescent="0.2">
      <c r="A87" s="1" t="s">
        <v>20</v>
      </c>
      <c r="B87" s="10">
        <v>0.33333333333333298</v>
      </c>
      <c r="D87" s="4">
        <v>4</v>
      </c>
      <c r="E87" s="7">
        <f t="shared" si="12"/>
        <v>10474155.92387967</v>
      </c>
      <c r="F87" s="7">
        <f t="shared" si="13"/>
        <v>10225578.32913819</v>
      </c>
      <c r="G87" s="8">
        <f t="shared" si="14"/>
        <v>2094.8311847759342</v>
      </c>
      <c r="H87" s="8">
        <f t="shared" si="15"/>
        <v>104741.5592387967</v>
      </c>
    </row>
    <row r="88" spans="1:8" x14ac:dyDescent="0.2">
      <c r="A88" s="1" t="s">
        <v>21</v>
      </c>
      <c r="B88" s="10">
        <v>0.4</v>
      </c>
      <c r="D88" s="4">
        <v>4</v>
      </c>
      <c r="E88" s="7">
        <f t="shared" si="12"/>
        <v>12595702.885205649</v>
      </c>
      <c r="F88" s="7">
        <f t="shared" si="13"/>
        <v>12296775.740141436</v>
      </c>
      <c r="G88" s="8">
        <f t="shared" si="14"/>
        <v>2519.1405770411297</v>
      </c>
      <c r="H88" s="8">
        <f t="shared" si="15"/>
        <v>125957.02885205649</v>
      </c>
    </row>
    <row r="89" spans="1:8" x14ac:dyDescent="0.2">
      <c r="A89" s="1" t="s">
        <v>22</v>
      </c>
      <c r="B89" s="10">
        <v>0.44444444444444398</v>
      </c>
      <c r="D89" s="4">
        <v>4</v>
      </c>
      <c r="E89" s="7">
        <f t="shared" si="12"/>
        <v>14010067.526089612</v>
      </c>
      <c r="F89" s="7">
        <f t="shared" si="13"/>
        <v>13677574.014143581</v>
      </c>
      <c r="G89" s="8">
        <f t="shared" si="14"/>
        <v>2802.0135052179226</v>
      </c>
      <c r="H89" s="8">
        <f t="shared" si="15"/>
        <v>140100.67526089613</v>
      </c>
    </row>
    <row r="90" spans="1:8" x14ac:dyDescent="0.2">
      <c r="A90" s="1" t="s">
        <v>23</v>
      </c>
      <c r="B90" s="10">
        <v>0.6</v>
      </c>
      <c r="D90" s="4">
        <v>4</v>
      </c>
      <c r="E90" s="7">
        <f t="shared" si="12"/>
        <v>18960343.76918355</v>
      </c>
      <c r="F90" s="7">
        <f t="shared" si="13"/>
        <v>18510367.973151144</v>
      </c>
      <c r="G90" s="8">
        <f t="shared" si="14"/>
        <v>3792.0687538367101</v>
      </c>
      <c r="H90" s="8">
        <f t="shared" si="15"/>
        <v>189603.43769183551</v>
      </c>
    </row>
    <row r="91" spans="1:8" x14ac:dyDescent="0.2">
      <c r="A91" s="1" t="s">
        <v>24</v>
      </c>
      <c r="B91" s="10">
        <v>0.66666666666666696</v>
      </c>
      <c r="D91" s="4">
        <v>4</v>
      </c>
      <c r="E91" s="7">
        <f t="shared" si="12"/>
        <v>21081890.730509527</v>
      </c>
      <c r="F91" s="7">
        <f t="shared" si="13"/>
        <v>20581565.384154391</v>
      </c>
      <c r="G91" s="8">
        <f t="shared" si="14"/>
        <v>4216.3781461019053</v>
      </c>
      <c r="H91" s="8">
        <f t="shared" si="15"/>
        <v>210818.90730509526</v>
      </c>
    </row>
    <row r="92" spans="1:8" x14ac:dyDescent="0.2">
      <c r="A92" s="1" t="s">
        <v>25</v>
      </c>
      <c r="B92" s="10">
        <v>0.73333333333333295</v>
      </c>
      <c r="D92" s="4">
        <v>4</v>
      </c>
      <c r="E92" s="7">
        <f t="shared" si="12"/>
        <v>23203437.69183547</v>
      </c>
      <c r="F92" s="7">
        <f t="shared" si="13"/>
        <v>22652762.795157608</v>
      </c>
      <c r="G92" s="8">
        <f t="shared" si="14"/>
        <v>4640.687538367094</v>
      </c>
      <c r="H92" s="8">
        <f t="shared" si="15"/>
        <v>232034.37691835471</v>
      </c>
    </row>
    <row r="93" spans="1:8" x14ac:dyDescent="0.2">
      <c r="A93" s="1" t="s">
        <v>26</v>
      </c>
      <c r="B93" s="10">
        <v>0.77777777777777801</v>
      </c>
      <c r="D93" s="4">
        <v>4</v>
      </c>
      <c r="E93" s="7">
        <f t="shared" si="12"/>
        <v>24617802.332719468</v>
      </c>
      <c r="F93" s="7">
        <f t="shared" si="13"/>
        <v>24033561.069159783</v>
      </c>
      <c r="G93" s="8">
        <f t="shared" si="14"/>
        <v>4923.5604665438932</v>
      </c>
      <c r="H93" s="8">
        <f t="shared" si="15"/>
        <v>246178.02332719468</v>
      </c>
    </row>
    <row r="94" spans="1:8" x14ac:dyDescent="0.2">
      <c r="A94" s="1" t="s">
        <v>27</v>
      </c>
      <c r="B94" s="10">
        <v>0.82222222222222197</v>
      </c>
      <c r="D94" s="4">
        <v>4</v>
      </c>
      <c r="E94" s="7">
        <f t="shared" si="12"/>
        <v>26032166.973603431</v>
      </c>
      <c r="F94" s="7">
        <f t="shared" si="13"/>
        <v>25414359.343161926</v>
      </c>
      <c r="G94" s="8">
        <f t="shared" si="14"/>
        <v>5206.433394720686</v>
      </c>
      <c r="H94" s="8">
        <f t="shared" si="15"/>
        <v>260321.66973603432</v>
      </c>
    </row>
    <row r="95" spans="1:8" x14ac:dyDescent="0.2">
      <c r="A95" s="1" t="s">
        <v>28</v>
      </c>
      <c r="B95" s="10">
        <v>0.88888888888888895</v>
      </c>
      <c r="D95" s="4">
        <v>4</v>
      </c>
      <c r="E95" s="7">
        <f t="shared" si="12"/>
        <v>28153713.934929408</v>
      </c>
      <c r="F95" s="7">
        <f t="shared" si="13"/>
        <v>27485556.754165173</v>
      </c>
      <c r="G95" s="8">
        <f t="shared" si="14"/>
        <v>5630.742786985882</v>
      </c>
      <c r="H95" s="8">
        <f t="shared" si="15"/>
        <v>281537.13934929407</v>
      </c>
    </row>
    <row r="96" spans="1:8" x14ac:dyDescent="0.2">
      <c r="A96" s="2" t="s">
        <v>85</v>
      </c>
      <c r="B96" s="10">
        <v>0.24444444444444399</v>
      </c>
      <c r="D96" s="4">
        <v>4</v>
      </c>
      <c r="E96" s="7">
        <f t="shared" si="12"/>
        <v>7645426.6421117112</v>
      </c>
      <c r="F96" s="7">
        <f t="shared" si="13"/>
        <v>7463981.7811338706</v>
      </c>
      <c r="G96" s="8">
        <f t="shared" si="14"/>
        <v>1529.0853284223422</v>
      </c>
      <c r="H96" s="8">
        <f t="shared" si="15"/>
        <v>76454.266421117107</v>
      </c>
    </row>
    <row r="97" spans="1:8" x14ac:dyDescent="0.2">
      <c r="A97" s="2" t="s">
        <v>86</v>
      </c>
      <c r="B97" s="10">
        <v>0.266666666666667</v>
      </c>
      <c r="D97" s="4">
        <v>4</v>
      </c>
      <c r="E97" s="7">
        <f t="shared" si="12"/>
        <v>8352608.9625537246</v>
      </c>
      <c r="F97" s="7">
        <f t="shared" si="13"/>
        <v>8154380.9181349743</v>
      </c>
      <c r="G97" s="8">
        <f t="shared" si="14"/>
        <v>1670.5217925107449</v>
      </c>
      <c r="H97" s="8">
        <f t="shared" si="15"/>
        <v>83526.08962553725</v>
      </c>
    </row>
    <row r="98" spans="1:8" x14ac:dyDescent="0.2">
      <c r="A98" s="2" t="s">
        <v>87</v>
      </c>
      <c r="B98" s="10">
        <v>0.31111111111111101</v>
      </c>
      <c r="D98" s="4">
        <v>4</v>
      </c>
      <c r="E98" s="7">
        <f t="shared" si="12"/>
        <v>9766973.6034376882</v>
      </c>
      <c r="F98" s="7">
        <f t="shared" si="13"/>
        <v>9535179.1921371184</v>
      </c>
      <c r="G98" s="8">
        <f t="shared" si="14"/>
        <v>1953.3947206875375</v>
      </c>
      <c r="H98" s="8">
        <f t="shared" si="15"/>
        <v>97669.736034376881</v>
      </c>
    </row>
    <row r="99" spans="1:8" x14ac:dyDescent="0.2">
      <c r="A99" s="2" t="s">
        <v>88</v>
      </c>
      <c r="B99" s="10">
        <v>0.46666666666666701</v>
      </c>
      <c r="D99" s="4">
        <v>4</v>
      </c>
      <c r="E99" s="7">
        <f t="shared" si="12"/>
        <v>14717249.846531626</v>
      </c>
      <c r="F99" s="7">
        <f t="shared" si="13"/>
        <v>14367973.151144683</v>
      </c>
      <c r="G99" s="8">
        <f t="shared" si="14"/>
        <v>2943.4499693063253</v>
      </c>
      <c r="H99" s="8">
        <f t="shared" si="15"/>
        <v>147172.49846531625</v>
      </c>
    </row>
    <row r="100" spans="1:8" x14ac:dyDescent="0.2">
      <c r="A100" s="2" t="s">
        <v>89</v>
      </c>
      <c r="B100" s="10">
        <v>0.53333333333333299</v>
      </c>
      <c r="D100" s="4">
        <v>4</v>
      </c>
      <c r="E100" s="7">
        <f t="shared" si="12"/>
        <v>16838796.807857573</v>
      </c>
      <c r="F100" s="7">
        <f t="shared" si="13"/>
        <v>16439170.562147899</v>
      </c>
      <c r="G100" s="8">
        <f t="shared" si="14"/>
        <v>3367.7593615715145</v>
      </c>
      <c r="H100" s="8">
        <f t="shared" si="15"/>
        <v>168387.96807857574</v>
      </c>
    </row>
    <row r="101" spans="1:8" x14ac:dyDescent="0.2">
      <c r="A101" s="2" t="s">
        <v>90</v>
      </c>
      <c r="B101" s="10">
        <v>0.71111111111111103</v>
      </c>
      <c r="D101" s="4">
        <v>4</v>
      </c>
      <c r="E101" s="7">
        <f t="shared" si="12"/>
        <v>22496255.371393491</v>
      </c>
      <c r="F101" s="7">
        <f t="shared" si="13"/>
        <v>21962363.658156537</v>
      </c>
      <c r="G101" s="8">
        <f t="shared" si="14"/>
        <v>4499.2510742786981</v>
      </c>
      <c r="H101" s="8">
        <f t="shared" si="15"/>
        <v>224962.5537139349</v>
      </c>
    </row>
    <row r="102" spans="1:8" x14ac:dyDescent="0.2">
      <c r="B102" s="10"/>
      <c r="E102" s="7"/>
      <c r="F102" s="7"/>
      <c r="G102" s="8"/>
      <c r="H102" s="8"/>
    </row>
    <row r="103" spans="1:8" x14ac:dyDescent="0.2">
      <c r="A103" s="1" t="s">
        <v>33</v>
      </c>
      <c r="B103" s="10">
        <v>0.6</v>
      </c>
      <c r="D103" s="4">
        <v>8</v>
      </c>
      <c r="E103" s="7">
        <f t="shared" si="12"/>
        <v>37712332.112332113</v>
      </c>
      <c r="F103" s="7">
        <f t="shared" si="13"/>
        <v>36901314.21744325</v>
      </c>
      <c r="G103" s="8">
        <f t="shared" ref="G103:G111" si="16">E103/$B$5</f>
        <v>7542.466422466423</v>
      </c>
      <c r="H103" s="8">
        <f t="shared" ref="H103:H111" si="17">E103/$B$6</f>
        <v>377123.32112332113</v>
      </c>
    </row>
    <row r="104" spans="1:8" x14ac:dyDescent="0.2">
      <c r="A104" s="1" t="s">
        <v>34</v>
      </c>
      <c r="B104" s="10">
        <v>0.66666666666666696</v>
      </c>
      <c r="D104" s="4">
        <v>8</v>
      </c>
      <c r="E104" s="7">
        <f t="shared" si="12"/>
        <v>41932112.332112357</v>
      </c>
      <c r="F104" s="7">
        <f t="shared" si="13"/>
        <v>41030346.475507788</v>
      </c>
      <c r="G104" s="8">
        <f t="shared" si="16"/>
        <v>8386.4224664224712</v>
      </c>
      <c r="H104" s="8">
        <f t="shared" si="17"/>
        <v>419321.1233211236</v>
      </c>
    </row>
    <row r="105" spans="1:8" x14ac:dyDescent="0.2">
      <c r="A105" s="1" t="s">
        <v>35</v>
      </c>
      <c r="B105" s="10">
        <v>0.73333333333333295</v>
      </c>
      <c r="D105" s="4">
        <v>8</v>
      </c>
      <c r="E105" s="7">
        <f t="shared" si="12"/>
        <v>46151892.551892534</v>
      </c>
      <c r="F105" s="7">
        <f t="shared" si="13"/>
        <v>45159378.73357226</v>
      </c>
      <c r="G105" s="8">
        <f t="shared" si="16"/>
        <v>9230.3785103785067</v>
      </c>
      <c r="H105" s="8">
        <f t="shared" si="17"/>
        <v>461518.92551892536</v>
      </c>
    </row>
    <row r="106" spans="1:8" x14ac:dyDescent="0.2">
      <c r="A106" s="1" t="s">
        <v>36</v>
      </c>
      <c r="B106" s="10">
        <v>0.82222222222222197</v>
      </c>
      <c r="D106" s="4">
        <v>8</v>
      </c>
      <c r="E106" s="7">
        <f t="shared" si="12"/>
        <v>51778266.178266168</v>
      </c>
      <c r="F106" s="7">
        <f t="shared" si="13"/>
        <v>50664755.077658288</v>
      </c>
      <c r="G106" s="8">
        <f t="shared" si="16"/>
        <v>10355.653235653233</v>
      </c>
      <c r="H106" s="8">
        <f t="shared" si="17"/>
        <v>517782.66178266169</v>
      </c>
    </row>
    <row r="107" spans="1:8" x14ac:dyDescent="0.2">
      <c r="A107" s="1" t="s">
        <v>37</v>
      </c>
      <c r="B107" s="10">
        <v>0.88888888888888895</v>
      </c>
      <c r="D107" s="4">
        <v>8</v>
      </c>
      <c r="E107" s="7">
        <f t="shared" si="12"/>
        <v>55998046.398046412</v>
      </c>
      <c r="F107" s="7">
        <f t="shared" si="13"/>
        <v>54793787.335722826</v>
      </c>
      <c r="G107" s="8">
        <f t="shared" si="16"/>
        <v>11199.609279609282</v>
      </c>
      <c r="H107" s="8">
        <f t="shared" si="17"/>
        <v>559980.46398046415</v>
      </c>
    </row>
    <row r="108" spans="1:8" x14ac:dyDescent="0.2">
      <c r="A108" s="2" t="s">
        <v>91</v>
      </c>
      <c r="B108" s="10">
        <v>0.46666666666666701</v>
      </c>
      <c r="D108" s="4">
        <v>8</v>
      </c>
      <c r="E108" s="7">
        <f t="shared" si="12"/>
        <v>29272771.672771696</v>
      </c>
      <c r="F108" s="7">
        <f t="shared" si="13"/>
        <v>28643249.701314237</v>
      </c>
      <c r="G108" s="8">
        <f t="shared" si="16"/>
        <v>5854.5543345543392</v>
      </c>
      <c r="H108" s="8">
        <f t="shared" si="17"/>
        <v>292727.71672771696</v>
      </c>
    </row>
    <row r="109" spans="1:8" x14ac:dyDescent="0.2">
      <c r="A109" s="2" t="s">
        <v>92</v>
      </c>
      <c r="B109" s="10">
        <v>0.53333333333333299</v>
      </c>
      <c r="D109" s="4">
        <v>8</v>
      </c>
      <c r="E109" s="7">
        <f t="shared" si="12"/>
        <v>33492551.892551873</v>
      </c>
      <c r="F109" s="7">
        <f t="shared" si="13"/>
        <v>32772281.959378712</v>
      </c>
      <c r="G109" s="8">
        <f t="shared" si="16"/>
        <v>6698.5103785103747</v>
      </c>
      <c r="H109" s="8">
        <f t="shared" si="17"/>
        <v>334925.51892551873</v>
      </c>
    </row>
    <row r="110" spans="1:8" x14ac:dyDescent="0.2">
      <c r="A110" s="2" t="s">
        <v>93</v>
      </c>
      <c r="B110" s="10">
        <v>0.57777777777777795</v>
      </c>
      <c r="D110" s="4">
        <v>8</v>
      </c>
      <c r="E110" s="7">
        <f t="shared" si="12"/>
        <v>36305738.705738716</v>
      </c>
      <c r="F110" s="7">
        <f t="shared" si="13"/>
        <v>35524970.131421752</v>
      </c>
      <c r="G110" s="8">
        <f t="shared" si="16"/>
        <v>7261.1477411477435</v>
      </c>
      <c r="H110" s="8">
        <f t="shared" si="17"/>
        <v>363057.38705738715</v>
      </c>
    </row>
    <row r="111" spans="1:8" x14ac:dyDescent="0.2">
      <c r="A111" s="2" t="s">
        <v>94</v>
      </c>
      <c r="B111" s="10">
        <v>0.71111111111111103</v>
      </c>
      <c r="D111" s="4">
        <v>8</v>
      </c>
      <c r="E111" s="7">
        <f t="shared" si="12"/>
        <v>44745299.145299144</v>
      </c>
      <c r="F111" s="7">
        <f t="shared" si="13"/>
        <v>43783034.647550769</v>
      </c>
      <c r="G111" s="8">
        <f t="shared" si="16"/>
        <v>8949.0598290598282</v>
      </c>
      <c r="H111" s="8">
        <f t="shared" si="17"/>
        <v>447452.99145299144</v>
      </c>
    </row>
    <row r="112" spans="1:8" x14ac:dyDescent="0.2">
      <c r="B112" s="10"/>
      <c r="E112" s="7"/>
      <c r="F112" s="7"/>
      <c r="G112" s="8"/>
      <c r="H112" s="8"/>
    </row>
    <row r="113" spans="1:8" x14ac:dyDescent="0.2">
      <c r="A113" s="1" t="s">
        <v>44</v>
      </c>
      <c r="B113" s="10">
        <v>0.66666666666666696</v>
      </c>
      <c r="D113" s="4">
        <v>16</v>
      </c>
      <c r="E113" s="7">
        <f t="shared" si="12"/>
        <v>82952657.004830956</v>
      </c>
      <c r="F113" s="7">
        <f t="shared" si="13"/>
        <v>81534662.867996246</v>
      </c>
      <c r="G113" s="8">
        <f t="shared" ref="G113:G122" si="18">E113/$B$5</f>
        <v>16590.531400966192</v>
      </c>
      <c r="H113" s="8">
        <f t="shared" ref="H113:H122" si="19">E113/$B$6</f>
        <v>829526.57004830951</v>
      </c>
    </row>
    <row r="114" spans="1:8" x14ac:dyDescent="0.2">
      <c r="A114" s="1" t="s">
        <v>45</v>
      </c>
      <c r="B114" s="10">
        <v>0.73333333333333295</v>
      </c>
      <c r="D114" s="4">
        <v>16</v>
      </c>
      <c r="E114" s="7">
        <f t="shared" si="12"/>
        <v>91300483.091787398</v>
      </c>
      <c r="F114" s="7">
        <f t="shared" si="13"/>
        <v>89739791.073124364</v>
      </c>
      <c r="G114" s="8">
        <f t="shared" si="18"/>
        <v>18260.096618357478</v>
      </c>
      <c r="H114" s="8">
        <f t="shared" si="19"/>
        <v>913004.830917874</v>
      </c>
    </row>
    <row r="115" spans="1:8" x14ac:dyDescent="0.2">
      <c r="A115" s="1" t="s">
        <v>46</v>
      </c>
      <c r="B115" s="10">
        <v>0.77777777777777801</v>
      </c>
      <c r="D115" s="4">
        <v>16</v>
      </c>
      <c r="E115" s="7">
        <f t="shared" si="12"/>
        <v>96865700.483091816</v>
      </c>
      <c r="F115" s="7">
        <f t="shared" si="13"/>
        <v>95209876.54320991</v>
      </c>
      <c r="G115" s="8">
        <f t="shared" si="18"/>
        <v>19373.140096618365</v>
      </c>
      <c r="H115" s="8">
        <f t="shared" si="19"/>
        <v>968657.00483091816</v>
      </c>
    </row>
    <row r="116" spans="1:8" x14ac:dyDescent="0.2">
      <c r="A116" s="1" t="s">
        <v>47</v>
      </c>
      <c r="B116" s="10">
        <v>0.82222222222222197</v>
      </c>
      <c r="D116" s="4">
        <v>16</v>
      </c>
      <c r="E116" s="7">
        <f t="shared" si="12"/>
        <v>102430917.87439612</v>
      </c>
      <c r="F116" s="7">
        <f t="shared" si="13"/>
        <v>100679962.01329532</v>
      </c>
      <c r="G116" s="8">
        <f t="shared" si="18"/>
        <v>20486.183574879222</v>
      </c>
      <c r="H116" s="8">
        <f t="shared" si="19"/>
        <v>1024309.1787439612</v>
      </c>
    </row>
    <row r="117" spans="1:8" x14ac:dyDescent="0.2">
      <c r="A117" s="1" t="s">
        <v>95</v>
      </c>
      <c r="B117" s="10">
        <v>0.88888888888888895</v>
      </c>
      <c r="D117" s="4">
        <v>16</v>
      </c>
      <c r="E117" s="7">
        <f t="shared" si="12"/>
        <v>110778743.96135268</v>
      </c>
      <c r="F117" s="7">
        <f t="shared" si="13"/>
        <v>108885090.21842358</v>
      </c>
      <c r="G117" s="8">
        <f t="shared" si="18"/>
        <v>22155.748792270537</v>
      </c>
      <c r="H117" s="8">
        <f t="shared" si="19"/>
        <v>1107787.4396135267</v>
      </c>
    </row>
    <row r="118" spans="1:8" x14ac:dyDescent="0.2">
      <c r="A118" s="2" t="s">
        <v>96</v>
      </c>
      <c r="B118" s="10">
        <v>0.46666666666666701</v>
      </c>
      <c r="D118" s="4">
        <v>16</v>
      </c>
      <c r="E118" s="7">
        <f t="shared" si="12"/>
        <v>57909178.743961394</v>
      </c>
      <c r="F118" s="7">
        <f t="shared" si="13"/>
        <v>56919278.25261163</v>
      </c>
      <c r="G118" s="8">
        <f t="shared" si="18"/>
        <v>11581.835748792279</v>
      </c>
      <c r="H118" s="8">
        <f t="shared" si="19"/>
        <v>579091.78743961395</v>
      </c>
    </row>
    <row r="119" spans="1:8" x14ac:dyDescent="0.2">
      <c r="A119" s="2" t="s">
        <v>97</v>
      </c>
      <c r="B119" s="10">
        <v>0.53333333333333299</v>
      </c>
      <c r="D119" s="4">
        <v>16</v>
      </c>
      <c r="E119" s="7">
        <f t="shared" si="12"/>
        <v>66257004.830917835</v>
      </c>
      <c r="F119" s="7">
        <f t="shared" si="13"/>
        <v>65124406.457739748</v>
      </c>
      <c r="G119" s="8">
        <f t="shared" si="18"/>
        <v>13251.400966183566</v>
      </c>
      <c r="H119" s="8">
        <f t="shared" si="19"/>
        <v>662570.04830917832</v>
      </c>
    </row>
    <row r="120" spans="1:8" x14ac:dyDescent="0.2">
      <c r="A120" s="2" t="s">
        <v>98</v>
      </c>
      <c r="B120" s="10">
        <v>0.57777777777777795</v>
      </c>
      <c r="D120" s="4">
        <v>16</v>
      </c>
      <c r="E120" s="7">
        <f t="shared" si="12"/>
        <v>71822222.222222239</v>
      </c>
      <c r="F120" s="7">
        <f t="shared" si="13"/>
        <v>70594491.927825272</v>
      </c>
      <c r="G120" s="8">
        <f t="shared" si="18"/>
        <v>14364.444444444447</v>
      </c>
      <c r="H120" s="8">
        <f t="shared" si="19"/>
        <v>718222.22222222236</v>
      </c>
    </row>
    <row r="121" spans="1:8" x14ac:dyDescent="0.2">
      <c r="A121" s="2" t="s">
        <v>99</v>
      </c>
      <c r="B121" s="10">
        <v>0.6</v>
      </c>
      <c r="D121" s="4">
        <v>16</v>
      </c>
      <c r="E121" s="7">
        <f t="shared" si="12"/>
        <v>74604830.917874396</v>
      </c>
      <c r="F121" s="7">
        <f t="shared" si="13"/>
        <v>73329534.662867993</v>
      </c>
      <c r="G121" s="8">
        <f t="shared" si="18"/>
        <v>14920.966183574879</v>
      </c>
      <c r="H121" s="8">
        <f t="shared" si="19"/>
        <v>746048.30917874398</v>
      </c>
    </row>
    <row r="122" spans="1:8" x14ac:dyDescent="0.2">
      <c r="A122" s="2" t="s">
        <v>100</v>
      </c>
      <c r="B122" s="10">
        <v>0.71111111111111103</v>
      </c>
      <c r="D122" s="4">
        <v>16</v>
      </c>
      <c r="E122" s="7">
        <f t="shared" si="12"/>
        <v>88517874.396135256</v>
      </c>
      <c r="F122" s="7">
        <f t="shared" si="13"/>
        <v>87004748.338081658</v>
      </c>
      <c r="G122" s="8">
        <f t="shared" si="18"/>
        <v>17703.57487922705</v>
      </c>
      <c r="H122" s="8">
        <f t="shared" si="19"/>
        <v>885178.74396135251</v>
      </c>
    </row>
    <row r="123" spans="1:8" x14ac:dyDescent="0.2">
      <c r="A123" s="4"/>
      <c r="B123" s="10"/>
      <c r="E123" s="7"/>
      <c r="F123" s="7"/>
      <c r="G123" s="8"/>
      <c r="H123" s="8"/>
    </row>
    <row r="124" spans="1:8" x14ac:dyDescent="0.2">
      <c r="A124" s="1" t="s">
        <v>62</v>
      </c>
      <c r="B124" s="10">
        <v>0.73333333333333295</v>
      </c>
      <c r="D124">
        <v>32</v>
      </c>
      <c r="E124" s="7">
        <f t="shared" si="12"/>
        <v>178715839.24349874</v>
      </c>
      <c r="F124" s="7">
        <f t="shared" si="13"/>
        <v>175724779.17247784</v>
      </c>
      <c r="G124" s="8">
        <f t="shared" ref="G124:G129" si="20">E124/$B$5</f>
        <v>35743.167848699748</v>
      </c>
      <c r="H124" s="8">
        <f t="shared" ref="H124:H129" si="21">E124/$B$6</f>
        <v>1787158.3924349875</v>
      </c>
    </row>
    <row r="125" spans="1:8" x14ac:dyDescent="0.2">
      <c r="A125" s="1" t="s">
        <v>63</v>
      </c>
      <c r="B125" s="10">
        <v>0.77777777777777801</v>
      </c>
      <c r="D125">
        <v>32</v>
      </c>
      <c r="E125" s="7">
        <f t="shared" si="12"/>
        <v>189609456.26477548</v>
      </c>
      <c r="F125" s="7">
        <f t="shared" si="13"/>
        <v>186436076.24360767</v>
      </c>
      <c r="G125" s="8">
        <f t="shared" si="20"/>
        <v>37921.891252955094</v>
      </c>
      <c r="H125" s="8">
        <f t="shared" si="21"/>
        <v>1896094.5626477548</v>
      </c>
    </row>
    <row r="126" spans="1:8" x14ac:dyDescent="0.2">
      <c r="A126" s="1" t="s">
        <v>64</v>
      </c>
      <c r="B126" s="10">
        <v>0.82222222222222197</v>
      </c>
      <c r="D126">
        <v>32</v>
      </c>
      <c r="E126" s="7">
        <f t="shared" si="12"/>
        <v>200503073.28605196</v>
      </c>
      <c r="F126" s="7">
        <f t="shared" si="13"/>
        <v>197147373.31473726</v>
      </c>
      <c r="G126" s="8">
        <f t="shared" si="20"/>
        <v>40100.61465721039</v>
      </c>
      <c r="H126" s="8">
        <f t="shared" si="21"/>
        <v>2005030.7328605196</v>
      </c>
    </row>
    <row r="127" spans="1:8" x14ac:dyDescent="0.2">
      <c r="A127" s="1" t="s">
        <v>65</v>
      </c>
      <c r="B127" s="10">
        <v>0.88888888888888895</v>
      </c>
      <c r="D127">
        <v>32</v>
      </c>
      <c r="E127" s="7">
        <f t="shared" si="12"/>
        <v>216843498.81796694</v>
      </c>
      <c r="F127" s="7">
        <f t="shared" si="13"/>
        <v>213214318.9214319</v>
      </c>
      <c r="G127" s="8">
        <f t="shared" si="20"/>
        <v>43368.699763593388</v>
      </c>
      <c r="H127" s="8">
        <f t="shared" si="21"/>
        <v>2168434.9881796692</v>
      </c>
    </row>
    <row r="128" spans="1:8" x14ac:dyDescent="0.2">
      <c r="A128" s="2" t="s">
        <v>101</v>
      </c>
      <c r="B128" s="10">
        <v>0.66666666666666696</v>
      </c>
      <c r="D128">
        <v>32</v>
      </c>
      <c r="E128" s="7">
        <f t="shared" si="12"/>
        <v>162375413.711584</v>
      </c>
      <c r="F128" s="7">
        <f t="shared" si="13"/>
        <v>159657833.56578344</v>
      </c>
      <c r="G128" s="8">
        <f t="shared" si="20"/>
        <v>32475.082742316801</v>
      </c>
      <c r="H128" s="8">
        <f t="shared" si="21"/>
        <v>1623754.1371158401</v>
      </c>
    </row>
    <row r="129" spans="1:8" x14ac:dyDescent="0.2">
      <c r="A129" s="2" t="s">
        <v>102</v>
      </c>
      <c r="B129" s="10">
        <v>0.71111111111111103</v>
      </c>
      <c r="D129">
        <v>32</v>
      </c>
      <c r="E129" s="7">
        <f t="shared" si="12"/>
        <v>173269030.73286051</v>
      </c>
      <c r="F129" s="7">
        <f t="shared" si="13"/>
        <v>170369130.63691303</v>
      </c>
      <c r="G129" s="8">
        <f t="shared" si="20"/>
        <v>34653.806146572104</v>
      </c>
      <c r="H129" s="8">
        <f t="shared" si="21"/>
        <v>1732690.3073286051</v>
      </c>
    </row>
    <row r="130" spans="1:8" x14ac:dyDescent="0.2">
      <c r="A130" s="4"/>
      <c r="B130" s="10"/>
      <c r="E130" s="7"/>
      <c r="F130" s="7"/>
      <c r="G130" s="8"/>
      <c r="H130" s="8"/>
    </row>
    <row r="131" spans="1:8" x14ac:dyDescent="0.2">
      <c r="A131" s="4"/>
      <c r="B131" s="10"/>
      <c r="E131" s="7"/>
      <c r="F131" s="7"/>
      <c r="G131" s="8"/>
      <c r="H131" s="8"/>
    </row>
    <row r="132" spans="1:8" s="5" customFormat="1" x14ac:dyDescent="0.2">
      <c r="A132" s="5" t="s">
        <v>103</v>
      </c>
      <c r="B132" s="11"/>
      <c r="E132" s="7"/>
      <c r="F132" s="7"/>
      <c r="G132" s="8"/>
      <c r="H132" s="8"/>
    </row>
    <row r="133" spans="1:8" x14ac:dyDescent="0.2">
      <c r="A133" s="5" t="s">
        <v>14</v>
      </c>
      <c r="B133" s="5">
        <v>64800</v>
      </c>
      <c r="E133" s="7"/>
      <c r="F133" s="7"/>
      <c r="G133" s="8"/>
      <c r="H133" s="8"/>
    </row>
    <row r="134" spans="1:8" x14ac:dyDescent="0.2">
      <c r="A134" s="2" t="s">
        <v>104</v>
      </c>
      <c r="B134" s="10">
        <v>0.22222222222222199</v>
      </c>
      <c r="D134" s="4">
        <v>4</v>
      </c>
      <c r="E134" s="7">
        <f t="shared" si="12"/>
        <v>6938244.3216697294</v>
      </c>
      <c r="F134" s="7">
        <f t="shared" si="13"/>
        <v>6773582.6441327995</v>
      </c>
      <c r="G134" s="8">
        <f>E134/$B$5</f>
        <v>1387.648864333946</v>
      </c>
      <c r="H134" s="8">
        <f>E134/$B$6</f>
        <v>69382.443216697298</v>
      </c>
    </row>
    <row r="135" spans="1:8" s="5" customFormat="1" x14ac:dyDescent="0.2">
      <c r="A135" s="5" t="s">
        <v>105</v>
      </c>
      <c r="B135" s="5">
        <v>32400</v>
      </c>
      <c r="E135" s="7"/>
      <c r="F135" s="7"/>
      <c r="G135" s="8"/>
      <c r="H135" s="8"/>
    </row>
    <row r="136" spans="1:8" x14ac:dyDescent="0.2">
      <c r="A136" s="2" t="s">
        <v>106</v>
      </c>
      <c r="B136" s="10">
        <v>0.2</v>
      </c>
      <c r="D136" s="4">
        <v>2</v>
      </c>
      <c r="E136" s="7">
        <f t="shared" si="12"/>
        <v>3124161.2803939674</v>
      </c>
      <c r="F136" s="7">
        <f t="shared" si="13"/>
        <v>3049816.7177453279</v>
      </c>
      <c r="G136" s="8">
        <f>E136/$B$5</f>
        <v>624.83225607879353</v>
      </c>
      <c r="H136" s="8">
        <f>E136/$B$6</f>
        <v>31241.612803939675</v>
      </c>
    </row>
    <row r="137" spans="1:8" x14ac:dyDescent="0.2">
      <c r="A137" s="2" t="s">
        <v>107</v>
      </c>
      <c r="B137" s="10">
        <v>0.24444444444444399</v>
      </c>
      <c r="D137" s="4">
        <v>2</v>
      </c>
      <c r="E137" s="7">
        <f t="shared" si="12"/>
        <v>3833302.5546321874</v>
      </c>
      <c r="F137" s="7">
        <f t="shared" si="13"/>
        <v>3742082.8075235793</v>
      </c>
      <c r="G137" s="8">
        <f>E137/$B$5</f>
        <v>766.6605109264375</v>
      </c>
      <c r="H137" s="8">
        <f>E137/$B$6</f>
        <v>38333.025546321871</v>
      </c>
    </row>
    <row r="138" spans="1:8" s="4" customFormat="1" x14ac:dyDescent="0.2">
      <c r="A138" s="2" t="s">
        <v>108</v>
      </c>
      <c r="B138" s="10">
        <v>0.33333333333333298</v>
      </c>
      <c r="D138" s="4">
        <v>2</v>
      </c>
      <c r="E138" s="7">
        <f t="shared" si="12"/>
        <v>5251585.1031086436</v>
      </c>
      <c r="F138" s="7">
        <f t="shared" si="13"/>
        <v>5126614.9870800981</v>
      </c>
      <c r="G138" s="8">
        <f>E138/$B$5</f>
        <v>1050.3170206217287</v>
      </c>
      <c r="H138" s="8">
        <f>E138/$B$6</f>
        <v>52515.851031086437</v>
      </c>
    </row>
    <row r="139" spans="1:8" s="5" customFormat="1" x14ac:dyDescent="0.2">
      <c r="A139" s="5" t="s">
        <v>84</v>
      </c>
      <c r="B139" s="5">
        <v>16200</v>
      </c>
      <c r="E139" s="7"/>
      <c r="F139" s="7"/>
      <c r="G139" s="8"/>
      <c r="H139" s="8"/>
    </row>
    <row r="140" spans="1:8" x14ac:dyDescent="0.2">
      <c r="A140" s="2" t="s">
        <v>106</v>
      </c>
      <c r="B140" s="10">
        <v>0.2</v>
      </c>
      <c r="D140" s="4">
        <v>2</v>
      </c>
      <c r="E140" s="7">
        <f t="shared" si="12"/>
        <v>3124161.2803939674</v>
      </c>
      <c r="F140" s="7">
        <f t="shared" si="13"/>
        <v>3049816.7177453279</v>
      </c>
      <c r="G140" s="8">
        <f>E140/$B$5</f>
        <v>624.83225607879353</v>
      </c>
      <c r="H140" s="8">
        <f>E140/$B$6</f>
        <v>31241.612803939675</v>
      </c>
    </row>
    <row r="141" spans="1:8" x14ac:dyDescent="0.2">
      <c r="A141" s="2" t="s">
        <v>109</v>
      </c>
      <c r="B141" s="10">
        <v>0.266666666666667</v>
      </c>
      <c r="D141" s="4">
        <v>2</v>
      </c>
      <c r="E141" s="7">
        <f t="shared" ref="E141:E144" si="22">$B$7/($B$11/D141+90+ROUNDUP(($B$11/D141/90/16-1),0)*0)*($B$11*(B141)-(16*12)-80)</f>
        <v>4187873.1917513134</v>
      </c>
      <c r="F141" s="7">
        <f t="shared" ref="F141:F144" si="23">$B$7/($B$11/D141+90+ROUNDUP(($B$11/D141/90/16-1),0)*36)*($B$11*(B141)-(16*12)-80)</f>
        <v>4088215.8524127207</v>
      </c>
      <c r="G141" s="8">
        <f>E141/$B$5</f>
        <v>837.57463835026272</v>
      </c>
      <c r="H141" s="8">
        <f>E141/$B$6</f>
        <v>41878.731917513134</v>
      </c>
    </row>
    <row r="142" spans="1:8" x14ac:dyDescent="0.2">
      <c r="A142" s="2" t="s">
        <v>108</v>
      </c>
      <c r="B142" s="10">
        <v>0.33333333333333298</v>
      </c>
      <c r="D142" s="4">
        <v>2</v>
      </c>
      <c r="E142" s="7">
        <f t="shared" si="22"/>
        <v>5251585.1031086436</v>
      </c>
      <c r="F142" s="7">
        <f t="shared" si="23"/>
        <v>5126614.9870800981</v>
      </c>
      <c r="G142" s="8">
        <f>E142/$B$5</f>
        <v>1050.3170206217287</v>
      </c>
      <c r="H142" s="8">
        <f>E142/$B$6</f>
        <v>52515.851031086437</v>
      </c>
    </row>
    <row r="143" spans="1:8" x14ac:dyDescent="0.2">
      <c r="A143" s="2" t="s">
        <v>110</v>
      </c>
      <c r="B143" s="10">
        <v>0.2</v>
      </c>
      <c r="D143" s="4">
        <v>2</v>
      </c>
      <c r="E143" s="7">
        <f t="shared" si="22"/>
        <v>3124161.2803939674</v>
      </c>
      <c r="F143" s="7">
        <f t="shared" si="23"/>
        <v>3049816.7177453279</v>
      </c>
      <c r="G143" s="8">
        <f>E143/$B$5</f>
        <v>624.83225607879353</v>
      </c>
      <c r="H143" s="8">
        <f>E143/$B$6</f>
        <v>31241.612803939675</v>
      </c>
    </row>
    <row r="144" spans="1:8" x14ac:dyDescent="0.2">
      <c r="A144" s="2" t="s">
        <v>111</v>
      </c>
      <c r="B144" s="10">
        <v>0.24444444444444399</v>
      </c>
      <c r="D144" s="4">
        <v>2</v>
      </c>
      <c r="E144" s="7">
        <f t="shared" si="22"/>
        <v>3833302.5546321874</v>
      </c>
      <c r="F144" s="7">
        <f t="shared" si="23"/>
        <v>3742082.8075235793</v>
      </c>
      <c r="G144" s="8">
        <f>E144/$B$5</f>
        <v>766.6605109264375</v>
      </c>
      <c r="H144" s="8">
        <f>E144/$B$6</f>
        <v>38333.025546321871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Thompson</dc:creator>
  <cp:lastModifiedBy>Microsoft Office User</cp:lastModifiedBy>
  <cp:revision>0</cp:revision>
  <dcterms:created xsi:type="dcterms:W3CDTF">2016-02-13T02:00:11Z</dcterms:created>
  <dcterms:modified xsi:type="dcterms:W3CDTF">2016-10-19T01:47:04Z</dcterms:modified>
</cp:coreProperties>
</file>