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<sst xmlns="http://schemas.openxmlformats.org/spreadsheetml/2006/main" count="141" uniqueCount="112">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</sst>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>
  <numFmts count="6">
    <numFmt formatCode="GENERAL" numFmtId="164"/>
    <numFmt formatCode="# ???/???" numFmtId="165"/>
    <numFmt formatCode="#,##0.00" numFmtId="166"/>
    <numFmt formatCode="#,##0" numFmtId="167"/>
    <numFmt formatCode="D\-MMM" numFmtId="168"/>
    <numFmt formatCode="# ??/??" numFmtId="169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7" activeCellId="0" pane="topLeft" sqref="B7"/>
    </sheetView>
  </sheetViews>
  <sheetFormatPr defaultRowHeight="14.5"/>
  <cols>
    <col collapsed="false" hidden="false" max="1" min="1" style="0" width="32.162962962963"/>
    <col collapsed="false" hidden="false" max="2" min="2" style="0" width="11.4962962962963"/>
    <col collapsed="false" hidden="false" max="3" min="3" style="0" width="10.5296296296296"/>
    <col collapsed="false" hidden="false" max="4" min="4" style="0" width="16.162962962963"/>
    <col collapsed="false" hidden="false" max="5" min="5" style="0" width="18.662962962963"/>
    <col collapsed="false" hidden="false" max="7" min="6" style="0" width="19.8333333333333"/>
    <col collapsed="false" hidden="false" max="8" min="8" style="0" width="21.1592592592593"/>
    <col collapsed="false" hidden="false" max="1025" min="9" style="0" width="10.5296296296296"/>
  </cols>
  <sheetData>
    <row collapsed="false" customFormat="false" customHeight="false" hidden="false" ht="14.5" outlineLevel="0" r="1">
      <c r="A1" s="1" t="s">
        <v>0</v>
      </c>
    </row>
    <row collapsed="false" customFormat="false" customHeight="false" hidden="false" ht="14.5" outlineLevel="0" r="2">
      <c r="A2" s="2" t="s">
        <v>1</v>
      </c>
    </row>
    <row collapsed="false" customFormat="false" customHeight="false" hidden="false" ht="14.5" outlineLevel="0" r="3">
      <c r="A3" s="3" t="s">
        <v>2</v>
      </c>
    </row>
    <row collapsed="false" customFormat="false" customHeight="false" hidden="false" ht="14.5" outlineLevel="0" r="5">
      <c r="A5" s="4" t="s">
        <v>3</v>
      </c>
      <c r="B5" s="3" t="n">
        <v>5000</v>
      </c>
      <c r="C5" s="4" t="s">
        <v>4</v>
      </c>
    </row>
    <row collapsed="false" customFormat="false" customHeight="false" hidden="false" ht="14.5" outlineLevel="0" r="6">
      <c r="A6" s="4" t="s">
        <v>5</v>
      </c>
      <c r="B6" s="3" t="n">
        <v>100</v>
      </c>
      <c r="C6" s="4" t="s">
        <v>6</v>
      </c>
    </row>
    <row collapsed="false" customFormat="false" customHeight="false" hidden="false" ht="14.5" outlineLevel="0" r="7">
      <c r="A7" s="4" t="s">
        <v>7</v>
      </c>
      <c r="B7" s="3" t="n">
        <f aca="false">6*10^6</f>
        <v>6000000</v>
      </c>
      <c r="C7" s="4" t="s">
        <v>8</v>
      </c>
    </row>
    <row collapsed="false" customFormat="true" customHeight="false" hidden="false" ht="14.5" outlineLevel="0" r="10" s="5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collapsed="false" customFormat="false" customHeight="false" hidden="false" ht="14.5" outlineLevel="0" r="11">
      <c r="A11" s="5" t="s">
        <v>14</v>
      </c>
      <c r="B11" s="5" t="n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collapsed="false" customFormat="false" customHeight="false" hidden="false" ht="14.5" outlineLevel="0" r="12">
      <c r="A12" s="1" t="s">
        <v>19</v>
      </c>
      <c r="B12" s="6" t="n">
        <v>0.25</v>
      </c>
      <c r="C12" s="6"/>
      <c r="D12" s="4" t="n">
        <v>2</v>
      </c>
      <c r="E12" s="7" t="n">
        <f aca="false">$B$7/($B$11/D12+90+ROUNDUP(($B$11/D12/90/16-1))*0)*($B$11*(B12)-(16*12)-80)</f>
        <v>2941458.91043398</v>
      </c>
      <c r="F12" s="7" t="n">
        <f aca="false">$B$7/($B$11/D12+90+ROUNDUP(($B$11/D12/90/16-1))*36)*($B$11*(B12)-(16*12)-80)</f>
        <v>2871462.0515594</v>
      </c>
      <c r="G12" s="8" t="n">
        <f aca="false">E12/$B$5</f>
        <v>588.291782086796</v>
      </c>
      <c r="H12" s="8" t="n">
        <f aca="false">E12/$B$6</f>
        <v>29414.5891043398</v>
      </c>
    </row>
    <row collapsed="false" customFormat="false" customHeight="false" hidden="false" ht="14.5" outlineLevel="0" r="13">
      <c r="A13" s="1" t="s">
        <v>20</v>
      </c>
      <c r="B13" s="6" t="n">
        <v>0.333333333333333</v>
      </c>
      <c r="D13" s="4" t="n">
        <v>2</v>
      </c>
      <c r="E13" s="7" t="n">
        <f aca="false">$B$7/($B$11/D13+90+ROUNDUP(($B$11/D13/90/16-1))*0)*($B$11*(B13)-(16*12)-80)</f>
        <v>3938688.82733149</v>
      </c>
      <c r="F13" s="7" t="n">
        <f aca="false">$B$7/($B$11/D13+90+ROUNDUP(($B$11/D13/90/16-1))*36)*($B$11*(B13)-(16*12)-80)</f>
        <v>3844961.24031007</v>
      </c>
      <c r="G13" s="8" t="n">
        <f aca="false">E13/$B$5</f>
        <v>787.737765466298</v>
      </c>
      <c r="H13" s="8" t="n">
        <f aca="false">E13/$B$6</f>
        <v>39386.8882733149</v>
      </c>
    </row>
    <row collapsed="false" customFormat="false" customHeight="false" hidden="false" ht="14.5" outlineLevel="0" r="14">
      <c r="A14" s="1" t="s">
        <v>21</v>
      </c>
      <c r="B14" s="6" t="n">
        <v>0.4</v>
      </c>
      <c r="D14" s="4" t="n">
        <v>2</v>
      </c>
      <c r="E14" s="7" t="n">
        <f aca="false">$B$7/($B$11/D14+90+ROUNDUP(($B$11/D14/90/16-1))*0)*($B$11*(B14)-(16*12)-80)</f>
        <v>4736472.76084949</v>
      </c>
      <c r="F14" s="7" t="n">
        <f aca="false">$B$7/($B$11/D14+90+ROUNDUP(($B$11/D14/90/16-1))*36)*($B$11*(B14)-(16*12)-80)</f>
        <v>4623760.59131062</v>
      </c>
      <c r="G14" s="8" t="n">
        <f aca="false">E14/$B$5</f>
        <v>947.294552169899</v>
      </c>
      <c r="H14" s="8" t="n">
        <f aca="false">E14/$B$6</f>
        <v>47364.7276084949</v>
      </c>
    </row>
    <row collapsed="false" customFormat="false" customHeight="false" hidden="false" ht="14.5" outlineLevel="0" r="15">
      <c r="A15" s="1" t="s">
        <v>22</v>
      </c>
      <c r="B15" s="6" t="n">
        <v>0.5</v>
      </c>
      <c r="D15" s="4" t="n">
        <v>2</v>
      </c>
      <c r="E15" s="7" t="n">
        <f aca="false">$B$7/($B$11/D15+90+ROUNDUP(($B$11/D15/90/16-1))*0)*($B$11*(B15)-(16*12)-80)</f>
        <v>5933148.6611265</v>
      </c>
      <c r="F15" s="7" t="n">
        <f aca="false">$B$7/($B$11/D15+90+ROUNDUP(($B$11/D15/90/16-1))*36)*($B$11*(B15)-(16*12)-80)</f>
        <v>5791959.61781143</v>
      </c>
      <c r="G15" s="8" t="n">
        <f aca="false">E15/$B$5</f>
        <v>1186.6297322253</v>
      </c>
      <c r="H15" s="8" t="n">
        <f aca="false">E15/$B$6</f>
        <v>59331.486611265</v>
      </c>
    </row>
    <row collapsed="false" customFormat="false" customHeight="false" hidden="false" ht="14.5" outlineLevel="0" r="16">
      <c r="A16" s="1" t="s">
        <v>23</v>
      </c>
      <c r="B16" s="6" t="n">
        <v>0.6</v>
      </c>
      <c r="D16" s="4" t="n">
        <v>2</v>
      </c>
      <c r="E16" s="7" t="n">
        <f aca="false">$B$7/($B$11/D16+90+ROUNDUP(($B$11/D16/90/16-1))*0)*($B$11*(B16)-(16*12)-80)</f>
        <v>7129824.56140351</v>
      </c>
      <c r="F16" s="7" t="n">
        <f aca="false">$B$7/($B$11/D16+90+ROUNDUP(($B$11/D16/90/16-1))*36)*($B$11*(B16)-(16*12)-80)</f>
        <v>6960158.64431224</v>
      </c>
      <c r="G16" s="8" t="n">
        <f aca="false">E16/$B$5</f>
        <v>1425.9649122807</v>
      </c>
      <c r="H16" s="8" t="n">
        <f aca="false">E16/$B$6</f>
        <v>71298.2456140351</v>
      </c>
    </row>
    <row collapsed="false" customFormat="false" customHeight="false" hidden="false" ht="14.5" outlineLevel="0" r="17">
      <c r="A17" s="1" t="s">
        <v>24</v>
      </c>
      <c r="B17" s="6" t="n">
        <v>0.666666666666667</v>
      </c>
      <c r="D17" s="4" t="n">
        <v>2</v>
      </c>
      <c r="E17" s="7" t="n">
        <f aca="false">$B$7/($B$11/D17+90+ROUNDUP(($B$11/D17/90/16-1))*0)*($B$11*(B17)-(16*10)-80)</f>
        <v>7933518.00554017</v>
      </c>
      <c r="F17" s="7" t="n">
        <f aca="false">$B$7/($B$11/D17+90+ROUNDUP(($B$11/D17/90/16-1))*36)*($B$11*(B17)-(16*10)-80)</f>
        <v>7744726.87939427</v>
      </c>
      <c r="G17" s="8" t="n">
        <f aca="false">E17/$B$5</f>
        <v>1586.70360110803</v>
      </c>
      <c r="H17" s="8" t="n">
        <f aca="false">E17/$B$6</f>
        <v>79335.1800554017</v>
      </c>
    </row>
    <row collapsed="false" customFormat="false" customHeight="false" hidden="false" ht="14.5" outlineLevel="0" r="18">
      <c r="A18" s="1" t="s">
        <v>25</v>
      </c>
      <c r="B18" s="6" t="n">
        <v>0.75</v>
      </c>
      <c r="D18" s="4" t="n">
        <v>2</v>
      </c>
      <c r="E18" s="7" t="n">
        <f aca="false">$B$7/($B$11/D18+90+ROUNDUP(($B$11/D18/90/16-1))*0)*($B$11*(B18)-(16*12)-80)</f>
        <v>8924838.41181902</v>
      </c>
      <c r="F18" s="7" t="n">
        <f aca="false">$B$7/($B$11/D18+90+ROUNDUP(($B$11/D18/90/16-1))*36)*($B$11*(B18)-(16*12)-80)</f>
        <v>8712457.18406346</v>
      </c>
      <c r="G18" s="8" t="n">
        <f aca="false">E18/$B$5</f>
        <v>1784.9676823638</v>
      </c>
      <c r="H18" s="8" t="n">
        <f aca="false">E18/$B$6</f>
        <v>89248.3841181902</v>
      </c>
    </row>
    <row collapsed="false" customFormat="false" customHeight="false" hidden="false" ht="14.5" outlineLevel="0" r="19">
      <c r="A19" s="1" t="s">
        <v>26</v>
      </c>
      <c r="B19" s="6" t="n">
        <v>0.8</v>
      </c>
      <c r="D19" s="4" t="n">
        <v>2</v>
      </c>
      <c r="E19" s="7" t="n">
        <f aca="false">$B$7/($B$11/D19+90+ROUNDUP(($B$11/D19/90/16-1))*0)*($B$11*(B19)-(16*12)-80)</f>
        <v>9523176.36195753</v>
      </c>
      <c r="F19" s="7" t="n">
        <f aca="false">$B$7/($B$11/D19+90+ROUNDUP(($B$11/D19/90/16-1))*36)*($B$11*(B19)-(16*12)-80)</f>
        <v>9296556.69731386</v>
      </c>
      <c r="G19" s="8" t="n">
        <f aca="false">E19/$B$5</f>
        <v>1904.63527239151</v>
      </c>
      <c r="H19" s="8" t="n">
        <f aca="false">E19/$B$6</f>
        <v>95231.7636195753</v>
      </c>
    </row>
    <row collapsed="false" customFormat="false" customHeight="false" hidden="false" ht="14.5" outlineLevel="0" r="20">
      <c r="A20" s="1" t="s">
        <v>27</v>
      </c>
      <c r="B20" s="6" t="n">
        <v>0.833333333333333</v>
      </c>
      <c r="D20" s="4" t="n">
        <v>2</v>
      </c>
      <c r="E20" s="7" t="n">
        <f aca="false">$B$7/($B$11/D20+90+ROUNDUP(($B$11/D20/90/16-1))*0)*($B$11*(B20)-(16*10)-80)</f>
        <v>9927977.83933518</v>
      </c>
      <c r="F20" s="7" t="n">
        <f aca="false">$B$7/($B$11/D20+90+ROUNDUP(($B$11/D20/90/16-1))*36)*($B$11*(B20)-(16*10)-80)</f>
        <v>9691725.25689561</v>
      </c>
      <c r="G20" s="8" t="n">
        <f aca="false">E20/$B$5</f>
        <v>1985.59556786704</v>
      </c>
      <c r="H20" s="8" t="n">
        <f aca="false">E20/$B$6</f>
        <v>99279.7783933518</v>
      </c>
    </row>
    <row collapsed="false" customFormat="false" customHeight="false" hidden="false" ht="14.5" outlineLevel="0" r="21">
      <c r="A21" s="1" t="s">
        <v>28</v>
      </c>
      <c r="B21" s="6" t="n">
        <v>0.888888888888889</v>
      </c>
      <c r="D21" s="4" t="n">
        <v>2</v>
      </c>
      <c r="E21" s="7" t="n">
        <f aca="false">$B$7/($B$11/D21+90+ROUNDUP(($B$11/D21/90/16-1))*0)*($B$11*(B21)-(16*8)-80)</f>
        <v>10598707.2945522</v>
      </c>
      <c r="F21" s="7" t="n">
        <f aca="false">$B$7/($B$11/D21+90+ROUNDUP(($B$11/D21/90/16-1))*36)*($B$11*(B21)-(16*8)-80)</f>
        <v>10346493.6001442</v>
      </c>
      <c r="G21" s="8" t="n">
        <f aca="false">E21/$B$5</f>
        <v>2119.74145891043</v>
      </c>
      <c r="H21" s="8" t="n">
        <f aca="false">E21/$B$6</f>
        <v>105987.072945522</v>
      </c>
    </row>
    <row collapsed="false" customFormat="false" customHeight="false" hidden="false" ht="14.5" outlineLevel="0" r="22">
      <c r="A22" s="1" t="s">
        <v>29</v>
      </c>
      <c r="B22" s="6" t="n">
        <v>0.9</v>
      </c>
      <c r="D22" s="4" t="n">
        <v>2</v>
      </c>
      <c r="E22" s="7" t="n">
        <f aca="false">$B$7/($B$11/D22+90+ROUNDUP(($B$11/D22/90/16-1))*0)*($B$11*(B22)-(16*8)-80)</f>
        <v>10731671.2834718</v>
      </c>
      <c r="F22" s="7" t="n">
        <f aca="false">$B$7/($B$11/D22+90+ROUNDUP(($B$11/D22/90/16-1))*36)*($B$11*(B22)-(16*8)-80)</f>
        <v>10476293.4919776</v>
      </c>
      <c r="G22" s="8" t="n">
        <f aca="false">E22/$B$5</f>
        <v>2146.33425669437</v>
      </c>
      <c r="H22" s="8" t="n">
        <f aca="false">E22/$B$6</f>
        <v>107316.712834718</v>
      </c>
    </row>
    <row collapsed="false" customFormat="false" customHeight="false" hidden="false" ht="14.5" outlineLevel="0" r="23">
      <c r="A23" s="2" t="s">
        <v>30</v>
      </c>
      <c r="B23" s="6" t="n">
        <v>0.288888888888889</v>
      </c>
      <c r="D23" s="4" t="n">
        <v>2</v>
      </c>
      <c r="E23" s="7" t="n">
        <f aca="false">$B$7/($B$11/D23+90+ROUNDUP(($B$11/D23/90/16-1))*0)*($B$11*(B23)-(16*12)-80)</f>
        <v>3406832.87165282</v>
      </c>
      <c r="F23" s="7" t="n">
        <f aca="false">$B$7/($B$11/D23+90+ROUNDUP(($B$11/D23/90/16-1))*36)*($B$11*(B23)-(16*12)-80)</f>
        <v>3325761.67297638</v>
      </c>
      <c r="G23" s="8" t="n">
        <f aca="false">E23/$B$5</f>
        <v>681.366574330563</v>
      </c>
      <c r="H23" s="8" t="n">
        <f aca="false">E23/$B$6</f>
        <v>34068.3287165282</v>
      </c>
    </row>
    <row collapsed="false" customFormat="false" customHeight="false" hidden="false" ht="14.5" outlineLevel="0" r="24">
      <c r="A24" s="2" t="s">
        <v>31</v>
      </c>
      <c r="B24" s="6" t="n">
        <v>0.45</v>
      </c>
      <c r="D24" s="4" t="n">
        <v>2</v>
      </c>
      <c r="E24" s="7" t="n">
        <f aca="false">$B$7/($B$11/D24+90+ROUNDUP(($B$11/D24/90/16-1))*0)*($B$11*(B24)-(16*12)-80)</f>
        <v>5334810.710988</v>
      </c>
      <c r="F24" s="7" t="n">
        <f aca="false">$B$7/($B$11/D24+90+ROUNDUP(($B$11/D24/90/16-1))*36)*($B$11*(B24)-(16*12)-80)</f>
        <v>5207860.10456102</v>
      </c>
      <c r="G24" s="8" t="n">
        <f aca="false">E24/$B$5</f>
        <v>1066.9621421976</v>
      </c>
      <c r="H24" s="8" t="n">
        <f aca="false">E24/$B$6</f>
        <v>53348.10710988</v>
      </c>
    </row>
    <row collapsed="false" customFormat="false" customHeight="false" hidden="false" ht="14.5" outlineLevel="0" r="25">
      <c r="A25" s="2" t="s">
        <v>32</v>
      </c>
      <c r="B25" s="6" t="n">
        <v>0.55</v>
      </c>
      <c r="D25" s="4" t="n">
        <v>2</v>
      </c>
      <c r="E25" s="7" t="n">
        <f aca="false">$B$7/($B$11/D25+90+ROUNDUP(($B$11/D25/90/16-1))*0)*($B$11*(B25)-(16*12)-80)</f>
        <v>6531486.61126501</v>
      </c>
      <c r="F25" s="7" t="n">
        <f aca="false">$B$7/($B$11/D25+90+ROUNDUP(($B$11/D25/90/16-1))*36)*($B$11*(B25)-(16*12)-80)</f>
        <v>6376059.13106184</v>
      </c>
      <c r="G25" s="8" t="n">
        <f aca="false">E25/$B$5</f>
        <v>1306.297322253</v>
      </c>
      <c r="H25" s="8" t="n">
        <f aca="false">E25/$B$6</f>
        <v>65314.8661126501</v>
      </c>
    </row>
    <row collapsed="false" customFormat="false" customHeight="false" hidden="false" ht="14.5" outlineLevel="0" r="26">
      <c r="B26" s="6"/>
      <c r="E26" s="7"/>
      <c r="F26" s="7"/>
      <c r="G26" s="8"/>
      <c r="H26" s="8"/>
    </row>
    <row collapsed="false" customFormat="false" customHeight="false" hidden="false" ht="14.5" outlineLevel="0" r="27">
      <c r="A27" s="1" t="s">
        <v>33</v>
      </c>
      <c r="B27" s="6" t="n">
        <v>0.6</v>
      </c>
      <c r="D27" s="4" t="n">
        <v>3</v>
      </c>
      <c r="E27" s="7" t="n">
        <f aca="false">$B$7/($B$11/D27+90+ROUNDUP(($B$11/D27/90/16-1))*0)*($B$11*(B27)-(16*12)-80)</f>
        <v>10679944.6749654</v>
      </c>
      <c r="F27" s="7" t="n">
        <f aca="false">$B$7/($B$11/D27+90+ROUNDUP(($B$11/D27/90/16-1))*36)*($B$11*(B27)-(16*12)-80)</f>
        <v>10437415.5177075</v>
      </c>
      <c r="G27" s="8" t="n">
        <f aca="false">E27/$B$5</f>
        <v>2135.98893499308</v>
      </c>
      <c r="H27" s="8" t="n">
        <f aca="false">E27/$B$6</f>
        <v>106799.446749654</v>
      </c>
    </row>
    <row collapsed="false" customFormat="false" customHeight="false" hidden="false" ht="14.5" outlineLevel="0" r="28">
      <c r="A28" s="1" t="s">
        <v>34</v>
      </c>
      <c r="B28" s="6" t="n">
        <v>0.666666666666667</v>
      </c>
      <c r="D28" s="4" t="n">
        <v>3</v>
      </c>
      <c r="E28" s="7" t="n">
        <f aca="false">$B$7/($B$11/D28+90+ROUNDUP(($B$11/D28/90/16-1))*0)*($B$11*(B28)-(16*10)-80)</f>
        <v>11883817.4273859</v>
      </c>
      <c r="F28" s="7" t="n">
        <f aca="false">$B$7/($B$11/D28+90+ROUNDUP(($B$11/D28/90/16-1))*36)*($B$11*(B28)-(16*10)-80)</f>
        <v>11613949.7161395</v>
      </c>
      <c r="G28" s="8" t="n">
        <f aca="false">E28/$B$5</f>
        <v>2376.76348547718</v>
      </c>
      <c r="H28" s="8" t="n">
        <f aca="false">E28/$B$6</f>
        <v>118838.174273859</v>
      </c>
    </row>
    <row collapsed="false" customFormat="false" customHeight="false" hidden="false" ht="14.5" outlineLevel="0" r="29">
      <c r="A29" s="1" t="s">
        <v>35</v>
      </c>
      <c r="B29" s="6" t="n">
        <v>0.75</v>
      </c>
      <c r="D29" s="4" t="n">
        <v>3</v>
      </c>
      <c r="E29" s="7" t="n">
        <f aca="false">$B$7/($B$11/D29+90+ROUNDUP(($B$11/D29/90/16-1))*0)*($B$11*(B29)-(16*12)-80)</f>
        <v>13368741.3554633</v>
      </c>
      <c r="F29" s="7" t="n">
        <f aca="false">$B$7/($B$11/D29+90+ROUNDUP(($B$11/D29/90/16-1))*36)*($B$11*(B29)-(16*12)-80)</f>
        <v>13065152.7439849</v>
      </c>
      <c r="G29" s="8" t="n">
        <f aca="false">E29/$B$5</f>
        <v>2673.74827109267</v>
      </c>
      <c r="H29" s="8" t="n">
        <f aca="false">E29/$B$6</f>
        <v>133687.413554633</v>
      </c>
    </row>
    <row collapsed="false" customFormat="false" customHeight="false" hidden="false" ht="14.5" outlineLevel="0" r="30">
      <c r="A30" s="1" t="s">
        <v>36</v>
      </c>
      <c r="B30" s="6" t="n">
        <v>0.833333333333333</v>
      </c>
      <c r="D30" s="4" t="n">
        <v>3</v>
      </c>
      <c r="E30" s="7" t="n">
        <f aca="false">$B$7/($B$11/D30+90+ROUNDUP(($B$11/D30/90/16-1))*0)*($B$11*(B30)-(16*10)-80)</f>
        <v>14871369.2946058</v>
      </c>
      <c r="F30" s="7" t="n">
        <f aca="false">$B$7/($B$11/D30+90+ROUNDUP(($B$11/D30/90/16-1))*36)*($B$11*(B30)-(16*10)-80)</f>
        <v>14533657.7453366</v>
      </c>
      <c r="G30" s="8" t="n">
        <f aca="false">E30/$B$5</f>
        <v>2974.27385892116</v>
      </c>
      <c r="H30" s="8" t="n">
        <f aca="false">E30/$B$6</f>
        <v>148713.692946058</v>
      </c>
    </row>
    <row collapsed="false" customFormat="false" customHeight="false" hidden="false" ht="14.5" outlineLevel="0" r="31">
      <c r="A31" s="1" t="s">
        <v>37</v>
      </c>
      <c r="B31" s="6" t="n">
        <v>0.888888888888889</v>
      </c>
      <c r="D31" s="4" t="n">
        <v>3</v>
      </c>
      <c r="E31" s="7" t="n">
        <f aca="false">$B$7/($B$11/D31+90+ROUNDUP(($B$11/D31/90/16-1))*0)*($B$11*(B31)-(16*8)-80)</f>
        <v>15876071.922545</v>
      </c>
      <c r="F31" s="7" t="n">
        <f aca="false">$B$7/($B$11/D31+90+ROUNDUP(($B$11/D31/90/16-1))*36)*($B$11*(B31)-(16*8)-80)</f>
        <v>15515544.7418221</v>
      </c>
      <c r="G31" s="8" t="n">
        <f aca="false">E31/$B$5</f>
        <v>3175.21438450899</v>
      </c>
      <c r="H31" s="8" t="n">
        <f aca="false">E31/$B$6</f>
        <v>158760.71922545</v>
      </c>
    </row>
    <row collapsed="false" customFormat="false" customHeight="false" hidden="false" ht="14.5" outlineLevel="0" r="32">
      <c r="A32" s="1" t="s">
        <v>38</v>
      </c>
      <c r="B32" s="6" t="n">
        <v>0.9</v>
      </c>
      <c r="D32" s="4" t="n">
        <v>3</v>
      </c>
      <c r="E32" s="7" t="n">
        <f aca="false">$B$7/($B$11/D32+90+ROUNDUP(($B$11/D32/90/16-1))*0)*($B$11*(B32)-(16*8)-80)</f>
        <v>16075242.0470263</v>
      </c>
      <c r="F32" s="7" t="n">
        <f aca="false">$B$7/($B$11/D32+90+ROUNDUP(($B$11/D32/90/16-1))*36)*($B$11*(B32)-(16*8)-80)</f>
        <v>15710191.9437686</v>
      </c>
      <c r="G32" s="8" t="n">
        <f aca="false">E32/$B$5</f>
        <v>3215.04840940526</v>
      </c>
      <c r="H32" s="8" t="n">
        <f aca="false">E32/$B$6</f>
        <v>160752.420470263</v>
      </c>
    </row>
    <row collapsed="false" customFormat="false" customHeight="false" hidden="false" ht="14.5" outlineLevel="0" r="33">
      <c r="A33" s="2" t="s">
        <v>39</v>
      </c>
      <c r="B33" s="6" t="n">
        <v>0.638888888888889</v>
      </c>
      <c r="D33" s="4" t="n">
        <v>3</v>
      </c>
      <c r="E33" s="7" t="n">
        <f aca="false">$B$7/($B$11/D33+90+ROUNDUP(($B$11/D33/90/16-1))*0)*($B$11*(B33)-(16*12)-80)</f>
        <v>11377040.1106501</v>
      </c>
      <c r="F33" s="7" t="n">
        <f aca="false">$B$7/($B$11/D33+90+ROUNDUP(($B$11/D33/90/16-1))*36)*($B$11*(B33)-(16*12)-80)</f>
        <v>11118680.7245201</v>
      </c>
      <c r="G33" s="8" t="n">
        <f aca="false">E33/$B$5</f>
        <v>2275.40802213001</v>
      </c>
      <c r="H33" s="8" t="n">
        <f aca="false">E33/$B$6</f>
        <v>113770.401106501</v>
      </c>
    </row>
    <row collapsed="false" customFormat="false" customHeight="false" hidden="false" ht="14.5" outlineLevel="0" r="34">
      <c r="A34" s="2" t="s">
        <v>40</v>
      </c>
      <c r="B34" s="6" t="n">
        <v>0.694444444444444</v>
      </c>
      <c r="D34" s="4" t="n">
        <v>3</v>
      </c>
      <c r="E34" s="7" t="n">
        <f aca="false">$B$7/($B$11/D34+90+ROUNDUP(($B$11/D34/90/16-1))*0)*($B$11*(B34)-(16*12)-80)</f>
        <v>12372890.7330567</v>
      </c>
      <c r="F34" s="7" t="n">
        <f aca="false">$B$7/($B$11/D34+90+ROUNDUP(($B$11/D34/90/16-1))*36)*($B$11*(B34)-(16*12)-80)</f>
        <v>12091916.7342525</v>
      </c>
      <c r="G34" s="8" t="n">
        <f aca="false">E34/$B$5</f>
        <v>2474.57814661134</v>
      </c>
      <c r="H34" s="8" t="n">
        <f aca="false">E34/$B$6</f>
        <v>123728.907330567</v>
      </c>
    </row>
    <row collapsed="false" customFormat="false" customHeight="false" hidden="false" ht="14.5" outlineLevel="0" r="35">
      <c r="A35" s="2" t="s">
        <v>41</v>
      </c>
      <c r="B35" s="6" t="n">
        <v>0.722222222222222</v>
      </c>
      <c r="D35" s="4" t="n">
        <v>3</v>
      </c>
      <c r="E35" s="7" t="n">
        <f aca="false">$B$7/($B$11/D35+90+ROUNDUP(($B$11/D35/90/16-1))*0)*($B$11*(B35)-(16*12)-80)</f>
        <v>12870816.04426</v>
      </c>
      <c r="F35" s="7" t="n">
        <f aca="false">$B$7/($B$11/D35+90+ROUNDUP(($B$11/D35/90/16-1))*36)*($B$11*(B35)-(16*12)-80)</f>
        <v>12578534.7391187</v>
      </c>
      <c r="G35" s="8" t="n">
        <f aca="false">E35/$B$5</f>
        <v>2574.16320885201</v>
      </c>
      <c r="H35" s="8" t="n">
        <f aca="false">E35/$B$6</f>
        <v>128708.1604426</v>
      </c>
    </row>
    <row collapsed="false" customFormat="false" customHeight="false" hidden="false" ht="14.5" outlineLevel="0" r="36">
      <c r="A36" s="2" t="s">
        <v>42</v>
      </c>
      <c r="B36" s="6" t="n">
        <v>0.555555555555556</v>
      </c>
      <c r="D36" s="4" t="n">
        <v>3</v>
      </c>
      <c r="E36" s="7" t="n">
        <f aca="false">$B$7/($B$11/D36+90+ROUNDUP(($B$11/D36/90/16-1))*0)*($B$11*(B36)-(16*12)-80)</f>
        <v>9883264.17704011</v>
      </c>
      <c r="F36" s="7" t="n">
        <f aca="false">$B$7/($B$11/D36+90+ROUNDUP(($B$11/D36/90/16-1))*36)*($B$11*(B36)-(16*12)-80)</f>
        <v>9658826.70992161</v>
      </c>
      <c r="G36" s="8" t="n">
        <f aca="false">E36/$B$5</f>
        <v>1976.65283540802</v>
      </c>
      <c r="H36" s="8" t="n">
        <f aca="false">E36/$B$6</f>
        <v>98832.6417704011</v>
      </c>
    </row>
    <row collapsed="false" customFormat="false" customHeight="false" hidden="false" ht="14.5" outlineLevel="0" r="37">
      <c r="A37" s="2" t="s">
        <v>43</v>
      </c>
      <c r="B37" s="6" t="n">
        <v>0.577777777777778</v>
      </c>
      <c r="D37" s="4" t="n">
        <v>3</v>
      </c>
      <c r="E37" s="7" t="n">
        <f aca="false">$B$7/($B$11/D37+90+ROUNDUP(($B$11/D37/90/16-1))*0)*($B$11*(B37)-(16*12)-80)</f>
        <v>10281604.4260028</v>
      </c>
      <c r="F37" s="7" t="n">
        <f aca="false">$B$7/($B$11/D37+90+ROUNDUP(($B$11/D37/90/16-1))*36)*($B$11*(B37)-(16*12)-80)</f>
        <v>10048121.1138145</v>
      </c>
      <c r="G37" s="8" t="n">
        <f aca="false">E37/$B$5</f>
        <v>2056.32088520055</v>
      </c>
      <c r="H37" s="8" t="n">
        <f aca="false">E37/$B$6</f>
        <v>102816.044260028</v>
      </c>
    </row>
    <row collapsed="false" customFormat="false" customHeight="false" hidden="false" ht="14.5" outlineLevel="0" r="38">
      <c r="B38" s="6"/>
      <c r="E38" s="7"/>
      <c r="F38" s="7"/>
      <c r="G38" s="8"/>
      <c r="H38" s="8"/>
    </row>
    <row collapsed="false" customFormat="false" customHeight="false" hidden="false" ht="14.5" outlineLevel="0" r="39">
      <c r="A39" s="1" t="s">
        <v>44</v>
      </c>
      <c r="B39" s="6" t="n">
        <v>0.666666666666667</v>
      </c>
      <c r="D39" s="4" t="n">
        <v>4</v>
      </c>
      <c r="E39" s="7" t="n">
        <f aca="false">$B$7/($B$11/D39+90+ROUNDUP(($B$11/D39/90/16-1))*0)*($B$11*(B39)-(16*10)-80)</f>
        <v>15823204.4198895</v>
      </c>
      <c r="F39" s="7" t="n">
        <f aca="false">$B$7/($B$11/D39+90+ROUNDUP(($B$11/D39/90/16-1))*36)*($B$11*(B39)-(16*10)-80)</f>
        <v>15447680.6903991</v>
      </c>
      <c r="G39" s="8" t="n">
        <f aca="false">E39/$B$5</f>
        <v>3164.6408839779</v>
      </c>
      <c r="H39" s="8" t="n">
        <f aca="false">E39/$B$6</f>
        <v>158232.044198895</v>
      </c>
    </row>
    <row collapsed="false" customFormat="false" customHeight="false" hidden="false" ht="14.5" outlineLevel="0" r="40">
      <c r="A40" s="1" t="s">
        <v>45</v>
      </c>
      <c r="B40" s="6" t="n">
        <v>0.75</v>
      </c>
      <c r="D40" s="4" t="n">
        <v>4</v>
      </c>
      <c r="E40" s="7" t="n">
        <f aca="false">$B$7/($B$11/D40+90+ROUNDUP(($B$11/D40/90/16-1))*0)*($B$11*(B40)-(16*12)-80)</f>
        <v>17800368.3241252</v>
      </c>
      <c r="F40" s="7" t="n">
        <f aca="false">$B$7/($B$11/D40+90+ROUNDUP(($B$11/D40/90/16-1))*36)*($B$11*(B40)-(16*12)-80)</f>
        <v>17377921.6109313</v>
      </c>
      <c r="G40" s="8" t="n">
        <f aca="false">E40/$B$5</f>
        <v>3560.07366482505</v>
      </c>
      <c r="H40" s="8" t="n">
        <f aca="false">E40/$B$6</f>
        <v>178003.683241252</v>
      </c>
    </row>
    <row collapsed="false" customFormat="false" customHeight="false" hidden="false" ht="14.5" outlineLevel="0" r="41">
      <c r="A41" s="9" t="s">
        <v>46</v>
      </c>
      <c r="B41" s="6" t="n">
        <v>0.8</v>
      </c>
      <c r="D41" s="4" t="n">
        <v>4</v>
      </c>
      <c r="E41" s="7" t="n">
        <f aca="false">$B$7/($B$11/D41+90+ROUNDUP(($B$11/D41/90/16-1))*0)*($B$11*(B41)-(16*12)-80)</f>
        <v>18993738.4898711</v>
      </c>
      <c r="F41" s="7" t="n">
        <f aca="false">$B$7/($B$11/D41+90+ROUNDUP(($B$11/D41/90/16-1))*36)*($B$11*(B41)-(16*12)-80)</f>
        <v>18542970.1546206</v>
      </c>
      <c r="G41" s="8" t="n">
        <f aca="false">E41/$B$5</f>
        <v>3798.74769797422</v>
      </c>
      <c r="H41" s="8" t="n">
        <f aca="false">E41/$B$6</f>
        <v>189937.384898711</v>
      </c>
    </row>
    <row collapsed="false" customFormat="false" customHeight="false" hidden="false" ht="14.5" outlineLevel="0" r="42">
      <c r="A42" s="1" t="s">
        <v>47</v>
      </c>
      <c r="B42" s="6" t="n">
        <v>0.833333333333333</v>
      </c>
      <c r="D42" s="4" t="n">
        <v>4</v>
      </c>
      <c r="E42" s="7" t="n">
        <f aca="false">$B$7/($B$11/D42+90+ROUNDUP(($B$11/D42/90/16-1))*0)*($B$11*(B42)-(16*10)-80)</f>
        <v>19801104.9723757</v>
      </c>
      <c r="F42" s="7" t="n">
        <f aca="false">$B$7/($B$11/D42+90+ROUNDUP(($B$11/D42/90/16-1))*36)*($B$11*(B42)-(16*10)-80)</f>
        <v>19331175.8360302</v>
      </c>
      <c r="G42" s="8" t="n">
        <f aca="false">E42/$B$5</f>
        <v>3960.22099447514</v>
      </c>
      <c r="H42" s="8" t="n">
        <f aca="false">E42/$B$6</f>
        <v>198011.049723757</v>
      </c>
    </row>
    <row collapsed="false" customFormat="false" customHeight="false" hidden="false" ht="14.5" outlineLevel="0" r="43">
      <c r="A43" s="1" t="s">
        <v>48</v>
      </c>
      <c r="B43" s="6" t="n">
        <v>0.888888888888889</v>
      </c>
      <c r="D43" s="4" t="n">
        <v>4</v>
      </c>
      <c r="E43" s="7" t="n">
        <f aca="false">$B$7/($B$11/D43+90+ROUNDUP(($B$11/D43/90/16-1))*0)*($B$11*(B43)-(16*8)-80)</f>
        <v>21138858.1952118</v>
      </c>
      <c r="F43" s="7" t="n">
        <f aca="false">$B$7/($B$11/D43+90+ROUNDUP(($B$11/D43/90/16-1))*36)*($B$11*(B43)-(16*8)-80)</f>
        <v>20637180.8701906</v>
      </c>
      <c r="G43" s="8" t="n">
        <f aca="false">E43/$B$5</f>
        <v>4227.77163904236</v>
      </c>
      <c r="H43" s="8" t="n">
        <f aca="false">E43/$B$6</f>
        <v>211388.581952118</v>
      </c>
    </row>
    <row collapsed="false" customFormat="false" customHeight="false" hidden="false" ht="14.5" outlineLevel="0" r="44">
      <c r="A44" s="1" t="s">
        <v>49</v>
      </c>
      <c r="B44" s="6" t="n">
        <v>0.9</v>
      </c>
      <c r="D44" s="4" t="n">
        <v>4</v>
      </c>
      <c r="E44" s="7" t="n">
        <f aca="false">$B$7/($B$11/D44+90+ROUNDUP(($B$11/D44/90/16-1))*0)*($B$11*(B44)-(16*8)-80)</f>
        <v>21404051.5653775</v>
      </c>
      <c r="F44" s="7" t="n">
        <f aca="false">$B$7/($B$11/D44+90+ROUNDUP(($B$11/D44/90/16-1))*36)*($B$11*(B44)-(16*8)-80)</f>
        <v>20896080.546566</v>
      </c>
      <c r="G44" s="8" t="n">
        <f aca="false">E44/$B$5</f>
        <v>4280.81031307551</v>
      </c>
      <c r="H44" s="8" t="n">
        <f aca="false">E44/$B$6</f>
        <v>214040.515653775</v>
      </c>
    </row>
    <row collapsed="false" customFormat="false" customHeight="false" hidden="false" ht="14.5" outlineLevel="0" r="45">
      <c r="A45" s="2" t="s">
        <v>50</v>
      </c>
      <c r="B45" s="6" t="n">
        <v>0.577777777777778</v>
      </c>
      <c r="D45" s="4" t="n">
        <v>4</v>
      </c>
      <c r="E45" s="7" t="n">
        <f aca="false">$B$7/($B$11/D45+90+ROUNDUP(($B$11/D45/90/16-1))*0)*($B$11*(B45)-(16*12)-80)</f>
        <v>13689871.0865562</v>
      </c>
      <c r="F45" s="7" t="n">
        <f aca="false">$B$7/($B$11/D45+90+ROUNDUP(($B$11/D45/90/16-1))*36)*($B$11*(B45)-(16*12)-80)</f>
        <v>13364976.6271126</v>
      </c>
      <c r="G45" s="8" t="n">
        <f aca="false">E45/$B$5</f>
        <v>2737.97421731123</v>
      </c>
      <c r="H45" s="8" t="n">
        <f aca="false">E45/$B$6</f>
        <v>136898.710865562</v>
      </c>
    </row>
    <row collapsed="false" customFormat="false" customHeight="false" hidden="false" ht="14.5" outlineLevel="0" r="46">
      <c r="A46" s="2" t="s">
        <v>51</v>
      </c>
      <c r="B46" s="6" t="n">
        <v>0.6</v>
      </c>
      <c r="D46" s="4" t="n">
        <v>4</v>
      </c>
      <c r="E46" s="7" t="n">
        <f aca="false">$B$7/($B$11/D46+90+ROUNDUP(($B$11/D46/90/16-1))*0)*($B$11*(B46)-(16*12)-80)</f>
        <v>14220257.8268877</v>
      </c>
      <c r="F46" s="7" t="n">
        <f aca="false">$B$7/($B$11/D46+90+ROUNDUP(($B$11/D46/90/16-1))*36)*($B$11*(B46)-(16*12)-80)</f>
        <v>13882775.9798634</v>
      </c>
      <c r="G46" s="8" t="n">
        <f aca="false">E46/$B$5</f>
        <v>2844.05156537753</v>
      </c>
      <c r="H46" s="8" t="n">
        <f aca="false">E46/$B$6</f>
        <v>142202.578268877</v>
      </c>
    </row>
    <row collapsed="false" customFormat="false" customHeight="false" hidden="false" ht="14.5" outlineLevel="0" r="47">
      <c r="A47" s="2" t="s">
        <v>52</v>
      </c>
      <c r="B47" s="6" t="n">
        <v>0.622222222222222</v>
      </c>
      <c r="D47" s="4" t="n">
        <v>4</v>
      </c>
      <c r="E47" s="7" t="n">
        <f aca="false">$B$7/($B$11/D47+90+ROUNDUP(($B$11/D47/90/16-1))*0)*($B$11*(B47)-(16*12)-80)</f>
        <v>14750644.5672192</v>
      </c>
      <c r="F47" s="7" t="n">
        <f aca="false">$B$7/($B$11/D47+90+ROUNDUP(($B$11/D47/90/16-1))*36)*($B$11*(B47)-(16*12)-80)</f>
        <v>14400575.3326142</v>
      </c>
      <c r="G47" s="8" t="n">
        <f aca="false">E47/$B$5</f>
        <v>2950.12891344383</v>
      </c>
      <c r="H47" s="8" t="n">
        <f aca="false">E47/$B$6</f>
        <v>147506.445672192</v>
      </c>
    </row>
    <row collapsed="false" customFormat="false" customHeight="false" hidden="false" ht="14.5" outlineLevel="0" r="48">
      <c r="A48" s="2" t="s">
        <v>53</v>
      </c>
      <c r="B48" s="6" t="n">
        <v>0.638888888888889</v>
      </c>
      <c r="D48" s="4" t="n">
        <v>4</v>
      </c>
      <c r="E48" s="7" t="n">
        <f aca="false">$B$7/($B$11/D48+90+ROUNDUP(($B$11/D48/90/16-1))*0)*($B$11*(B48)-(16*12)-80)</f>
        <v>15148434.6224678</v>
      </c>
      <c r="F48" s="7" t="n">
        <f aca="false">$B$7/($B$11/D48+90+ROUNDUP(($B$11/D48/90/16-1))*36)*($B$11*(B48)-(16*12)-80)</f>
        <v>14788924.8471773</v>
      </c>
      <c r="G48" s="8" t="n">
        <f aca="false">E48/$B$5</f>
        <v>3029.68692449355</v>
      </c>
      <c r="H48" s="8" t="n">
        <f aca="false">E48/$B$6</f>
        <v>151484.346224678</v>
      </c>
    </row>
    <row collapsed="false" customFormat="false" customHeight="false" hidden="false" ht="14.5" outlineLevel="0" r="49">
      <c r="A49" s="2" t="s">
        <v>54</v>
      </c>
      <c r="B49" s="6" t="n">
        <v>0.694444444444444</v>
      </c>
      <c r="D49" s="4" t="n">
        <v>4</v>
      </c>
      <c r="E49" s="7" t="n">
        <f aca="false">$B$7/($B$11/D49+90+ROUNDUP(($B$11/D49/90/16-1))*0)*($B$11*(B49)-(16*12)-80)</f>
        <v>16474401.4732965</v>
      </c>
      <c r="F49" s="7" t="n">
        <f aca="false">$B$7/($B$11/D49+90+ROUNDUP(($B$11/D49/90/16-1))*36)*($B$11*(B49)-(16*12)-80)</f>
        <v>16083423.2290543</v>
      </c>
      <c r="G49" s="8" t="n">
        <f aca="false">E49/$B$5</f>
        <v>3294.8802946593</v>
      </c>
      <c r="H49" s="8" t="n">
        <f aca="false">E49/$B$6</f>
        <v>164744.014732965</v>
      </c>
    </row>
    <row collapsed="false" customFormat="false" customHeight="false" hidden="false" ht="14.5" outlineLevel="0" r="50">
      <c r="A50" s="2" t="s">
        <v>55</v>
      </c>
      <c r="B50" s="6" t="n">
        <v>0.722222222222222</v>
      </c>
      <c r="D50" s="4" t="n">
        <v>4</v>
      </c>
      <c r="E50" s="7" t="n">
        <f aca="false">$B$7/($B$11/D50+90+ROUNDUP(($B$11/D50/90/16-1))*0)*($B$11*(B50)-(16*12)-80)</f>
        <v>17137384.8987109</v>
      </c>
      <c r="F50" s="7" t="n">
        <f aca="false">$B$7/($B$11/D50+90+ROUNDUP(($B$11/D50/90/16-1))*36)*($B$11*(B50)-(16*12)-80)</f>
        <v>16730672.4199928</v>
      </c>
      <c r="G50" s="8" t="n">
        <f aca="false">E50/$B$5</f>
        <v>3427.47697974217</v>
      </c>
      <c r="H50" s="8" t="n">
        <f aca="false">E50/$B$6</f>
        <v>171373.848987109</v>
      </c>
    </row>
    <row collapsed="false" customFormat="false" customHeight="false" hidden="false" ht="14.5" outlineLevel="0" r="51">
      <c r="A51" s="2" t="s">
        <v>56</v>
      </c>
      <c r="B51" s="6" t="n">
        <v>0.777777777777778</v>
      </c>
      <c r="D51" s="4" t="n">
        <v>4</v>
      </c>
      <c r="E51" s="7" t="n">
        <f aca="false">$B$7/($B$11/D51+90+ROUNDUP(($B$11/D51/90/16-1))*0)*($B$11*(B51)-(16*12)-80)</f>
        <v>18463351.7495396</v>
      </c>
      <c r="F51" s="7" t="n">
        <f aca="false">$B$7/($B$11/D51+90+ROUNDUP(($B$11/D51/90/16-1))*36)*($B$11*(B51)-(16*12)-80)</f>
        <v>18025170.8018698</v>
      </c>
      <c r="G51" s="8" t="n">
        <f aca="false">E51/$B$5</f>
        <v>3692.67034990792</v>
      </c>
      <c r="H51" s="8" t="n">
        <f aca="false">E51/$B$6</f>
        <v>184633.517495396</v>
      </c>
    </row>
    <row collapsed="false" customFormat="false" customHeight="false" hidden="false" ht="14.5" outlineLevel="0" r="52">
      <c r="A52" s="2" t="s">
        <v>57</v>
      </c>
      <c r="B52" s="6" t="n">
        <v>0.855555555555556</v>
      </c>
      <c r="D52" s="4" t="n">
        <v>4</v>
      </c>
      <c r="E52" s="7" t="n">
        <f aca="false">$B$7/($B$11/D52+90+ROUNDUP(($B$11/D52/90/16-1))*0)*($B$11*(B52)-(16*12)-80)</f>
        <v>20319705.3406998</v>
      </c>
      <c r="F52" s="7" t="n">
        <f aca="false">$B$7/($B$11/D52+90+ROUNDUP(($B$11/D52/90/16-1))*36)*($B$11*(B52)-(16*12)-80)</f>
        <v>19837468.5364977</v>
      </c>
      <c r="G52" s="8" t="n">
        <f aca="false">E52/$B$5</f>
        <v>4063.94106813996</v>
      </c>
      <c r="H52" s="8" t="n">
        <f aca="false">E52/$B$6</f>
        <v>203197.053406998</v>
      </c>
    </row>
    <row collapsed="false" customFormat="false" customHeight="false" hidden="false" ht="14.5" outlineLevel="0" r="53">
      <c r="A53" s="2" t="s">
        <v>58</v>
      </c>
      <c r="B53" s="6" t="n">
        <v>0.555555555555556</v>
      </c>
      <c r="D53" s="4" t="n">
        <v>4</v>
      </c>
      <c r="E53" s="7" t="n">
        <f aca="false">$B$7/($B$11/D53+90+ROUNDUP(($B$11/D53/90/16-1))*0)*($B$11*(B53)-(16*12)-80)</f>
        <v>13159484.3462247</v>
      </c>
      <c r="F53" s="7" t="n">
        <f aca="false">$B$7/($B$11/D53+90+ROUNDUP(($B$11/D53/90/16-1))*36)*($B$11*(B53)-(16*12)-80)</f>
        <v>12847177.2743618</v>
      </c>
      <c r="G53" s="8" t="n">
        <f aca="false">E53/$B$5</f>
        <v>2631.89686924494</v>
      </c>
      <c r="H53" s="8" t="n">
        <f aca="false">E53/$B$6</f>
        <v>131594.843462247</v>
      </c>
    </row>
    <row collapsed="false" customFormat="false" customHeight="false" hidden="false" ht="14.5" outlineLevel="0" r="54">
      <c r="A54" s="2" t="s">
        <v>59</v>
      </c>
      <c r="B54" s="6" t="n">
        <v>0.533333333333333</v>
      </c>
      <c r="D54" s="4" t="n">
        <v>4</v>
      </c>
      <c r="E54" s="7" t="n">
        <f aca="false">$B$7/($B$11/D54+90+ROUNDUP(($B$11/D54/90/16-1))*0)*($B$11*(B54)-(16*12)-80)</f>
        <v>12629097.6058932</v>
      </c>
      <c r="F54" s="7" t="n">
        <f aca="false">$B$7/($B$11/D54+90+ROUNDUP(($B$11/D54/90/16-1))*36)*($B$11*(B54)-(16*12)-80)</f>
        <v>12329377.9216109</v>
      </c>
      <c r="G54" s="8" t="n">
        <f aca="false">E54/$B$5</f>
        <v>2525.81952117864</v>
      </c>
      <c r="H54" s="8" t="n">
        <f aca="false">E54/$B$6</f>
        <v>126290.976058932</v>
      </c>
    </row>
    <row collapsed="false" customFormat="false" customHeight="false" hidden="false" ht="14.5" outlineLevel="0" r="55">
      <c r="A55" s="2" t="s">
        <v>60</v>
      </c>
      <c r="B55" s="6" t="n">
        <v>0.5</v>
      </c>
      <c r="D55" s="4" t="n">
        <v>4</v>
      </c>
      <c r="E55" s="7" t="n">
        <f aca="false">$B$7/($B$11/D55+90+ROUNDUP(($B$11/D55/90/16-1))*0)*($B$11*(B55)-(16*12)-80)</f>
        <v>11833517.4953959</v>
      </c>
      <c r="F55" s="7" t="n">
        <f aca="false">$B$7/($B$11/D55+90+ROUNDUP(($B$11/D55/90/16-1))*36)*($B$11*(B55)-(16*12)-80)</f>
        <v>11552678.8924847</v>
      </c>
      <c r="G55" s="8" t="n">
        <f aca="false">E55/$B$5</f>
        <v>2366.70349907919</v>
      </c>
      <c r="H55" s="8" t="n">
        <f aca="false">E55/$B$6</f>
        <v>118335.174953959</v>
      </c>
    </row>
    <row collapsed="false" customFormat="false" customHeight="false" hidden="false" ht="14.5" outlineLevel="0" r="56">
      <c r="A56" s="2" t="s">
        <v>51</v>
      </c>
      <c r="B56" s="6" t="n">
        <v>0.6</v>
      </c>
      <c r="D56" s="4" t="n">
        <v>4</v>
      </c>
      <c r="E56" s="7" t="n">
        <f aca="false">$B$7/($B$11/D56+90+ROUNDUP(($B$11/D56/90/16-1))*0)*($B$11*(B56)-(16*12)-80)</f>
        <v>14220257.8268877</v>
      </c>
      <c r="F56" s="7" t="n">
        <f aca="false">$B$7/($B$11/D56+90+ROUNDUP(($B$11/D56/90/16-1))*36)*($B$11*(B56)-(16*12)-80)</f>
        <v>13882775.9798634</v>
      </c>
      <c r="G56" s="8" t="n">
        <f aca="false">E56/$B$5</f>
        <v>2844.05156537753</v>
      </c>
      <c r="H56" s="8" t="n">
        <f aca="false">E56/$B$6</f>
        <v>142202.578268877</v>
      </c>
    </row>
    <row collapsed="false" customFormat="false" customHeight="false" hidden="false" ht="14.5" outlineLevel="0" r="57">
      <c r="A57" s="2" t="s">
        <v>61</v>
      </c>
      <c r="B57" s="6" t="n">
        <v>0.666666666666667</v>
      </c>
      <c r="D57" s="4" t="n">
        <v>4</v>
      </c>
      <c r="E57" s="7" t="n">
        <f aca="false">$B$7/($B$11/D57+90+ROUNDUP(($B$11/D57/90/16-1))*0)*($B$11*(B57)-(16*12)-80)</f>
        <v>15811418.0478821</v>
      </c>
      <c r="F57" s="7" t="n">
        <f aca="false">$B$7/($B$11/D57+90+ROUNDUP(($B$11/D57/90/16-1))*36)*($B$11*(B57)-(16*12)-80)</f>
        <v>15436174.0381158</v>
      </c>
      <c r="G57" s="8" t="n">
        <f aca="false">E57/$B$5</f>
        <v>3162.28360957643</v>
      </c>
      <c r="H57" s="8" t="n">
        <f aca="false">E57/$B$6</f>
        <v>158114.180478821</v>
      </c>
    </row>
    <row collapsed="false" customFormat="false" customHeight="false" hidden="false" ht="14.5" outlineLevel="0" r="58">
      <c r="A58" s="4"/>
      <c r="B58" s="6"/>
      <c r="E58" s="7"/>
      <c r="F58" s="7"/>
      <c r="G58" s="8"/>
      <c r="H58" s="8"/>
    </row>
    <row collapsed="false" customFormat="false" customHeight="false" hidden="false" ht="14.5" outlineLevel="0" r="59">
      <c r="A59" s="1" t="s">
        <v>62</v>
      </c>
      <c r="B59" s="6" t="n">
        <v>0.75</v>
      </c>
      <c r="D59" s="4" t="n">
        <v>5</v>
      </c>
      <c r="E59" s="7" t="n">
        <f aca="false">$B$7/($B$11/D59+90+ROUNDUP(($B$11/D59/90/16-1))*0)*($B$11*(B59)-(16*12)-80)</f>
        <v>22219770.1149425</v>
      </c>
      <c r="F59" s="7" t="n">
        <f aca="false">$B$7/($B$11/D59+90+ROUNDUP(($B$11/D59/90/16-1))*36)*($B$11*(B59)-(16*12)-80)</f>
        <v>21739991.0031489</v>
      </c>
      <c r="G59" s="8" t="n">
        <f aca="false">E59/$B$5</f>
        <v>4443.95402298851</v>
      </c>
      <c r="H59" s="8" t="n">
        <f aca="false">E59/$B$6</f>
        <v>222197.701149425</v>
      </c>
    </row>
    <row collapsed="false" customFormat="false" customHeight="false" hidden="false" ht="14.5" outlineLevel="0" r="60">
      <c r="A60" s="1" t="s">
        <v>63</v>
      </c>
      <c r="B60" s="6" t="n">
        <v>0.8</v>
      </c>
      <c r="D60" s="4" t="n">
        <v>5</v>
      </c>
      <c r="E60" s="7" t="n">
        <f aca="false">$B$7/($B$11/D60+90+ROUNDUP(($B$11/D60/90/16-1))*0)*($B$11*(B60)-(16*12)-80)</f>
        <v>23709425.2873563</v>
      </c>
      <c r="F60" s="7" t="n">
        <f aca="false">$B$7/($B$11/D60+90+ROUNDUP(($B$11/D60/90/16-1))*36)*($B$11*(B60)-(16*12)-80)</f>
        <v>23197480.8816914</v>
      </c>
      <c r="G60" s="8" t="n">
        <f aca="false">E60/$B$5</f>
        <v>4741.88505747126</v>
      </c>
      <c r="H60" s="8" t="n">
        <f aca="false">E60/$B$6</f>
        <v>237094.252873563</v>
      </c>
    </row>
    <row collapsed="false" customFormat="false" customHeight="false" hidden="false" ht="14.5" outlineLevel="0" r="61">
      <c r="A61" s="1" t="s">
        <v>64</v>
      </c>
      <c r="B61" s="6" t="n">
        <v>0.833333333333333</v>
      </c>
      <c r="D61" s="4" t="n">
        <v>5</v>
      </c>
      <c r="E61" s="7" t="n">
        <f aca="false">$B$7/($B$11/D61+90+ROUNDUP(($B$11/D61/90/16-1))*0)*($B$11*(B61)-(16*10)-80)</f>
        <v>24717241.3793103</v>
      </c>
      <c r="F61" s="7" t="n">
        <f aca="false">$B$7/($B$11/D61+90+ROUNDUP(($B$11/D61/90/16-1))*36)*($B$11*(B61)-(16*10)-80)</f>
        <v>24183535.7624831</v>
      </c>
      <c r="G61" s="8" t="n">
        <f aca="false">E61/$B$5</f>
        <v>4943.44827586207</v>
      </c>
      <c r="H61" s="8" t="n">
        <f aca="false">E61/$B$6</f>
        <v>247172.413793103</v>
      </c>
    </row>
    <row collapsed="false" customFormat="false" customHeight="false" hidden="false" ht="14.5" outlineLevel="0" r="62">
      <c r="A62" s="1" t="s">
        <v>65</v>
      </c>
      <c r="B62" s="6" t="n">
        <v>0.888888888888889</v>
      </c>
      <c r="D62" s="4" t="n">
        <v>5</v>
      </c>
      <c r="E62" s="7" t="n">
        <f aca="false">$B$7/($B$11/D62+90+ROUNDUP(($B$11/D62/90/16-1))*0)*($B$11*(B62)-(16*8)-80)</f>
        <v>26387126.4367816</v>
      </c>
      <c r="F62" s="7" t="n">
        <f aca="false">$B$7/($B$11/D62+90+ROUNDUP(($B$11/D62/90/16-1))*36)*($B$11*(B62)-(16*8)-80)</f>
        <v>25817363.9226271</v>
      </c>
      <c r="G62" s="8" t="n">
        <f aca="false">E62/$B$5</f>
        <v>5277.42528735632</v>
      </c>
      <c r="H62" s="8" t="n">
        <f aca="false">E62/$B$6</f>
        <v>263871.264367816</v>
      </c>
    </row>
    <row collapsed="false" customFormat="false" customHeight="false" hidden="false" ht="14.5" outlineLevel="0" r="63">
      <c r="A63" s="1" t="s">
        <v>66</v>
      </c>
      <c r="B63" s="6" t="n">
        <v>0.9</v>
      </c>
      <c r="D63" s="4" t="n">
        <v>5</v>
      </c>
      <c r="E63" s="7" t="n">
        <f aca="false">$B$7/($B$11/D63+90+ROUNDUP(($B$11/D63/90/16-1))*0)*($B$11*(B63)-(16*8)-80)</f>
        <v>26718160.9195402</v>
      </c>
      <c r="F63" s="7" t="n">
        <f aca="false">$B$7/($B$11/D63+90+ROUNDUP(($B$11/D63/90/16-1))*36)*($B$11*(B63)-(16*8)-80)</f>
        <v>26141250.5623032</v>
      </c>
      <c r="G63" s="8" t="n">
        <f aca="false">E63/$B$5</f>
        <v>5343.63218390805</v>
      </c>
      <c r="H63" s="8" t="n">
        <f aca="false">E63/$B$6</f>
        <v>267181.609195402</v>
      </c>
    </row>
    <row collapsed="false" customFormat="false" customHeight="false" hidden="false" ht="14.5" outlineLevel="0" r="64">
      <c r="A64" s="2" t="s">
        <v>67</v>
      </c>
      <c r="B64" s="6" t="n">
        <v>0.711111111111111</v>
      </c>
      <c r="D64" s="4" t="n">
        <v>5</v>
      </c>
      <c r="E64" s="7" t="n">
        <f aca="false">$B$7/($B$11/D64+90+ROUNDUP(($B$11/D64/90/16-1))*0)*($B$11*(B64)-(16*12)-80)</f>
        <v>21061149.4252874</v>
      </c>
      <c r="F64" s="7" t="n">
        <f aca="false">$B$7/($B$11/D64+90+ROUNDUP(($B$11/D64/90/16-1))*36)*($B$11*(B64)-(16*12)-80)</f>
        <v>20606387.7642825</v>
      </c>
      <c r="G64" s="8" t="n">
        <f aca="false">E64/$B$5</f>
        <v>4212.22988505747</v>
      </c>
      <c r="H64" s="8" t="n">
        <f aca="false">E64/$B$6</f>
        <v>210611.494252874</v>
      </c>
    </row>
    <row collapsed="false" customFormat="false" customHeight="false" hidden="false" ht="14.5" outlineLevel="0" r="65">
      <c r="A65" s="2" t="s">
        <v>68</v>
      </c>
      <c r="B65" s="6" t="n">
        <v>0.733333333333333</v>
      </c>
      <c r="D65" s="4" t="n">
        <v>5</v>
      </c>
      <c r="E65" s="7" t="n">
        <f aca="false">$B$7/($B$11/D65+90+ROUNDUP(($B$11/D65/90/16-1))*0)*($B$11*(B65)-(16*12)-80)</f>
        <v>21723218.3908046</v>
      </c>
      <c r="F65" s="7" t="n">
        <f aca="false">$B$7/($B$11/D65+90+ROUNDUP(($B$11/D65/90/16-1))*36)*($B$11*(B65)-(16*12)-80)</f>
        <v>21254161.0436347</v>
      </c>
      <c r="G65" s="8" t="n">
        <f aca="false">E65/$B$5</f>
        <v>4344.64367816092</v>
      </c>
      <c r="H65" s="8" t="n">
        <f aca="false">E65/$B$6</f>
        <v>217232.183908046</v>
      </c>
    </row>
    <row collapsed="false" customFormat="false" customHeight="false" hidden="false" ht="14.5" outlineLevel="0" r="66">
      <c r="A66" s="2" t="s">
        <v>69</v>
      </c>
      <c r="B66" s="6" t="n">
        <v>0.777777777777778</v>
      </c>
      <c r="D66" s="4" t="n">
        <v>5</v>
      </c>
      <c r="E66" s="7" t="n">
        <f aca="false">$B$7/($B$11/D66+90+ROUNDUP(($B$11/D66/90/16-1))*0)*($B$11*(B66)-(16*12)-80)</f>
        <v>23047356.3218391</v>
      </c>
      <c r="F66" s="7" t="n">
        <f aca="false">$B$7/($B$11/D66+90+ROUNDUP(($B$11/D66/90/16-1))*36)*($B$11*(B66)-(16*12)-80)</f>
        <v>22549707.6023392</v>
      </c>
      <c r="G66" s="8" t="n">
        <f aca="false">E66/$B$5</f>
        <v>4609.47126436782</v>
      </c>
      <c r="H66" s="8" t="n">
        <f aca="false">E66/$B$6</f>
        <v>230473.563218391</v>
      </c>
    </row>
    <row collapsed="false" customFormat="false" customHeight="false" hidden="false" ht="14.5" outlineLevel="0" r="67">
      <c r="A67" s="2" t="s">
        <v>70</v>
      </c>
      <c r="B67" s="6" t="n">
        <v>0.666666666666667</v>
      </c>
      <c r="D67" s="4" t="n">
        <v>5</v>
      </c>
      <c r="E67" s="7" t="n">
        <f aca="false">$B$7/($B$11/D67+90+ROUNDUP(($B$11/D67/90/16-1))*0)*($B$11*(B67)-(16*12)-80)</f>
        <v>19737011.4942529</v>
      </c>
      <c r="F67" s="7" t="n">
        <f aca="false">$B$7/($B$11/D67+90+ROUNDUP(($B$11/D67/90/16-1))*36)*($B$11*(B67)-(16*12)-80)</f>
        <v>19310841.2055781</v>
      </c>
      <c r="G67" s="8" t="n">
        <f aca="false">E67/$B$5</f>
        <v>3947.40229885057</v>
      </c>
      <c r="H67" s="8" t="n">
        <f aca="false">E67/$B$6</f>
        <v>197370.114942529</v>
      </c>
    </row>
    <row collapsed="false" customFormat="false" customHeight="false" hidden="false" ht="14.5" outlineLevel="0" r="68">
      <c r="A68" s="4"/>
      <c r="B68" s="6"/>
      <c r="E68" s="7"/>
      <c r="F68" s="7"/>
      <c r="G68" s="8"/>
      <c r="H68" s="8"/>
    </row>
    <row collapsed="false" customFormat="false" customHeight="false" hidden="false" ht="14.5" outlineLevel="0" r="69">
      <c r="A69" s="2" t="s">
        <v>71</v>
      </c>
      <c r="B69" s="6" t="n">
        <v>0.733333333333333</v>
      </c>
      <c r="D69" s="4" t="n">
        <v>6</v>
      </c>
      <c r="E69" s="7" t="n">
        <f aca="false">$B$7/($B$11/D69+90+ROUNDUP(($B$11/D69/90/16-1))*0)*($B$11*(B69)-(16*12)-80)</f>
        <v>26031955.922865</v>
      </c>
      <c r="F69" s="7" t="n">
        <f aca="false">$B$7/($B$11/D69+90+ROUNDUP(($B$11/D69/90/16-1))*36)*($B$11*(B69)-(16*12)-80)</f>
        <v>25443187.9375336</v>
      </c>
      <c r="G69" s="8" t="n">
        <f aca="false">E69/$B$5</f>
        <v>5206.391184573</v>
      </c>
      <c r="H69" s="8" t="n">
        <f aca="false">E69/$B$6</f>
        <v>260319.55922865</v>
      </c>
    </row>
    <row collapsed="false" customFormat="false" customHeight="false" hidden="false" ht="14.5" outlineLevel="0" r="70">
      <c r="A70" s="2" t="s">
        <v>72</v>
      </c>
      <c r="B70" s="6" t="n">
        <v>0.777777777777778</v>
      </c>
      <c r="D70" s="4" t="n">
        <v>6</v>
      </c>
      <c r="E70" s="7" t="n">
        <f aca="false">$B$7/($B$11/D70+90+ROUNDUP(($B$11/D70/90/16-1))*0)*($B$11*(B70)-(16*12)-80)</f>
        <v>27618732.7823691</v>
      </c>
      <c r="F70" s="7" t="n">
        <f aca="false">$B$7/($B$11/D70+90+ROUNDUP(($B$11/D70/90/16-1))*36)*($B$11*(B70)-(16*12)-80)</f>
        <v>26994076.4674206</v>
      </c>
      <c r="G70" s="8" t="n">
        <f aca="false">E70/$B$5</f>
        <v>5523.74655647383</v>
      </c>
      <c r="H70" s="8" t="n">
        <f aca="false">E70/$B$6</f>
        <v>276187.327823691</v>
      </c>
    </row>
    <row collapsed="false" customFormat="false" customHeight="false" hidden="false" ht="14.5" outlineLevel="0" r="71">
      <c r="A71" s="2" t="s">
        <v>73</v>
      </c>
      <c r="B71" s="6" t="n">
        <v>0.8</v>
      </c>
      <c r="D71" s="4" t="n">
        <v>6</v>
      </c>
      <c r="E71" s="7" t="n">
        <f aca="false">$B$7/($B$11/D71+90+ROUNDUP(($B$11/D71/90/16-1))*0)*($B$11*(B71)-(16*12)-80)</f>
        <v>28412121.2121212</v>
      </c>
      <c r="F71" s="7" t="n">
        <f aca="false">$B$7/($B$11/D71+90+ROUNDUP(($B$11/D71/90/16-1))*36)*($B$11*(B71)-(16*12)-80)</f>
        <v>27769520.732364</v>
      </c>
      <c r="G71" s="8" t="n">
        <f aca="false">E71/$B$5</f>
        <v>5682.42424242424</v>
      </c>
      <c r="H71" s="8" t="n">
        <f aca="false">E71/$B$6</f>
        <v>284121.212121212</v>
      </c>
    </row>
    <row collapsed="false" customFormat="false" customHeight="false" hidden="false" ht="14.5" outlineLevel="0" r="72">
      <c r="A72" s="2" t="s">
        <v>74</v>
      </c>
      <c r="B72" s="6" t="n">
        <v>0.833333333333333</v>
      </c>
      <c r="D72" s="4" t="n">
        <v>6</v>
      </c>
      <c r="E72" s="7" t="n">
        <f aca="false">$B$7/($B$11/D72+90+ROUNDUP(($B$11/D72/90/16-1))*0)*($B$11*(B72)-(16*12)-80)</f>
        <v>29602203.8567493</v>
      </c>
      <c r="F72" s="7" t="n">
        <f aca="false">$B$7/($B$11/D72+90+ROUNDUP(($B$11/D72/90/16-1))*36)*($B$11*(B72)-(16*12)-80)</f>
        <v>28932687.1297792</v>
      </c>
      <c r="G72" s="8" t="n">
        <f aca="false">E72/$B$5</f>
        <v>5920.44077134986</v>
      </c>
      <c r="H72" s="8" t="n">
        <f aca="false">E72/$B$6</f>
        <v>296022.038567493</v>
      </c>
    </row>
    <row collapsed="false" customFormat="false" customHeight="false" hidden="false" ht="14.5" outlineLevel="0" r="73">
      <c r="A73" s="2" t="s">
        <v>75</v>
      </c>
      <c r="B73" s="6" t="n">
        <v>0.711111111111111</v>
      </c>
      <c r="D73" s="4" t="n">
        <v>6</v>
      </c>
      <c r="E73" s="7" t="n">
        <f aca="false">$B$7/($B$11/D73+90+ROUNDUP(($B$11/D73/90/16-1))*0)*($B$11*(B73)-(16*12)-80)</f>
        <v>25238567.4931129</v>
      </c>
      <c r="F73" s="7" t="n">
        <f aca="false">$B$7/($B$11/D73+90+ROUNDUP(($B$11/D73/90/16-1))*36)*($B$11*(B73)-(16*12)-80)</f>
        <v>24667743.6725902</v>
      </c>
      <c r="G73" s="8" t="n">
        <f aca="false">E73/$B$5</f>
        <v>5047.71349862259</v>
      </c>
      <c r="H73" s="8" t="n">
        <f aca="false">E73/$B$6</f>
        <v>252385.674931129</v>
      </c>
    </row>
    <row collapsed="false" customFormat="false" customHeight="false" hidden="false" ht="14.5" outlineLevel="0" r="74">
      <c r="A74" s="4"/>
      <c r="B74" s="6"/>
      <c r="E74" s="7"/>
      <c r="F74" s="7"/>
      <c r="G74" s="8"/>
      <c r="H74" s="8"/>
    </row>
    <row collapsed="false" customFormat="false" customHeight="false" hidden="false" ht="14.5" outlineLevel="0" r="75">
      <c r="A75" s="2" t="s">
        <v>76</v>
      </c>
      <c r="B75" s="6" t="n">
        <v>0.75</v>
      </c>
      <c r="D75" s="4" t="n">
        <v>7</v>
      </c>
      <c r="E75" s="7" t="n">
        <f aca="false">$B$7/($B$11/D75+90+ROUNDUP(($B$11/D75/90/16-1))*0)*($B$11*(B75)-(16*12)-80)</f>
        <v>31022099.9541495</v>
      </c>
      <c r="F75" s="7" t="n">
        <f aca="false">$B$7/($B$11/D75+90+ROUNDUP(($B$11/D75/90/16-1))*36)*($B$11*(B75)-(16*12)-80)</f>
        <v>30321412.566102</v>
      </c>
      <c r="G75" s="8" t="n">
        <f aca="false">E75/$B$5</f>
        <v>6204.41999082989</v>
      </c>
      <c r="H75" s="8" t="n">
        <f aca="false">E75/$B$6</f>
        <v>310220.999541495</v>
      </c>
    </row>
    <row collapsed="false" customFormat="false" customHeight="false" hidden="false" ht="14.5" outlineLevel="0" r="76">
      <c r="A76" s="2" t="s">
        <v>77</v>
      </c>
      <c r="B76" s="6" t="n">
        <v>0.777777777777778</v>
      </c>
      <c r="D76" s="4" t="n">
        <v>7</v>
      </c>
      <c r="E76" s="7" t="n">
        <f aca="false">$B$7/($B$11/D76+90+ROUNDUP(($B$11/D76/90/16-1))*0)*($B$11*(B76)-(16*12)-80)</f>
        <v>32177533.2416323</v>
      </c>
      <c r="F76" s="7" t="n">
        <f aca="false">$B$7/($B$11/D76+90+ROUNDUP(($B$11/D76/90/16-1))*36)*($B$11*(B76)-(16*12)-80)</f>
        <v>31450748.4090705</v>
      </c>
      <c r="G76" s="8" t="n">
        <f aca="false">E76/$B$5</f>
        <v>6435.50664832646</v>
      </c>
      <c r="H76" s="8" t="n">
        <f aca="false">E76/$B$6</f>
        <v>321775.332416323</v>
      </c>
    </row>
    <row collapsed="false" customFormat="false" customHeight="false" hidden="false" ht="14.5" outlineLevel="0" r="77">
      <c r="A77" s="2" t="s">
        <v>78</v>
      </c>
      <c r="B77" s="6" t="n">
        <v>0.711111111111111</v>
      </c>
      <c r="D77" s="4" t="n">
        <v>8</v>
      </c>
      <c r="E77" s="7" t="n">
        <f aca="false">$B$7/($B$11/D77+90+ROUNDUP(($B$11/D77/90/16-1))*0)*($B$11*(B77)-(16*12)-80)</f>
        <v>33558974.3589744</v>
      </c>
      <c r="F77" s="7" t="n">
        <f aca="false">$B$7/($B$11/D77+90+ROUNDUP(($B$11/D77/90/16-1))*36)*($B$11*(B77)-(16*12)-80)</f>
        <v>32837275.9856631</v>
      </c>
      <c r="G77" s="8" t="n">
        <f aca="false">E77/$B$5</f>
        <v>6711.79487179487</v>
      </c>
      <c r="H77" s="8" t="n">
        <f aca="false">E77/$B$6</f>
        <v>335589.743589744</v>
      </c>
    </row>
    <row collapsed="false" customFormat="false" customHeight="false" hidden="false" ht="14.5" outlineLevel="0" r="78">
      <c r="A78" s="2" t="s">
        <v>79</v>
      </c>
      <c r="B78" s="6" t="n">
        <v>0.75</v>
      </c>
      <c r="D78" s="4" t="n">
        <v>8</v>
      </c>
      <c r="E78" s="7" t="n">
        <f aca="false">$B$7/($B$11/D78+90+ROUNDUP(($B$11/D78/90/16-1))*0)*($B$11*(B78)-(16*12)-80)</f>
        <v>35405128.2051282</v>
      </c>
      <c r="F78" s="7" t="n">
        <f aca="false">$B$7/($B$11/D78+90+ROUNDUP(($B$11/D78/90/16-1))*36)*($B$11*(B78)-(16*12)-80)</f>
        <v>34643727.5985663</v>
      </c>
      <c r="G78" s="8" t="n">
        <f aca="false">E78/$B$5</f>
        <v>7081.02564102564</v>
      </c>
      <c r="H78" s="8" t="n">
        <f aca="false">E78/$B$6</f>
        <v>354051.282051282</v>
      </c>
    </row>
    <row collapsed="false" customFormat="false" customHeight="false" hidden="false" ht="14.5" outlineLevel="0" r="79">
      <c r="A79" s="2" t="s">
        <v>80</v>
      </c>
      <c r="B79" s="6" t="n">
        <v>0.644444444444444</v>
      </c>
      <c r="D79" s="4" t="n">
        <v>8</v>
      </c>
      <c r="E79" s="7" t="n">
        <f aca="false">$B$7/($B$11/D79+90+ROUNDUP(($B$11/D79/90/16-1))*0)*($B$11*(B79)-(16*12)-80)</f>
        <v>30394139.1941392</v>
      </c>
      <c r="F79" s="7" t="n">
        <f aca="false">$B$7/($B$11/D79+90+ROUNDUP(($B$11/D79/90/16-1))*36)*($B$11*(B79)-(16*12)-80)</f>
        <v>29740501.7921147</v>
      </c>
      <c r="G79" s="8" t="n">
        <f aca="false">E79/$B$5</f>
        <v>6078.82783882784</v>
      </c>
      <c r="H79" s="8" t="n">
        <f aca="false">E79/$B$6</f>
        <v>303941.391941392</v>
      </c>
    </row>
    <row collapsed="false" customFormat="false" customHeight="false" hidden="false" ht="14.5" outlineLevel="0" r="80">
      <c r="A80" s="2" t="s">
        <v>81</v>
      </c>
      <c r="B80" s="6" t="n">
        <v>0.666666666666667</v>
      </c>
      <c r="D80" s="4" t="n">
        <v>8</v>
      </c>
      <c r="E80" s="7" t="n">
        <f aca="false">$B$7/($B$11/D80+90+ROUNDUP(($B$11/D80/90/16-1))*0)*($B$11*(B80)-(16*12)-80)</f>
        <v>31449084.2490843</v>
      </c>
      <c r="F80" s="7" t="n">
        <f aca="false">$B$7/($B$11/D80+90+ROUNDUP(($B$11/D80/90/16-1))*36)*($B$11*(B80)-(16*12)-80)</f>
        <v>30772759.8566308</v>
      </c>
      <c r="G80" s="8" t="n">
        <f aca="false">E80/$B$5</f>
        <v>6289.81684981685</v>
      </c>
      <c r="H80" s="8" t="n">
        <f aca="false">E80/$B$6</f>
        <v>314490.842490843</v>
      </c>
    </row>
    <row collapsed="false" customFormat="false" customHeight="false" hidden="false" ht="14.5" outlineLevel="0" r="81">
      <c r="A81" s="2" t="s">
        <v>82</v>
      </c>
      <c r="B81" s="6" t="n">
        <v>0.688888888888889</v>
      </c>
      <c r="D81" s="4" t="n">
        <v>8</v>
      </c>
      <c r="E81" s="7" t="n">
        <f aca="false">$B$7/($B$11/D81+90+ROUNDUP(($B$11/D81/90/16-1))*0)*($B$11*(B81)-(16*12)-80)</f>
        <v>32504029.3040293</v>
      </c>
      <c r="F81" s="7" t="n">
        <f aca="false">$B$7/($B$11/D81+90+ROUNDUP(($B$11/D81/90/16-1))*36)*($B$11*(B81)-(16*12)-80)</f>
        <v>31805017.921147</v>
      </c>
      <c r="G81" s="8" t="n">
        <f aca="false">E81/$B$5</f>
        <v>6500.80586080586</v>
      </c>
      <c r="H81" s="8" t="n">
        <f aca="false">E81/$B$6</f>
        <v>325040.293040293</v>
      </c>
    </row>
    <row collapsed="false" customFormat="false" customHeight="false" hidden="false" ht="14.5" outlineLevel="0" r="82">
      <c r="A82" s="2" t="s">
        <v>83</v>
      </c>
      <c r="B82" s="6" t="n">
        <v>0.733333333333333</v>
      </c>
      <c r="D82" s="4" t="n">
        <v>8</v>
      </c>
      <c r="E82" s="7" t="n">
        <f aca="false">$B$7/($B$11/D82+90+ROUNDUP(($B$11/D82/90/16-1))*0)*($B$11*(B82)-(16*12)-80)</f>
        <v>34613919.4139194</v>
      </c>
      <c r="F82" s="7" t="n">
        <f aca="false">$B$7/($B$11/D82+90+ROUNDUP(($B$11/D82/90/16-1))*36)*($B$11*(B82)-(16*12)-80)</f>
        <v>33869534.0501792</v>
      </c>
      <c r="G82" s="8" t="n">
        <f aca="false">E82/$B$5</f>
        <v>6922.78388278388</v>
      </c>
      <c r="H82" s="8" t="n">
        <f aca="false">E82/$B$6</f>
        <v>346139.194139194</v>
      </c>
    </row>
    <row collapsed="false" customFormat="false" customHeight="false" hidden="false" ht="14.5" outlineLevel="0" r="83">
      <c r="A83" s="4"/>
      <c r="B83" s="6"/>
      <c r="E83" s="10"/>
      <c r="F83" s="10"/>
      <c r="G83" s="8"/>
      <c r="H83" s="8"/>
    </row>
    <row collapsed="false" customFormat="false" customHeight="false" hidden="false" ht="14.5" outlineLevel="0" r="84">
      <c r="E84" s="10"/>
      <c r="F84" s="10"/>
      <c r="G84" s="8"/>
      <c r="H84" s="8"/>
    </row>
    <row collapsed="false" customFormat="true" customHeight="false" hidden="false" ht="14.5" outlineLevel="0" r="85" s="5">
      <c r="A85" s="5" t="s">
        <v>84</v>
      </c>
      <c r="B85" s="5" t="n">
        <v>16200</v>
      </c>
      <c r="E85" s="10"/>
      <c r="F85" s="10"/>
      <c r="G85" s="8"/>
      <c r="H85" s="8"/>
    </row>
    <row collapsed="false" customFormat="false" customHeight="false" hidden="false" ht="14.5" outlineLevel="0" r="86">
      <c r="A86" s="1" t="s">
        <v>19</v>
      </c>
      <c r="B86" s="11" t="n">
        <v>0.2</v>
      </c>
      <c r="D86" s="4" t="n">
        <v>2</v>
      </c>
      <c r="E86" s="7" t="n">
        <f aca="false">$B$7/($B$85/D86+90+ROUNDUP(($B$85/D86/90/16-1))*0)*($B$85*(B86)-(16*12)-80)</f>
        <v>2174358.97435897</v>
      </c>
      <c r="F86" s="7" t="n">
        <f aca="false">$B$7/($B$85/D86+90+ROUNDUP(($B$85/D86/90/16-1))*36)*($B$85*(B86)-(16*12)-80)</f>
        <v>2127598.56630824</v>
      </c>
      <c r="G86" s="8" t="n">
        <f aca="false">E86/$B$5</f>
        <v>434.871794871795</v>
      </c>
      <c r="H86" s="8" t="n">
        <f aca="false">E86/$B$6</f>
        <v>21743.5897435897</v>
      </c>
    </row>
    <row collapsed="false" customFormat="false" customHeight="false" hidden="false" ht="14.5" outlineLevel="0" r="87">
      <c r="A87" s="1" t="s">
        <v>20</v>
      </c>
      <c r="B87" s="11" t="n">
        <v>0.333333333333333</v>
      </c>
      <c r="D87" s="4" t="n">
        <v>2</v>
      </c>
      <c r="E87" s="7" t="n">
        <f aca="false">$B$7/($B$85/D87+90+ROUNDUP(($B$85/D87/90/16-1))*0)*($B$85*(B87)-(16*12)-80)</f>
        <v>3756776.55677655</v>
      </c>
      <c r="F87" s="7" t="n">
        <f aca="false">$B$7/($B$85/D87+90+ROUNDUP(($B$85/D87/90/16-1))*36)*($B$85*(B87)-(16*12)-80)</f>
        <v>3675985.66308243</v>
      </c>
      <c r="G87" s="8" t="n">
        <f aca="false">E87/$B$5</f>
        <v>751.355311355311</v>
      </c>
      <c r="H87" s="8" t="n">
        <f aca="false">E87/$B$6</f>
        <v>37567.7655677655</v>
      </c>
    </row>
    <row collapsed="false" customFormat="false" customHeight="false" hidden="false" ht="14.5" outlineLevel="0" r="88">
      <c r="A88" s="1" t="s">
        <v>21</v>
      </c>
      <c r="B88" s="11" t="n">
        <v>0.4</v>
      </c>
      <c r="D88" s="4" t="n">
        <v>2</v>
      </c>
      <c r="E88" s="7" t="n">
        <f aca="false">$B$7/($B$85/D88+90+ROUNDUP(($B$85/D88/90/16-1))*0)*($B$85*(B88)-(16*12)-80)</f>
        <v>4547985.34798535</v>
      </c>
      <c r="F88" s="7" t="n">
        <f aca="false">$B$7/($B$85/D88+90+ROUNDUP(($B$85/D88/90/16-1))*36)*($B$85*(B88)-(16*12)-80)</f>
        <v>4450179.21146953</v>
      </c>
      <c r="G88" s="8" t="n">
        <f aca="false">E88/$B$5</f>
        <v>909.59706959707</v>
      </c>
      <c r="H88" s="8" t="n">
        <f aca="false">E88/$B$6</f>
        <v>45479.8534798535</v>
      </c>
    </row>
    <row collapsed="false" customFormat="false" customHeight="false" hidden="false" ht="14.5" outlineLevel="0" r="89">
      <c r="A89" s="1" t="s">
        <v>22</v>
      </c>
      <c r="B89" s="11" t="n">
        <v>0.444444444444444</v>
      </c>
      <c r="D89" s="4" t="n">
        <v>2</v>
      </c>
      <c r="E89" s="7" t="n">
        <f aca="false">$B$7/($B$85/D89+90+ROUNDUP(($B$85/D89/90/16-1))*0)*($B$85*(B89)-(16*12)-80)</f>
        <v>5075457.87545788</v>
      </c>
      <c r="F89" s="7" t="n">
        <f aca="false">$B$7/($B$85/D89+90+ROUNDUP(($B$85/D89/90/16-1))*36)*($B$85*(B89)-(16*12)-80)</f>
        <v>4966308.24372759</v>
      </c>
      <c r="G89" s="8" t="n">
        <f aca="false">E89/$B$5</f>
        <v>1015.09157509158</v>
      </c>
      <c r="H89" s="8" t="n">
        <f aca="false">E89/$B$6</f>
        <v>50754.5787545788</v>
      </c>
    </row>
    <row collapsed="false" customFormat="false" customHeight="false" hidden="false" ht="14.5" outlineLevel="0" r="90">
      <c r="A90" s="1" t="s">
        <v>23</v>
      </c>
      <c r="B90" s="11" t="n">
        <v>0.6</v>
      </c>
      <c r="D90" s="4" t="n">
        <v>2</v>
      </c>
      <c r="E90" s="7" t="n">
        <f aca="false">$B$7/($B$85/D90+90+ROUNDUP(($B$85/D90/90/16-1))*0)*($B$85*(B90)-(16*12)-80)</f>
        <v>6921611.72161172</v>
      </c>
      <c r="F90" s="7" t="n">
        <f aca="false">$B$7/($B$85/D90+90+ROUNDUP(($B$85/D90/90/16-1))*36)*($B$85*(B90)-(16*12)-80)</f>
        <v>6772759.85663083</v>
      </c>
      <c r="G90" s="8" t="n">
        <f aca="false">E90/$B$5</f>
        <v>1384.32234432234</v>
      </c>
      <c r="H90" s="8" t="n">
        <f aca="false">E90/$B$6</f>
        <v>69216.1172161172</v>
      </c>
    </row>
    <row collapsed="false" customFormat="false" customHeight="false" hidden="false" ht="14.5" outlineLevel="0" r="91">
      <c r="A91" s="1" t="s">
        <v>24</v>
      </c>
      <c r="B91" s="11" t="n">
        <v>0.666666666666667</v>
      </c>
      <c r="D91" s="4" t="n">
        <v>2</v>
      </c>
      <c r="E91" s="7" t="n">
        <f aca="false">$B$7/($B$85/D91+90+ROUNDUP(($B$85/D91/90/16-1))*0)*($B$85*(B91)-(16*12)-80)</f>
        <v>7712820.51282052</v>
      </c>
      <c r="F91" s="7" t="n">
        <f aca="false">$B$7/($B$85/D91+90+ROUNDUP(($B$85/D91/90/16-1))*36)*($B$85*(B91)-(16*12)-80)</f>
        <v>7546953.40501793</v>
      </c>
      <c r="G91" s="8" t="n">
        <f aca="false">E91/$B$5</f>
        <v>1542.5641025641</v>
      </c>
      <c r="H91" s="8" t="n">
        <f aca="false">E91/$B$6</f>
        <v>77128.2051282052</v>
      </c>
    </row>
    <row collapsed="false" customFormat="false" customHeight="false" hidden="false" ht="14.5" outlineLevel="0" r="92">
      <c r="A92" s="1" t="s">
        <v>25</v>
      </c>
      <c r="B92" s="11" t="n">
        <v>0.733333333333333</v>
      </c>
      <c r="D92" s="4" t="n">
        <v>2</v>
      </c>
      <c r="E92" s="7" t="n">
        <f aca="false">$B$7/($B$85/D92+90+ROUNDUP(($B$85/D92/90/16-1))*0)*($B$85*(B92)-(16*12)-80)</f>
        <v>8504029.3040293</v>
      </c>
      <c r="F92" s="7" t="n">
        <f aca="false">$B$7/($B$85/D92+90+ROUNDUP(($B$85/D92/90/16-1))*36)*($B$85*(B92)-(16*12)-80)</f>
        <v>8321146.95340502</v>
      </c>
      <c r="G92" s="8" t="n">
        <f aca="false">E92/$B$5</f>
        <v>1700.80586080586</v>
      </c>
      <c r="H92" s="8" t="n">
        <f aca="false">E92/$B$6</f>
        <v>85040.2930402931</v>
      </c>
    </row>
    <row collapsed="false" customFormat="false" customHeight="false" hidden="false" ht="14.5" outlineLevel="0" r="93">
      <c r="A93" s="1" t="s">
        <v>26</v>
      </c>
      <c r="B93" s="11" t="n">
        <v>0.777777777777778</v>
      </c>
      <c r="D93" s="4" t="n">
        <v>2</v>
      </c>
      <c r="E93" s="7" t="n">
        <f aca="false">$B$7/($B$85/D93+90+ROUNDUP(($B$85/D93/90/16-1))*0)*($B$85*(B93)-(16*12)-80)</f>
        <v>9031501.83150183</v>
      </c>
      <c r="F93" s="7" t="n">
        <f aca="false">$B$7/($B$85/D93+90+ROUNDUP(($B$85/D93/90/16-1))*36)*($B$85*(B93)-(16*12)-80)</f>
        <v>8837275.98566308</v>
      </c>
      <c r="G93" s="8" t="n">
        <f aca="false">E93/$B$5</f>
        <v>1806.30036630037</v>
      </c>
      <c r="H93" s="8" t="n">
        <f aca="false">E93/$B$6</f>
        <v>90315.0183150183</v>
      </c>
    </row>
    <row collapsed="false" customFormat="false" customHeight="false" hidden="false" ht="14.5" outlineLevel="0" r="94">
      <c r="A94" s="1" t="s">
        <v>27</v>
      </c>
      <c r="B94" s="11" t="n">
        <v>0.822222222222222</v>
      </c>
      <c r="D94" s="4" t="n">
        <v>2</v>
      </c>
      <c r="E94" s="7" t="n">
        <f aca="false">$B$7/($B$85/D94+90+ROUNDUP(($B$85/D94/90/16-1))*0)*($B$85*(B94)-(16*12)-80)</f>
        <v>9558974.35897436</v>
      </c>
      <c r="F94" s="7" t="n">
        <f aca="false">$B$7/($B$85/D94+90+ROUNDUP(($B$85/D94/90/16-1))*36)*($B$85*(B94)-(16*12)-80)</f>
        <v>9353405.01792114</v>
      </c>
      <c r="G94" s="8" t="n">
        <f aca="false">E94/$B$5</f>
        <v>1911.79487179487</v>
      </c>
      <c r="H94" s="8" t="n">
        <f aca="false">E94/$B$6</f>
        <v>95589.7435897436</v>
      </c>
    </row>
    <row collapsed="false" customFormat="false" customHeight="false" hidden="false" ht="14.5" outlineLevel="0" r="95">
      <c r="A95" s="1" t="s">
        <v>28</v>
      </c>
      <c r="B95" s="11" t="n">
        <v>0.888888888888889</v>
      </c>
      <c r="D95" s="4" t="n">
        <v>2</v>
      </c>
      <c r="E95" s="7" t="n">
        <f aca="false">$B$7/($B$85/D95+90+ROUNDUP(($B$85/D95/90/16-1))*0)*($B$85*(B95)-(16*12)-80)</f>
        <v>10350183.1501832</v>
      </c>
      <c r="F95" s="7" t="n">
        <f aca="false">$B$7/($B$85/D95+90+ROUNDUP(($B$85/D95/90/16-1))*36)*($B$85*(B95)-(16*12)-80)</f>
        <v>10127598.5663082</v>
      </c>
      <c r="G95" s="8" t="n">
        <f aca="false">E95/$B$5</f>
        <v>2070.03663003663</v>
      </c>
      <c r="H95" s="8" t="n">
        <f aca="false">E95/$B$6</f>
        <v>103501.831501832</v>
      </c>
    </row>
    <row collapsed="false" customFormat="false" customHeight="false" hidden="false" ht="14.5" outlineLevel="0" r="96">
      <c r="A96" s="2" t="s">
        <v>85</v>
      </c>
      <c r="B96" s="11" t="n">
        <v>0.244444444444444</v>
      </c>
      <c r="D96" s="4" t="n">
        <v>2</v>
      </c>
      <c r="E96" s="7" t="n">
        <f aca="false">$B$7/($B$85/D96+90+ROUNDUP(($B$85/D96/90/16-1))*0)*($B$85*(B96)-(16*12)-80)</f>
        <v>2701831.5018315</v>
      </c>
      <c r="F96" s="7" t="n">
        <f aca="false">$B$7/($B$85/D96+90+ROUNDUP(($B$85/D96/90/16-1))*36)*($B$85*(B96)-(16*12)-80)</f>
        <v>2643727.5985663</v>
      </c>
      <c r="G96" s="8" t="n">
        <f aca="false">E96/$B$5</f>
        <v>540.3663003663</v>
      </c>
      <c r="H96" s="8" t="n">
        <f aca="false">E96/$B$6</f>
        <v>27018.315018315</v>
      </c>
    </row>
    <row collapsed="false" customFormat="false" customHeight="false" hidden="false" ht="14.5" outlineLevel="0" r="97">
      <c r="A97" s="2" t="s">
        <v>86</v>
      </c>
      <c r="B97" s="11" t="n">
        <v>0.266666666666667</v>
      </c>
      <c r="D97" s="4" t="n">
        <v>2</v>
      </c>
      <c r="E97" s="7" t="n">
        <f aca="false">$B$7/($B$85/D97+90+ROUNDUP(($B$85/D97/90/16-1))*0)*($B$85*(B97)-(16*12)-80)</f>
        <v>2965567.76556777</v>
      </c>
      <c r="F97" s="7" t="n">
        <f aca="false">$B$7/($B$85/D97+90+ROUNDUP(($B$85/D97/90/16-1))*36)*($B$85*(B97)-(16*12)-80)</f>
        <v>2901792.11469534</v>
      </c>
      <c r="G97" s="8" t="n">
        <f aca="false">E97/$B$5</f>
        <v>593.113553113554</v>
      </c>
      <c r="H97" s="8" t="n">
        <f aca="false">E97/$B$6</f>
        <v>29655.6776556777</v>
      </c>
    </row>
    <row collapsed="false" customFormat="false" customHeight="false" hidden="false" ht="14.5" outlineLevel="0" r="98">
      <c r="A98" s="2" t="s">
        <v>87</v>
      </c>
      <c r="B98" s="11" t="n">
        <v>0.311111111111111</v>
      </c>
      <c r="D98" s="4" t="n">
        <v>2</v>
      </c>
      <c r="E98" s="7" t="n">
        <f aca="false">$B$7/($B$85/D98+90+ROUNDUP(($B$85/D98/90/16-1))*0)*($B$85*(B98)-(16*12)-80)</f>
        <v>3493040.29304029</v>
      </c>
      <c r="F98" s="7" t="n">
        <f aca="false">$B$7/($B$85/D98+90+ROUNDUP(($B$85/D98/90/16-1))*36)*($B$85*(B98)-(16*12)-80)</f>
        <v>3417921.1469534</v>
      </c>
      <c r="G98" s="8" t="n">
        <f aca="false">E98/$B$5</f>
        <v>698.608058608058</v>
      </c>
      <c r="H98" s="8" t="n">
        <f aca="false">E98/$B$6</f>
        <v>34930.4029304029</v>
      </c>
    </row>
    <row collapsed="false" customFormat="false" customHeight="false" hidden="false" ht="14.5" outlineLevel="0" r="99">
      <c r="A99" s="2" t="s">
        <v>88</v>
      </c>
      <c r="B99" s="11" t="n">
        <v>0.466666666666667</v>
      </c>
      <c r="D99" s="4" t="n">
        <v>2</v>
      </c>
      <c r="E99" s="7" t="n">
        <f aca="false">$B$7/($B$85/D99+90+ROUNDUP(($B$85/D99/90/16-1))*0)*($B$85*(B99)-(16*12)-80)</f>
        <v>5339194.13919414</v>
      </c>
      <c r="F99" s="7" t="n">
        <f aca="false">$B$7/($B$85/D99+90+ROUNDUP(($B$85/D99/90/16-1))*36)*($B$85*(B99)-(16*12)-80)</f>
        <v>5224372.75985664</v>
      </c>
      <c r="G99" s="8" t="n">
        <f aca="false">E99/$B$5</f>
        <v>1067.83882783883</v>
      </c>
      <c r="H99" s="8" t="n">
        <f aca="false">E99/$B$6</f>
        <v>53391.9413919414</v>
      </c>
    </row>
    <row collapsed="false" customFormat="false" customHeight="false" hidden="false" ht="14.5" outlineLevel="0" r="100">
      <c r="A100" s="2" t="s">
        <v>89</v>
      </c>
      <c r="B100" s="11" t="n">
        <v>0.533333333333333</v>
      </c>
      <c r="D100" s="4" t="n">
        <v>2</v>
      </c>
      <c r="E100" s="7" t="n">
        <f aca="false">$B$7/($B$85/D100+90+ROUNDUP(($B$85/D100/90/16-1))*0)*($B$85*(B100)-(16*12)-80)</f>
        <v>6130402.93040293</v>
      </c>
      <c r="F100" s="7" t="n">
        <f aca="false">$B$7/($B$85/D100+90+ROUNDUP(($B$85/D100/90/16-1))*36)*($B$85*(B100)-(16*12)-80)</f>
        <v>5998566.30824372</v>
      </c>
      <c r="G100" s="8" t="n">
        <f aca="false">E100/$B$5</f>
        <v>1226.08058608059</v>
      </c>
      <c r="H100" s="8" t="n">
        <f aca="false">E100/$B$6</f>
        <v>61304.0293040293</v>
      </c>
    </row>
    <row collapsed="false" customFormat="false" customHeight="false" hidden="false" ht="14.5" outlineLevel="0" r="101">
      <c r="A101" s="2" t="s">
        <v>90</v>
      </c>
      <c r="B101" s="11" t="n">
        <v>0.711111111111111</v>
      </c>
      <c r="D101" s="4" t="n">
        <v>2</v>
      </c>
      <c r="E101" s="7" t="n">
        <f aca="false">$B$7/($B$85/D101+90+ROUNDUP(($B$85/D101/90/16-1))*0)*($B$85*(B101)-(16*12)-80)</f>
        <v>8240293.04029304</v>
      </c>
      <c r="F101" s="7" t="n">
        <f aca="false">$B$7/($B$85/D101+90+ROUNDUP(($B$85/D101/90/16-1))*36)*($B$85*(B101)-(16*12)-80)</f>
        <v>8063082.43727598</v>
      </c>
      <c r="G101" s="8" t="n">
        <f aca="false">E101/$B$5</f>
        <v>1648.05860805861</v>
      </c>
      <c r="H101" s="8" t="n">
        <f aca="false">E101/$B$6</f>
        <v>82402.9304029304</v>
      </c>
    </row>
    <row collapsed="false" customFormat="false" customHeight="false" hidden="false" ht="14.5" outlineLevel="0" r="102">
      <c r="B102" s="11"/>
      <c r="E102" s="7"/>
      <c r="F102" s="7"/>
      <c r="G102" s="8"/>
      <c r="H102" s="8"/>
    </row>
    <row collapsed="false" customFormat="false" customHeight="false" hidden="false" ht="14.5" outlineLevel="0" r="103">
      <c r="A103" s="1" t="s">
        <v>33</v>
      </c>
      <c r="B103" s="11" t="n">
        <v>0.6</v>
      </c>
      <c r="D103" s="4" t="n">
        <v>3</v>
      </c>
      <c r="E103" s="7" t="n">
        <f aca="false">$B$7/($B$85/D103+90+ROUNDUP(($B$85/D103/90/16-1))*0)*($B$85*(B103)-(16*12)-80)</f>
        <v>10325683.0601093</v>
      </c>
      <c r="F103" s="7" t="n">
        <f aca="false">$B$7/($B$85/D103+90+ROUNDUP(($B$85/D103/90/16-1))*36)*($B$85*(B103)-(16*12)-80)</f>
        <v>10126473.7406217</v>
      </c>
      <c r="G103" s="8" t="n">
        <f aca="false">E103/$B$5</f>
        <v>2065.13661202186</v>
      </c>
      <c r="H103" s="8" t="n">
        <f aca="false">E103/$B$6</f>
        <v>103256.830601093</v>
      </c>
    </row>
    <row collapsed="false" customFormat="false" customHeight="false" hidden="false" ht="14.5" outlineLevel="0" r="104">
      <c r="A104" s="1" t="s">
        <v>34</v>
      </c>
      <c r="B104" s="11" t="n">
        <v>0.666666666666667</v>
      </c>
      <c r="D104" s="4" t="n">
        <v>3</v>
      </c>
      <c r="E104" s="7" t="n">
        <f aca="false">$B$7/($B$85/D104+90+ROUNDUP(($B$85/D104/90/16-1))*0)*($B$85*(B104)-(16*12)-80)</f>
        <v>11506010.9289618</v>
      </c>
      <c r="F104" s="7" t="n">
        <f aca="false">$B$7/($B$85/D104+90+ROUNDUP(($B$85/D104/90/16-1))*36)*($B$85*(B104)-(16*12)-80)</f>
        <v>11284030.0107181</v>
      </c>
      <c r="G104" s="8" t="n">
        <f aca="false">E104/$B$5</f>
        <v>2301.20218579235</v>
      </c>
      <c r="H104" s="8" t="n">
        <f aca="false">E104/$B$6</f>
        <v>115060.109289618</v>
      </c>
    </row>
    <row collapsed="false" customFormat="false" customHeight="false" hidden="false" ht="14.5" outlineLevel="0" r="105">
      <c r="A105" s="1" t="s">
        <v>35</v>
      </c>
      <c r="B105" s="11" t="n">
        <v>0.733333333333333</v>
      </c>
      <c r="D105" s="4" t="n">
        <v>3</v>
      </c>
      <c r="E105" s="7" t="n">
        <f aca="false">$B$7/($B$85/D105+90+ROUNDUP(($B$85/D105/90/16-1))*0)*($B$85*(B105)-(16*12)-80)</f>
        <v>12686338.7978142</v>
      </c>
      <c r="F105" s="7" t="n">
        <f aca="false">$B$7/($B$85/D105+90+ROUNDUP(($B$85/D105/90/16-1))*36)*($B$85*(B105)-(16*12)-80)</f>
        <v>12441586.2808146</v>
      </c>
      <c r="G105" s="8" t="n">
        <f aca="false">E105/$B$5</f>
        <v>2537.26775956284</v>
      </c>
      <c r="H105" s="8" t="n">
        <f aca="false">E105/$B$6</f>
        <v>126863.387978142</v>
      </c>
    </row>
    <row collapsed="false" customFormat="false" customHeight="false" hidden="false" ht="14.5" outlineLevel="0" r="106">
      <c r="A106" s="1" t="s">
        <v>36</v>
      </c>
      <c r="B106" s="11" t="n">
        <v>0.822222222222222</v>
      </c>
      <c r="D106" s="4" t="n">
        <v>3</v>
      </c>
      <c r="E106" s="7" t="n">
        <f aca="false">$B$7/($B$85/D106+90+ROUNDUP(($B$85/D106/90/16-1))*0)*($B$85*(B106)-(16*12)-80)</f>
        <v>14260109.2896175</v>
      </c>
      <c r="F106" s="7" t="n">
        <f aca="false">$B$7/($B$85/D106+90+ROUNDUP(($B$85/D106/90/16-1))*36)*($B$85*(B106)-(16*12)-80)</f>
        <v>13984994.6409432</v>
      </c>
      <c r="G106" s="8" t="n">
        <f aca="false">E106/$B$5</f>
        <v>2852.0218579235</v>
      </c>
      <c r="H106" s="8" t="n">
        <f aca="false">E106/$B$6</f>
        <v>142601.092896175</v>
      </c>
    </row>
    <row collapsed="false" customFormat="false" customHeight="false" hidden="false" ht="14.5" outlineLevel="0" r="107">
      <c r="A107" s="1" t="s">
        <v>37</v>
      </c>
      <c r="B107" s="11" t="n">
        <v>0.888888888888889</v>
      </c>
      <c r="D107" s="4" t="n">
        <v>3</v>
      </c>
      <c r="E107" s="7" t="n">
        <f aca="false">$B$7/($B$85/D107+90+ROUNDUP(($B$85/D107/90/16-1))*0)*($B$85*(B107)-(16*12)-80)</f>
        <v>15440437.15847</v>
      </c>
      <c r="F107" s="7" t="n">
        <f aca="false">$B$7/($B$85/D107+90+ROUNDUP(($B$85/D107/90/16-1))*36)*($B$85*(B107)-(16*12)-80)</f>
        <v>15142550.9110397</v>
      </c>
      <c r="G107" s="8" t="n">
        <f aca="false">E107/$B$5</f>
        <v>3088.08743169399</v>
      </c>
      <c r="H107" s="8" t="n">
        <f aca="false">E107/$B$6</f>
        <v>154404.3715847</v>
      </c>
    </row>
    <row collapsed="false" customFormat="false" customHeight="false" hidden="false" ht="14.5" outlineLevel="0" r="108">
      <c r="A108" s="2" t="s">
        <v>91</v>
      </c>
      <c r="B108" s="11" t="n">
        <v>0.466666666666667</v>
      </c>
      <c r="D108" s="4" t="n">
        <v>3</v>
      </c>
      <c r="E108" s="7" t="n">
        <f aca="false">$B$7/($B$85/D108+90+ROUNDUP(($B$85/D108/90/16-1))*0)*($B$85*(B108)-(16*12)-80)</f>
        <v>7965027.32240438</v>
      </c>
      <c r="F108" s="7" t="n">
        <f aca="false">$B$7/($B$85/D108+90+ROUNDUP(($B$85/D108/90/16-1))*36)*($B$85*(B108)-(16*12)-80)</f>
        <v>7811361.20042873</v>
      </c>
      <c r="G108" s="8" t="n">
        <f aca="false">E108/$B$5</f>
        <v>1593.00546448088</v>
      </c>
      <c r="H108" s="8" t="n">
        <f aca="false">E108/$B$6</f>
        <v>79650.2732240438</v>
      </c>
    </row>
    <row collapsed="false" customFormat="false" customHeight="false" hidden="false" ht="14.5" outlineLevel="0" r="109">
      <c r="A109" s="2" t="s">
        <v>92</v>
      </c>
      <c r="B109" s="11" t="n">
        <v>0.533333333333333</v>
      </c>
      <c r="D109" s="4" t="n">
        <v>3</v>
      </c>
      <c r="E109" s="7" t="n">
        <f aca="false">$B$7/($B$85/D109+90+ROUNDUP(($B$85/D109/90/16-1))*0)*($B$85*(B109)-(16*12)-80)</f>
        <v>9145355.19125682</v>
      </c>
      <c r="F109" s="7" t="n">
        <f aca="false">$B$7/($B$85/D109+90+ROUNDUP(($B$85/D109/90/16-1))*36)*($B$85*(B109)-(16*12)-80)</f>
        <v>8968917.47052518</v>
      </c>
      <c r="G109" s="8" t="n">
        <f aca="false">E109/$B$5</f>
        <v>1829.07103825137</v>
      </c>
      <c r="H109" s="8" t="n">
        <f aca="false">E109/$B$6</f>
        <v>91453.5519125682</v>
      </c>
    </row>
    <row collapsed="false" customFormat="false" customHeight="false" hidden="false" ht="14.5" outlineLevel="0" r="110">
      <c r="A110" s="2" t="s">
        <v>93</v>
      </c>
      <c r="B110" s="11" t="n">
        <v>0.577777777777778</v>
      </c>
      <c r="D110" s="4" t="n">
        <v>3</v>
      </c>
      <c r="E110" s="7" t="n">
        <f aca="false">$B$7/($B$85/D110+90+ROUNDUP(($B$85/D110/90/16-1))*0)*($B$85*(B110)-(16*12)-80)</f>
        <v>9932240.43715848</v>
      </c>
      <c r="F110" s="7" t="n">
        <f aca="false">$B$7/($B$85/D110+90+ROUNDUP(($B$85/D110/90/16-1))*36)*($B$85*(B110)-(16*12)-80)</f>
        <v>9740621.6505895</v>
      </c>
      <c r="G110" s="8" t="n">
        <f aca="false">E110/$B$5</f>
        <v>1986.44808743169</v>
      </c>
      <c r="H110" s="8" t="n">
        <f aca="false">E110/$B$6</f>
        <v>99322.4043715848</v>
      </c>
    </row>
    <row collapsed="false" customFormat="false" customHeight="false" hidden="false" ht="14.5" outlineLevel="0" r="111">
      <c r="A111" s="2" t="s">
        <v>94</v>
      </c>
      <c r="B111" s="11" t="n">
        <v>0.711111111111111</v>
      </c>
      <c r="D111" s="4" t="n">
        <v>3</v>
      </c>
      <c r="E111" s="7" t="n">
        <f aca="false">$B$7/($B$85/D111+90+ROUNDUP(($B$85/D111/90/16-1))*0)*($B$85*(B111)-(16*12)-80)</f>
        <v>12292896.1748634</v>
      </c>
      <c r="F111" s="7" t="n">
        <f aca="false">$B$7/($B$85/D111+90+ROUNDUP(($B$85/D111/90/16-1))*36)*($B$85*(B111)-(16*12)-80)</f>
        <v>12055734.1907824</v>
      </c>
      <c r="G111" s="8" t="n">
        <f aca="false">E111/$B$5</f>
        <v>2458.57923497268</v>
      </c>
      <c r="H111" s="8" t="n">
        <f aca="false">E111/$B$6</f>
        <v>122928.961748634</v>
      </c>
    </row>
    <row collapsed="false" customFormat="false" customHeight="false" hidden="false" ht="14.5" outlineLevel="0" r="112">
      <c r="B112" s="11"/>
      <c r="E112" s="7"/>
      <c r="F112" s="7"/>
      <c r="G112" s="8"/>
      <c r="H112" s="8"/>
    </row>
    <row collapsed="false" customFormat="false" customHeight="false" hidden="false" ht="14.5" outlineLevel="0" r="113">
      <c r="A113" s="1" t="s">
        <v>44</v>
      </c>
      <c r="B113" s="11" t="n">
        <v>0.666666666666667</v>
      </c>
      <c r="D113" s="4" t="n">
        <v>4</v>
      </c>
      <c r="E113" s="7" t="n">
        <f aca="false">$B$7/($B$85/D113+90+ROUNDUP(($B$85/D113/90/16-1))*0)*($B$85*(B113)-(16*12)-80)</f>
        <v>15257971.0144928</v>
      </c>
      <c r="F113" s="7" t="n">
        <f aca="false">$B$7/($B$85/D113+90+ROUNDUP(($B$85/D113/90/16-1))*36)*($B$85*(B113)-(16*12)-80)</f>
        <v>14997150.997151</v>
      </c>
      <c r="G113" s="8" t="n">
        <f aca="false">E113/$B$5</f>
        <v>3051.59420289855</v>
      </c>
      <c r="H113" s="8" t="n">
        <f aca="false">E113/$B$6</f>
        <v>152579.710144928</v>
      </c>
    </row>
    <row collapsed="false" customFormat="false" customHeight="false" hidden="false" ht="14.5" outlineLevel="0" r="114">
      <c r="A114" s="1" t="s">
        <v>45</v>
      </c>
      <c r="B114" s="11" t="n">
        <v>0.733333333333333</v>
      </c>
      <c r="D114" s="4" t="n">
        <v>4</v>
      </c>
      <c r="E114" s="7" t="n">
        <f aca="false">$B$7/($B$85/D114+90+ROUNDUP(($B$85/D114/90/16-1))*0)*($B$85*(B114)-(16*12)-80)</f>
        <v>16823188.4057971</v>
      </c>
      <c r="F114" s="7" t="n">
        <f aca="false">$B$7/($B$85/D114+90+ROUNDUP(($B$85/D114/90/16-1))*36)*($B$85*(B114)-(16*12)-80)</f>
        <v>16535612.5356125</v>
      </c>
      <c r="G114" s="8" t="n">
        <f aca="false">E114/$B$5</f>
        <v>3364.63768115942</v>
      </c>
      <c r="H114" s="8" t="n">
        <f aca="false">E114/$B$6</f>
        <v>168231.884057971</v>
      </c>
    </row>
    <row collapsed="false" customFormat="false" customHeight="false" hidden="false" ht="14.5" outlineLevel="0" r="115">
      <c r="A115" s="1" t="s">
        <v>46</v>
      </c>
      <c r="B115" s="11" t="n">
        <v>0.777777777777778</v>
      </c>
      <c r="D115" s="4" t="n">
        <v>4</v>
      </c>
      <c r="E115" s="7" t="n">
        <f aca="false">$B$7/($B$85/D115+90+ROUNDUP(($B$85/D115/90/16-1))*0)*($B$85*(B115)-(16*12)-80)</f>
        <v>17866666.6666667</v>
      </c>
      <c r="F115" s="7" t="n">
        <f aca="false">$B$7/($B$85/D115+90+ROUNDUP(($B$85/D115/90/16-1))*36)*($B$85*(B115)-(16*12)-80)</f>
        <v>17561253.5612536</v>
      </c>
      <c r="G115" s="8" t="n">
        <f aca="false">E115/$B$5</f>
        <v>3573.33333333333</v>
      </c>
      <c r="H115" s="8" t="n">
        <f aca="false">E115/$B$6</f>
        <v>178666.666666667</v>
      </c>
    </row>
    <row collapsed="false" customFormat="false" customHeight="false" hidden="false" ht="14.5" outlineLevel="0" r="116">
      <c r="A116" s="1" t="s">
        <v>47</v>
      </c>
      <c r="B116" s="11" t="n">
        <v>0.822222222222222</v>
      </c>
      <c r="D116" s="4" t="n">
        <v>4</v>
      </c>
      <c r="E116" s="7" t="n">
        <f aca="false">$B$7/($B$85/D116+90+ROUNDUP(($B$85/D116/90/16-1))*0)*($B$85*(B116)-(16*12)-80)</f>
        <v>18910144.9275362</v>
      </c>
      <c r="F116" s="7" t="n">
        <f aca="false">$B$7/($B$85/D116+90+ROUNDUP(($B$85/D116/90/16-1))*36)*($B$85*(B116)-(16*12)-80)</f>
        <v>18586894.5868946</v>
      </c>
      <c r="G116" s="8" t="n">
        <f aca="false">E116/$B$5</f>
        <v>3782.02898550725</v>
      </c>
      <c r="H116" s="8" t="n">
        <f aca="false">E116/$B$6</f>
        <v>189101.449275362</v>
      </c>
    </row>
    <row collapsed="false" customFormat="false" customHeight="false" hidden="false" ht="14.5" outlineLevel="0" r="117">
      <c r="A117" s="1" t="s">
        <v>95</v>
      </c>
      <c r="B117" s="11" t="n">
        <v>0.888888888888889</v>
      </c>
      <c r="D117" s="4" t="n">
        <v>4</v>
      </c>
      <c r="E117" s="7" t="n">
        <f aca="false">$B$7/($B$85/D117+90+ROUNDUP(($B$85/D117/90/16-1))*0)*($B$85*(B117)-(16*12)-80)</f>
        <v>20475362.3188406</v>
      </c>
      <c r="F117" s="7" t="n">
        <f aca="false">$B$7/($B$85/D117+90+ROUNDUP(($B$85/D117/90/16-1))*36)*($B$85*(B117)-(16*12)-80)</f>
        <v>20125356.1253561</v>
      </c>
      <c r="G117" s="8" t="n">
        <f aca="false">E117/$B$5</f>
        <v>4095.07246376812</v>
      </c>
      <c r="H117" s="8" t="n">
        <f aca="false">E117/$B$6</f>
        <v>204753.623188406</v>
      </c>
    </row>
    <row collapsed="false" customFormat="false" customHeight="false" hidden="false" ht="14.5" outlineLevel="0" r="118">
      <c r="A118" s="2" t="s">
        <v>96</v>
      </c>
      <c r="B118" s="11" t="n">
        <v>0.466666666666667</v>
      </c>
      <c r="D118" s="4" t="n">
        <v>4</v>
      </c>
      <c r="E118" s="7" t="n">
        <f aca="false">$B$7/($B$85/D118+90+ROUNDUP(($B$85/D118/90/16-1))*0)*($B$85*(B118)-(16*12)-80)</f>
        <v>10562318.8405797</v>
      </c>
      <c r="F118" s="7" t="n">
        <f aca="false">$B$7/($B$85/D118+90+ROUNDUP(($B$85/D118/90/16-1))*36)*($B$85*(B118)-(16*12)-80)</f>
        <v>10381766.3817664</v>
      </c>
      <c r="G118" s="8" t="n">
        <f aca="false">E118/$B$5</f>
        <v>2112.46376811594</v>
      </c>
      <c r="H118" s="8" t="n">
        <f aca="false">E118/$B$6</f>
        <v>105623.188405797</v>
      </c>
    </row>
    <row collapsed="false" customFormat="false" customHeight="false" hidden="false" ht="14.5" outlineLevel="0" r="119">
      <c r="A119" s="2" t="s">
        <v>97</v>
      </c>
      <c r="B119" s="11" t="n">
        <v>0.533333333333333</v>
      </c>
      <c r="D119" s="4" t="n">
        <v>4</v>
      </c>
      <c r="E119" s="7" t="n">
        <f aca="false">$B$7/($B$85/D119+90+ROUNDUP(($B$85/D119/90/16-1))*0)*($B$85*(B119)-(16*12)-80)</f>
        <v>12127536.231884</v>
      </c>
      <c r="F119" s="7" t="n">
        <f aca="false">$B$7/($B$85/D119+90+ROUNDUP(($B$85/D119/90/16-1))*36)*($B$85*(B119)-(16*12)-80)</f>
        <v>11920227.9202279</v>
      </c>
      <c r="G119" s="8" t="n">
        <f aca="false">E119/$B$5</f>
        <v>2425.50724637681</v>
      </c>
      <c r="H119" s="8" t="n">
        <f aca="false">E119/$B$6</f>
        <v>121275.36231884</v>
      </c>
    </row>
    <row collapsed="false" customFormat="false" customHeight="false" hidden="false" ht="14.5" outlineLevel="0" r="120">
      <c r="A120" s="2" t="s">
        <v>98</v>
      </c>
      <c r="B120" s="11" t="n">
        <v>0.577777777777778</v>
      </c>
      <c r="D120" s="4" t="n">
        <v>4</v>
      </c>
      <c r="E120" s="7" t="n">
        <f aca="false">$B$7/($B$85/D120+90+ROUNDUP(($B$85/D120/90/16-1))*0)*($B$85*(B120)-(16*12)-80)</f>
        <v>13171014.4927536</v>
      </c>
      <c r="F120" s="7" t="n">
        <f aca="false">$B$7/($B$85/D120+90+ROUNDUP(($B$85/D120/90/16-1))*36)*($B$85*(B120)-(16*12)-80)</f>
        <v>12945868.945869</v>
      </c>
      <c r="G120" s="8" t="n">
        <f aca="false">E120/$B$5</f>
        <v>2634.20289855073</v>
      </c>
      <c r="H120" s="8" t="n">
        <f aca="false">E120/$B$6</f>
        <v>131710.144927536</v>
      </c>
    </row>
    <row collapsed="false" customFormat="false" customHeight="false" hidden="false" ht="14.5" outlineLevel="0" r="121">
      <c r="A121" s="2" t="s">
        <v>99</v>
      </c>
      <c r="B121" s="11" t="n">
        <v>0.6</v>
      </c>
      <c r="D121" s="4" t="n">
        <v>4</v>
      </c>
      <c r="E121" s="7" t="n">
        <f aca="false">$B$7/($B$85/D121+90+ROUNDUP(($B$85/D121/90/16-1))*0)*($B$85*(B121)-(16*12)-80)</f>
        <v>13692753.6231884</v>
      </c>
      <c r="F121" s="7" t="n">
        <f aca="false">$B$7/($B$85/D121+90+ROUNDUP(($B$85/D121/90/16-1))*36)*($B$85*(B121)-(16*12)-80)</f>
        <v>13458689.4586895</v>
      </c>
      <c r="G121" s="8" t="n">
        <f aca="false">E121/$B$5</f>
        <v>2738.55072463768</v>
      </c>
      <c r="H121" s="8" t="n">
        <f aca="false">E121/$B$6</f>
        <v>136927.536231884</v>
      </c>
    </row>
    <row collapsed="false" customFormat="false" customHeight="false" hidden="false" ht="14.5" outlineLevel="0" r="122">
      <c r="A122" s="2" t="s">
        <v>100</v>
      </c>
      <c r="B122" s="11" t="n">
        <v>0.711111111111111</v>
      </c>
      <c r="D122" s="4" t="n">
        <v>4</v>
      </c>
      <c r="E122" s="7" t="n">
        <f aca="false">$B$7/($B$85/D122+90+ROUNDUP(($B$85/D122/90/16-1))*0)*($B$85*(B122)-(16*12)-80)</f>
        <v>16301449.2753623</v>
      </c>
      <c r="F122" s="7" t="n">
        <f aca="false">$B$7/($B$85/D122+90+ROUNDUP(($B$85/D122/90/16-1))*36)*($B$85*(B122)-(16*12)-80)</f>
        <v>16022792.022792</v>
      </c>
      <c r="G122" s="8" t="n">
        <f aca="false">E122/$B$5</f>
        <v>3260.28985507246</v>
      </c>
      <c r="H122" s="8" t="n">
        <f aca="false">E122/$B$6</f>
        <v>163014.492753623</v>
      </c>
    </row>
    <row collapsed="false" customFormat="false" customHeight="false" hidden="false" ht="14.5" outlineLevel="0" r="123">
      <c r="A123" s="4"/>
      <c r="B123" s="11"/>
      <c r="E123" s="7"/>
      <c r="F123" s="7"/>
      <c r="G123" s="8"/>
      <c r="H123" s="8"/>
    </row>
    <row collapsed="false" customFormat="false" customHeight="false" hidden="false" ht="14.5" outlineLevel="0" r="124">
      <c r="A124" s="1" t="s">
        <v>62</v>
      </c>
      <c r="B124" s="11" t="n">
        <v>0.733333333333333</v>
      </c>
      <c r="D124" s="0" t="n">
        <v>5</v>
      </c>
      <c r="E124" s="7" t="n">
        <f aca="false">$B$7/($B$85/D124+90+ROUNDUP(($B$85/D124/90/16-1))*0)*($B$85*(B124)-(16*12)-80)</f>
        <v>20915315.3153153</v>
      </c>
      <c r="F124" s="7" t="n">
        <f aca="false">$B$7/($B$85/D124+90+ROUNDUP(($B$85/D124/90/16-1))*36)*($B$85*(B124)-(16*12)-80)</f>
        <v>20472663.1393298</v>
      </c>
      <c r="G124" s="8" t="n">
        <f aca="false">E124/$B$5</f>
        <v>4183.06306306306</v>
      </c>
      <c r="H124" s="8" t="n">
        <f aca="false">E124/$B$6</f>
        <v>209153.153153153</v>
      </c>
    </row>
    <row collapsed="false" customFormat="false" customHeight="false" hidden="false" ht="14.5" outlineLevel="0" r="125">
      <c r="A125" s="1" t="s">
        <v>63</v>
      </c>
      <c r="B125" s="11" t="n">
        <v>0.777777777777778</v>
      </c>
      <c r="D125" s="0" t="n">
        <v>5</v>
      </c>
      <c r="E125" s="7" t="n">
        <f aca="false">$B$7/($B$85/D125+90+ROUNDUP(($B$85/D125/90/16-1))*0)*($B$85*(B125)-(16*12)-80)</f>
        <v>22212612.6126126</v>
      </c>
      <c r="F125" s="7" t="n">
        <f aca="false">$B$7/($B$85/D125+90+ROUNDUP(($B$85/D125/90/16-1))*36)*($B$85*(B125)-(16*12)-80)</f>
        <v>21742504.4091711</v>
      </c>
      <c r="G125" s="8" t="n">
        <f aca="false">E125/$B$5</f>
        <v>4442.52252252252</v>
      </c>
      <c r="H125" s="8" t="n">
        <f aca="false">E125/$B$6</f>
        <v>222126.126126126</v>
      </c>
    </row>
    <row collapsed="false" customFormat="false" customHeight="false" hidden="false" ht="14.5" outlineLevel="0" r="126">
      <c r="A126" s="1" t="s">
        <v>64</v>
      </c>
      <c r="B126" s="11" t="n">
        <v>0.822222222222222</v>
      </c>
      <c r="D126" s="0" t="n">
        <v>5</v>
      </c>
      <c r="E126" s="7" t="n">
        <f aca="false">$B$7/($B$85/D126+90+ROUNDUP(($B$85/D126/90/16-1))*0)*($B$85*(B126)-(16*12)-80)</f>
        <v>23509909.9099099</v>
      </c>
      <c r="F126" s="7" t="n">
        <f aca="false">$B$7/($B$85/D126+90+ROUNDUP(($B$85/D126/90/16-1))*36)*($B$85*(B126)-(16*12)-80)</f>
        <v>23012345.6790123</v>
      </c>
      <c r="G126" s="8" t="n">
        <f aca="false">E126/$B$5</f>
        <v>4701.98198198198</v>
      </c>
      <c r="H126" s="8" t="n">
        <f aca="false">E126/$B$6</f>
        <v>235099.099099099</v>
      </c>
    </row>
    <row collapsed="false" customFormat="false" customHeight="false" hidden="false" ht="14.5" outlineLevel="0" r="127">
      <c r="A127" s="1" t="s">
        <v>65</v>
      </c>
      <c r="B127" s="11" t="n">
        <v>0.888888888888889</v>
      </c>
      <c r="D127" s="0" t="n">
        <v>5</v>
      </c>
      <c r="E127" s="7" t="n">
        <f aca="false">$B$7/($B$85/D127+90+ROUNDUP(($B$85/D127/90/16-1))*0)*($B$85*(B127)-(16*12)-80)</f>
        <v>25455855.8558559</v>
      </c>
      <c r="F127" s="7" t="n">
        <f aca="false">$B$7/($B$85/D127+90+ROUNDUP(($B$85/D127/90/16-1))*36)*($B$85*(B127)-(16*12)-80)</f>
        <v>24917107.5837743</v>
      </c>
      <c r="G127" s="8" t="n">
        <f aca="false">E127/$B$5</f>
        <v>5091.17117117117</v>
      </c>
      <c r="H127" s="8" t="n">
        <f aca="false">E127/$B$6</f>
        <v>254558.558558559</v>
      </c>
    </row>
    <row collapsed="false" customFormat="false" customHeight="false" hidden="false" ht="14.5" outlineLevel="0" r="128">
      <c r="A128" s="2" t="s">
        <v>101</v>
      </c>
      <c r="B128" s="11" t="n">
        <v>0.666666666666667</v>
      </c>
      <c r="D128" s="4" t="n">
        <v>5</v>
      </c>
      <c r="E128" s="7" t="n">
        <f aca="false">$B$7/($B$85/D128+90+ROUNDUP(($B$85/D128/90/16-1))*0)*($B$85*(B128)-(16*12)-80)</f>
        <v>18969369.3693694</v>
      </c>
      <c r="F128" s="7" t="n">
        <f aca="false">$B$7/($B$85/D128+90+ROUNDUP(($B$85/D128/90/16-1))*36)*($B$85*(B128)-(16*12)-80)</f>
        <v>18567901.2345679</v>
      </c>
      <c r="G128" s="8" t="n">
        <f aca="false">E128/$B$5</f>
        <v>3793.87387387388</v>
      </c>
      <c r="H128" s="8" t="n">
        <f aca="false">E128/$B$6</f>
        <v>189693.693693694</v>
      </c>
    </row>
    <row collapsed="false" customFormat="false" customHeight="false" hidden="false" ht="14.5" outlineLevel="0" r="129">
      <c r="A129" s="2" t="s">
        <v>102</v>
      </c>
      <c r="B129" s="11" t="n">
        <v>0.711111111111111</v>
      </c>
      <c r="D129" s="4" t="n">
        <v>5</v>
      </c>
      <c r="E129" s="7" t="n">
        <f aca="false">$B$7/($B$85/D129+90+ROUNDUP(($B$85/D129/90/16-1))*0)*($B$85*(B129)-(16*12)-80)</f>
        <v>20266666.6666667</v>
      </c>
      <c r="F129" s="7" t="n">
        <f aca="false">$B$7/($B$85/D129+90+ROUNDUP(($B$85/D129/90/16-1))*36)*($B$85*(B129)-(16*12)-80)</f>
        <v>19837742.5044092</v>
      </c>
      <c r="G129" s="8" t="n">
        <f aca="false">E129/$B$5</f>
        <v>4053.33333333333</v>
      </c>
      <c r="H129" s="8" t="n">
        <f aca="false">E129/$B$6</f>
        <v>202666.666666667</v>
      </c>
    </row>
    <row collapsed="false" customFormat="false" customHeight="false" hidden="false" ht="14.5" outlineLevel="0" r="130">
      <c r="A130" s="4"/>
      <c r="B130" s="11"/>
      <c r="E130" s="10"/>
      <c r="F130" s="10"/>
      <c r="G130" s="8"/>
      <c r="H130" s="8"/>
    </row>
    <row collapsed="false" customFormat="false" customHeight="false" hidden="false" ht="14.5" outlineLevel="0" r="131">
      <c r="A131" s="4"/>
      <c r="B131" s="11"/>
      <c r="E131" s="10"/>
      <c r="F131" s="10"/>
      <c r="G131" s="8"/>
      <c r="H131" s="8"/>
    </row>
    <row collapsed="false" customFormat="true" customHeight="false" hidden="false" ht="14.5" outlineLevel="0" r="132" s="5">
      <c r="A132" s="5" t="s">
        <v>103</v>
      </c>
      <c r="B132" s="12"/>
      <c r="E132" s="10"/>
      <c r="F132" s="10"/>
      <c r="G132" s="8"/>
      <c r="H132" s="8"/>
    </row>
    <row collapsed="false" customFormat="false" customHeight="false" hidden="false" ht="14.5" outlineLevel="0" r="133">
      <c r="A133" s="5" t="s">
        <v>14</v>
      </c>
      <c r="B133" s="5" t="n">
        <v>64800</v>
      </c>
      <c r="E133" s="10"/>
      <c r="F133" s="10"/>
      <c r="G133" s="8"/>
      <c r="H133" s="8"/>
    </row>
    <row collapsed="false" customFormat="false" customHeight="false" hidden="false" ht="14.5" outlineLevel="0" r="134">
      <c r="A134" s="2" t="s">
        <v>104</v>
      </c>
      <c r="B134" s="11" t="n">
        <v>0.222222222222222</v>
      </c>
      <c r="D134" s="4" t="n">
        <v>2</v>
      </c>
      <c r="E134" s="13" t="n">
        <f aca="false">$B$7/($B$133/D134+90+ROUNDUP(($B$133/D134/90/16-1))*0)*($B$133*(B134)-(16*12)-80)</f>
        <v>2609048.93813481</v>
      </c>
      <c r="F134" s="10"/>
      <c r="G134" s="8" t="n">
        <f aca="false">E134/$B$5</f>
        <v>521.809787626962</v>
      </c>
      <c r="H134" s="8" t="n">
        <f aca="false">E134/$B$6</f>
        <v>26090.4893813481</v>
      </c>
    </row>
    <row collapsed="false" customFormat="true" customHeight="false" hidden="false" ht="14.5" outlineLevel="0" r="135" s="5">
      <c r="A135" s="5" t="s">
        <v>105</v>
      </c>
      <c r="B135" s="5" t="n">
        <v>32400</v>
      </c>
      <c r="E135" s="10"/>
      <c r="F135" s="10"/>
      <c r="G135" s="8"/>
      <c r="H135" s="8"/>
    </row>
    <row collapsed="false" customFormat="false" customHeight="false" hidden="false" ht="14.5" outlineLevel="0" r="136">
      <c r="A136" s="2" t="s">
        <v>106</v>
      </c>
      <c r="B136" s="11" t="n">
        <v>0.2</v>
      </c>
      <c r="D136" s="4" t="n">
        <v>1</v>
      </c>
      <c r="E136" s="13" t="n">
        <f aca="false">$B$7/($B$135/D136+90+ROUNDUP(($B$135/D136/90/16-1))*0)*($B$135*(B136)-(16*12)-80)</f>
        <v>1146445.06001847</v>
      </c>
      <c r="F136" s="10"/>
      <c r="G136" s="8" t="n">
        <f aca="false">E136/$B$5</f>
        <v>229.289012003693</v>
      </c>
      <c r="H136" s="8" t="n">
        <f aca="false">E136/$B$6</f>
        <v>11464.4506001847</v>
      </c>
    </row>
    <row collapsed="false" customFormat="false" customHeight="false" hidden="false" ht="14.5" outlineLevel="0" r="137">
      <c r="A137" s="2" t="s">
        <v>107</v>
      </c>
      <c r="B137" s="11" t="n">
        <v>0.244444444444444</v>
      </c>
      <c r="D137" s="4" t="n">
        <v>1</v>
      </c>
      <c r="E137" s="13" t="n">
        <f aca="false">$B$7/($B$135/D137+90+ROUNDUP(($B$135/D137/90/16-1))*0)*($B$135*(B137)-(16*12)-80)</f>
        <v>1412373.0378578</v>
      </c>
      <c r="F137" s="10"/>
      <c r="G137" s="8" t="n">
        <f aca="false">E137/$B$5</f>
        <v>282.47460757156</v>
      </c>
      <c r="H137" s="8" t="n">
        <f aca="false">E137/$B$6</f>
        <v>14123.730378578</v>
      </c>
    </row>
    <row collapsed="false" customFormat="true" customHeight="false" hidden="false" ht="14.5" outlineLevel="0" r="138" s="4">
      <c r="A138" s="2" t="s">
        <v>108</v>
      </c>
      <c r="B138" s="11" t="n">
        <v>0.333333333333333</v>
      </c>
      <c r="D138" s="4" t="n">
        <v>1</v>
      </c>
      <c r="E138" s="13" t="n">
        <f aca="false">$B$7/($B$135/D138+90+ROUNDUP(($B$135/D138/90/16-1))*0)*($B$135*(B138)-(16*12)-80)</f>
        <v>1944228.99353647</v>
      </c>
      <c r="F138" s="10"/>
      <c r="G138" s="8" t="n">
        <f aca="false">E138/$B$5</f>
        <v>388.845798707294</v>
      </c>
      <c r="H138" s="8" t="n">
        <f aca="false">E138/$B$6</f>
        <v>19442.2899353647</v>
      </c>
    </row>
    <row collapsed="false" customFormat="true" customHeight="false" hidden="false" ht="14.5" outlineLevel="0" r="139" s="5">
      <c r="A139" s="5" t="s">
        <v>84</v>
      </c>
      <c r="B139" s="5" t="n">
        <v>16200</v>
      </c>
      <c r="E139" s="10"/>
      <c r="F139" s="10"/>
      <c r="G139" s="8"/>
      <c r="H139" s="8"/>
    </row>
    <row collapsed="false" customFormat="false" customHeight="false" hidden="false" ht="14.5" outlineLevel="0" r="140">
      <c r="A140" s="2" t="s">
        <v>106</v>
      </c>
      <c r="B140" s="11" t="n">
        <v>0.2</v>
      </c>
      <c r="D140" s="4" t="n">
        <v>1</v>
      </c>
      <c r="E140" s="13" t="n">
        <f aca="false">$B$7/($B$139/D140+90+ROUNDUP(($B$139/D140/90/16-1))*0)*($B$139*(B140)-(16*12)-80)</f>
        <v>1093186.00368324</v>
      </c>
      <c r="F140" s="10"/>
      <c r="G140" s="8" t="n">
        <f aca="false">E140/$B$5</f>
        <v>218.637200736648</v>
      </c>
      <c r="H140" s="8" t="n">
        <f aca="false">E140/$B$6</f>
        <v>10931.8600368324</v>
      </c>
    </row>
    <row collapsed="false" customFormat="false" customHeight="false" hidden="false" ht="14.5" outlineLevel="0" r="141">
      <c r="A141" s="2" t="s">
        <v>109</v>
      </c>
      <c r="B141" s="11" t="n">
        <v>0.266666666666667</v>
      </c>
      <c r="D141" s="4" t="n">
        <v>1</v>
      </c>
      <c r="E141" s="13" t="n">
        <f aca="false">$B$7/($B$139/D141+90+ROUNDUP(($B$139/D141/90/16-1))*0)*($B$139*(B141)-(16*12)-80)</f>
        <v>1490976.05893186</v>
      </c>
      <c r="F141" s="10"/>
      <c r="G141" s="8" t="n">
        <f aca="false">E141/$B$5</f>
        <v>298.195211786372</v>
      </c>
      <c r="H141" s="8" t="n">
        <f aca="false">E141/$B$6</f>
        <v>14909.7605893186</v>
      </c>
    </row>
    <row collapsed="false" customFormat="false" customHeight="false" hidden="false" ht="14.5" outlineLevel="0" r="142">
      <c r="A142" s="2" t="s">
        <v>108</v>
      </c>
      <c r="B142" s="11" t="n">
        <v>0.333333333333333</v>
      </c>
      <c r="D142" s="4" t="n">
        <v>1</v>
      </c>
      <c r="E142" s="13" t="n">
        <f aca="false">$B$7/($B$139/D142+90+ROUNDUP(($B$139/D142/90/16-1))*0)*($B$139*(B142)-(16*12)-80)</f>
        <v>1888766.11418048</v>
      </c>
      <c r="F142" s="10"/>
      <c r="G142" s="8" t="n">
        <f aca="false">E142/$B$5</f>
        <v>377.753222836095</v>
      </c>
      <c r="H142" s="8" t="n">
        <f aca="false">E142/$B$6</f>
        <v>18887.6611418048</v>
      </c>
    </row>
    <row collapsed="false" customFormat="false" customHeight="false" hidden="false" ht="14.5" outlineLevel="0" r="143">
      <c r="A143" s="2" t="s">
        <v>110</v>
      </c>
      <c r="B143" s="11" t="n">
        <v>0.2</v>
      </c>
      <c r="D143" s="4" t="n">
        <v>1</v>
      </c>
      <c r="E143" s="13" t="n">
        <f aca="false">$B$7/($B$139/D143+90+ROUNDUP(($B$139/D143/90/16-1))*0)*($B$139*(B143)-(16*12)-80)</f>
        <v>1093186.00368324</v>
      </c>
      <c r="F143" s="10"/>
      <c r="G143" s="8" t="n">
        <f aca="false">E143/$B$5</f>
        <v>218.637200736648</v>
      </c>
      <c r="H143" s="8" t="n">
        <f aca="false">E143/$B$6</f>
        <v>10931.8600368324</v>
      </c>
    </row>
    <row collapsed="false" customFormat="false" customHeight="false" hidden="false" ht="14.5" outlineLevel="0" r="144">
      <c r="A144" s="2" t="s">
        <v>111</v>
      </c>
      <c r="B144" s="11" t="n">
        <v>0.244444444444444</v>
      </c>
      <c r="D144" s="4" t="n">
        <v>1</v>
      </c>
      <c r="E144" s="13" t="n">
        <f aca="false">$B$7/($B$139/D144+90+ROUNDUP(($B$139/D144/90/16-1))*0)*($B$139*(B144)-(16*12)-80)</f>
        <v>1358379.37384898</v>
      </c>
      <c r="F144" s="10"/>
      <c r="G144" s="8" t="n">
        <f aca="false">E144/$B$5</f>
        <v>271.675874769797</v>
      </c>
      <c r="H144" s="8" t="n">
        <f aca="false">E144/$B$6</f>
        <v>13583.7937384898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2016-02-13T02:00:11Z</dcterms:created>
  <dc:creator>Michelle Thompson</dc:creator>
  <cp:lastModifiedBy>Microsoft Office User</cp:lastModifiedBy>
  <dcterms:modified xsi:type="dcterms:W3CDTF">2016-02-16T20:36:49Z</dcterms:modified>
  <cp:revision>0</cp:revision>
</cp:coreProperties>
</file>