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Link_Budget/"/>
    </mc:Choice>
  </mc:AlternateContent>
  <bookViews>
    <workbookView xWindow="6680" yWindow="1660" windowWidth="39120" windowHeight="24660" tabRatio="500"/>
  </bookViews>
  <sheets>
    <sheet name="Sheet1" sheetId="1" r:id="rId1"/>
  </sheets>
  <calcPr calcId="150001" iterateDelta="1E-4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4" i="1"/>
  <c r="F125" i="1"/>
  <c r="F126" i="1"/>
  <c r="F127" i="1"/>
  <c r="F128" i="1"/>
  <c r="F129" i="1"/>
  <c r="F134" i="1"/>
  <c r="F136" i="1"/>
  <c r="F137" i="1"/>
  <c r="F138" i="1"/>
  <c r="F140" i="1"/>
  <c r="F141" i="1"/>
  <c r="F142" i="1"/>
  <c r="F143" i="1"/>
  <c r="F144" i="1"/>
  <c r="F12" i="1"/>
  <c r="E15" i="1"/>
  <c r="E14" i="1"/>
  <c r="E13" i="1"/>
  <c r="E12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4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4" i="1"/>
  <c r="E136" i="1"/>
  <c r="E137" i="1"/>
  <c r="E138" i="1"/>
  <c r="E140" i="1"/>
  <c r="E141" i="1"/>
  <c r="E142" i="1"/>
  <c r="E143" i="1"/>
  <c r="E144" i="1"/>
  <c r="H144" i="1"/>
  <c r="G144" i="1"/>
  <c r="H143" i="1"/>
  <c r="G143" i="1"/>
  <c r="H142" i="1"/>
  <c r="G142" i="1"/>
  <c r="H141" i="1"/>
  <c r="G141" i="1"/>
  <c r="H140" i="1"/>
  <c r="G140" i="1"/>
  <c r="H138" i="1"/>
  <c r="G138" i="1"/>
  <c r="H137" i="1"/>
  <c r="G137" i="1"/>
  <c r="H136" i="1"/>
  <c r="G136" i="1"/>
  <c r="H134" i="1"/>
  <c r="G134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3" i="1"/>
  <c r="G73" i="1"/>
  <c r="H72" i="1"/>
  <c r="G72" i="1"/>
  <c r="H71" i="1"/>
  <c r="G71" i="1"/>
  <c r="H70" i="1"/>
  <c r="G70" i="1"/>
  <c r="H69" i="1"/>
  <c r="G69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B7" i="1"/>
</calcChain>
</file>

<file path=xl/sharedStrings.xml><?xml version="1.0" encoding="utf-8"?>
<sst xmlns="http://schemas.openxmlformats.org/spreadsheetml/2006/main" count="141" uniqueCount="112">
  <si>
    <t>This means DVB-S2</t>
  </si>
  <si>
    <t>This means DVB-S2X</t>
  </si>
  <si>
    <t>This means you can change the value</t>
  </si>
  <si>
    <t>If using a fixed bit rate per operator:</t>
  </si>
  <si>
    <t>Hz</t>
  </si>
  <si>
    <t>If using a fixed number of operator:</t>
  </si>
  <si>
    <t>operators</t>
  </si>
  <si>
    <t>Symbol Rate</t>
  </si>
  <si>
    <t>baud</t>
  </si>
  <si>
    <t>Modulation</t>
  </si>
  <si>
    <t>Bit Rate without</t>
  </si>
  <si>
    <t>Bit Rate with</t>
  </si>
  <si>
    <t>Number of</t>
  </si>
  <si>
    <t>Bits Available To</t>
  </si>
  <si>
    <t>Long FECFRAME</t>
  </si>
  <si>
    <t>Order is</t>
  </si>
  <si>
    <t>pilots is</t>
  </si>
  <si>
    <t>Users at Fixed Bit Rate</t>
  </si>
  <si>
    <t>Fixed Number of Users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</si>
  <si>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</si>
  <si>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</si>
  <si>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</si>
  <si>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</si>
  <si>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</si>
  <si>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</si>
  <si>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3/4</t>
  </si>
  <si>
    <t>QPSK code rate 4/5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</si>
  <si>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</si>
  <si>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</si>
  <si>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</si>
  <si>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</si>
  <si>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</si>
  <si>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</si>
  <si>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</si>
  <si>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</si>
  <si>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</si>
  <si>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</si>
  <si>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</si>
  <si>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</si>
  <si>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</si>
  <si>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</si>
  <si>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</si>
  <si>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</si>
  <si>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</si>
  <si>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</si>
  <si>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</si>
  <si>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</si>
  <si>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</si>
  <si>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</si>
  <si>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</si>
  <si>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</si>
  <si>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</si>
  <si>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</si>
  <si>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</si>
  <si>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</si>
  <si>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</si>
  <si>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</si>
  <si>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</si>
  <si>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</si>
  <si>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</si>
  <si>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</si>
  <si>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</si>
  <si>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3/4</t>
  </si>
  <si>
    <t>32APSK code rate 4/5</t>
  </si>
  <si>
    <t>32APSK code rate 5/6</t>
  </si>
  <si>
    <t>32APSK code rate 8/9</t>
  </si>
  <si>
    <t>32APSK code rate 9/10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</si>
  <si>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</si>
  <si>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</si>
  <si>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</si>
  <si>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</si>
  <si>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</si>
  <si>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</si>
  <si>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</si>
  <si>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</si>
  <si>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</si>
  <si>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</si>
  <si>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</si>
  <si>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</si>
  <si>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</si>
  <si>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</si>
  <si>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</si>
  <si>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</si>
  <si>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</si>
  <si>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Short FECFRAME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</si>
  <si>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</si>
  <si>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</si>
  <si>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</si>
  <si>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</si>
  <si>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</si>
  <si>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</si>
  <si>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</si>
  <si>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</si>
  <si>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</si>
  <si>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</si>
  <si>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</si>
  <si>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</si>
  <si>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</si>
  <si>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</si>
  <si>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</si>
  <si>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</si>
  <si>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32APSK code rate 2/3</t>
  </si>
  <si>
    <t>32APSK code rate 32/45</t>
  </si>
  <si>
    <t>VL-SNR</t>
  </si>
  <si>
    <t>QPSK code rate 2/9</t>
  </si>
  <si>
    <t>Medium FECFRAME</t>
  </si>
  <si>
    <t>BPSK code rate 1/5</t>
  </si>
  <si>
    <t>BPSK code rate 11/45</t>
  </si>
  <si>
    <t>BPSK code rate 1/3</t>
  </si>
  <si>
    <t>BPSK code rate 4/15</t>
  </si>
  <si>
    <t>BPSK-Spread2 code rate 1/2</t>
  </si>
  <si>
    <t>BPSK-Spread2 code rate 11/45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</si>
</sst>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0EC"/>
      </patternFill>
    </fill>
    <fill>
      <patternFill patternType="solid">
        <fgColor rgb="FFE6E0EC"/>
        <bgColor rgb="FFCFE7F5"/>
      </patternFill>
    </fill>
    <fill>
      <patternFill patternType="solid">
        <fgColor rgb="FFEBF1DE"/>
        <bgColor rgb="FFE6E0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/>
    <xf numFmtId="0" fontId="1" fillId="0" borderId="0" xfId="0" applyFont="1"/>
    <xf numFmtId="164" fontId="0" fillId="0" borderId="0" xfId="0" applyNumberFormat="1"/>
    <xf numFmtId="4" fontId="0" fillId="0" borderId="0" xfId="0" applyNumberFormat="1" applyFont="1"/>
    <xf numFmtId="3" fontId="0" fillId="0" borderId="0" xfId="0" applyNumberFormat="1"/>
    <xf numFmtId="16" fontId="0" fillId="2" borderId="0" xfId="0" applyNumberFormat="1" applyFont="1" applyFill="1"/>
    <xf numFmtId="13" fontId="0" fillId="0" borderId="0" xfId="0" applyNumberFormat="1"/>
    <xf numFmtId="1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100" workbookViewId="0">
      <selection activeCell="F139" sqref="F139"/>
    </sheetView>
  </sheetViews>
  <sheetFormatPr baseColWidth="10" defaultColWidth="8.83203125" defaultRowHeight="16" x14ac:dyDescent="0.2"/>
  <cols>
    <col min="5" max="5" width="14.83203125" customWidth="1"/>
    <col min="6" max="6" width="18" customWidth="1"/>
  </cols>
  <sheetData>
    <row r="1" spans="1:8" x14ac:dyDescent="0.2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</row>
    <row r="5" spans="1:8" x14ac:dyDescent="0.2">
      <c r="A5" s="4" t="s">
        <v>3</v>
      </c>
      <c r="B5" s="3">
        <v>5000</v>
      </c>
      <c r="C5" s="4" t="s">
        <v>4</v>
      </c>
    </row>
    <row r="6" spans="1:8" x14ac:dyDescent="0.2">
      <c r="A6" s="4" t="s">
        <v>5</v>
      </c>
      <c r="B6" s="3">
        <v>100</v>
      </c>
      <c r="C6" s="4" t="s">
        <v>6</v>
      </c>
    </row>
    <row r="7" spans="1:8" x14ac:dyDescent="0.2">
      <c r="A7" s="4" t="s">
        <v>7</v>
      </c>
      <c r="B7" s="3">
        <f>6*10^6</f>
        <v>6000000</v>
      </c>
      <c r="C7" s="4" t="s">
        <v>8</v>
      </c>
    </row>
    <row r="10" spans="1:8" s="5" customFormat="1" x14ac:dyDescent="0.2"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</row>
    <row r="11" spans="1:8" x14ac:dyDescent="0.2">
      <c r="A11" s="5" t="s">
        <v>14</v>
      </c>
      <c r="B11" s="5">
        <v>64800</v>
      </c>
      <c r="D11" s="5" t="s">
        <v>15</v>
      </c>
      <c r="E11" s="5" t="s">
        <v>16</v>
      </c>
      <c r="F11" s="5" t="s">
        <v>16</v>
      </c>
      <c r="G11" s="5" t="s">
        <v>17</v>
      </c>
      <c r="H11" s="5" t="s">
        <v>18</v>
      </c>
    </row>
    <row r="12" spans="1:8" x14ac:dyDescent="0.2">
      <c r="A12" s="1" t="s">
        <v>19</v>
      </c>
      <c r="B12" s="6">
        <v>0.25</v>
      </c>
      <c r="C12" s="6"/>
      <c r="D12" s="4">
        <v>2</v>
      </c>
      <c r="E12" s="7">
        <f>$B$7/($B$11/D12+90+ROUNDUP(($B$11/D12/90/16-1),0)*0)*($B$11*(B12)-(16*12)-80)</f>
        <v>2941458.9104339797</v>
      </c>
      <c r="F12" s="7">
        <f>$B$7/($B$11/D12+90+ROUNDUP(($B$11/D12/90/16-1),0)*36)*($B$11*(B12)-(16*12)-80)</f>
        <v>2871462.0515594012</v>
      </c>
      <c r="G12" s="8">
        <f t="shared" ref="G12:G25" si="0">E12/$B$5</f>
        <v>588.29178208679593</v>
      </c>
      <c r="H12" s="8">
        <f t="shared" ref="H12:H25" si="1">E12/$B$6</f>
        <v>29414.589104339797</v>
      </c>
    </row>
    <row r="13" spans="1:8" x14ac:dyDescent="0.2">
      <c r="A13" s="1" t="s">
        <v>20</v>
      </c>
      <c r="B13" s="6">
        <v>0.33333333333333298</v>
      </c>
      <c r="D13" s="4">
        <v>2</v>
      </c>
      <c r="E13" s="7">
        <f>$B$7/($B$11/D13+90+ROUNDUP(($B$11/D13/90/16-1),0)*0)*($B$11*(B13)-(16*12)-80)</f>
        <v>3938688.8273314829</v>
      </c>
      <c r="F13" s="7">
        <f t="shared" ref="F13:F76" si="2">$B$7/($B$11/D13+90+ROUNDUP(($B$11/D13/90/16-1),0)*36)*($B$11*(B13)-(16*12)-80)</f>
        <v>3844961.2403100734</v>
      </c>
      <c r="G13" s="8">
        <f t="shared" si="0"/>
        <v>787.73776546629654</v>
      </c>
      <c r="H13" s="8">
        <f t="shared" si="1"/>
        <v>39386.888273314828</v>
      </c>
    </row>
    <row r="14" spans="1:8" x14ac:dyDescent="0.2">
      <c r="A14" s="1" t="s">
        <v>21</v>
      </c>
      <c r="B14" s="6">
        <v>0.4</v>
      </c>
      <c r="D14" s="4">
        <v>2</v>
      </c>
      <c r="E14" s="7">
        <f>$B$7/($B$11/D14+90+ROUNDUP(($B$11/D14/90/16-1),0)*0)*($B$11*(B14)-(16*12)-80)</f>
        <v>4736472.7608494926</v>
      </c>
      <c r="F14" s="7">
        <f t="shared" si="2"/>
        <v>4623760.5913106184</v>
      </c>
      <c r="G14" s="8">
        <f t="shared" si="0"/>
        <v>947.29455216989857</v>
      </c>
      <c r="H14" s="8">
        <f t="shared" si="1"/>
        <v>47364.727608494926</v>
      </c>
    </row>
    <row r="15" spans="1:8" x14ac:dyDescent="0.2">
      <c r="A15" s="1" t="s">
        <v>22</v>
      </c>
      <c r="B15" s="6">
        <v>0.5</v>
      </c>
      <c r="D15" s="4">
        <v>2</v>
      </c>
      <c r="E15" s="7">
        <f>$B$7/($B$11/D15+90+ROUNDUP(($B$11/D15/90/16-1),0)*0)*($B$11*(B15)-(16*12)-80)</f>
        <v>5933148.6611265009</v>
      </c>
      <c r="F15" s="7">
        <f t="shared" si="2"/>
        <v>5791959.6178114293</v>
      </c>
      <c r="G15" s="8">
        <f t="shared" si="0"/>
        <v>1186.6297322253001</v>
      </c>
      <c r="H15" s="8">
        <f t="shared" si="1"/>
        <v>59331.486611265012</v>
      </c>
    </row>
    <row r="16" spans="1:8" x14ac:dyDescent="0.2">
      <c r="A16" s="1" t="s">
        <v>23</v>
      </c>
      <c r="B16" s="6">
        <v>0.6</v>
      </c>
      <c r="D16" s="4">
        <v>2</v>
      </c>
      <c r="E16" s="7">
        <f t="shared" ref="E13:E76" si="3">$B$7/($B$11/D16+90+ROUNDUP(($B$11/D16/90/16-1),0)*0)*($B$11*(B16)-(16*12)-80)</f>
        <v>7129824.5614035092</v>
      </c>
      <c r="F16" s="7">
        <f t="shared" si="2"/>
        <v>6960158.6443122411</v>
      </c>
      <c r="G16" s="8">
        <f t="shared" si="0"/>
        <v>1425.9649122807018</v>
      </c>
      <c r="H16" s="8">
        <f t="shared" si="1"/>
        <v>71298.245614035099</v>
      </c>
    </row>
    <row r="17" spans="1:8" x14ac:dyDescent="0.2">
      <c r="A17" s="1" t="s">
        <v>24</v>
      </c>
      <c r="B17" s="6">
        <v>0.66666666666666696</v>
      </c>
      <c r="D17" s="4">
        <v>2</v>
      </c>
      <c r="E17" s="7">
        <f t="shared" si="3"/>
        <v>7927608.4949215185</v>
      </c>
      <c r="F17" s="7">
        <f t="shared" si="2"/>
        <v>7738957.9953127857</v>
      </c>
      <c r="G17" s="8">
        <f t="shared" si="0"/>
        <v>1585.5216989843036</v>
      </c>
      <c r="H17" s="8">
        <f t="shared" si="1"/>
        <v>79276.08494921519</v>
      </c>
    </row>
    <row r="18" spans="1:8" x14ac:dyDescent="0.2">
      <c r="A18" s="1" t="s">
        <v>25</v>
      </c>
      <c r="B18" s="6">
        <v>0.75</v>
      </c>
      <c r="D18" s="4">
        <v>2</v>
      </c>
      <c r="E18" s="7">
        <f t="shared" si="3"/>
        <v>8924838.4118190221</v>
      </c>
      <c r="F18" s="7">
        <f t="shared" si="2"/>
        <v>8712457.184063457</v>
      </c>
      <c r="G18" s="8">
        <f t="shared" si="0"/>
        <v>1784.9676823638044</v>
      </c>
      <c r="H18" s="8">
        <f t="shared" si="1"/>
        <v>89248.384118190224</v>
      </c>
    </row>
    <row r="19" spans="1:8" x14ac:dyDescent="0.2">
      <c r="A19" s="1" t="s">
        <v>26</v>
      </c>
      <c r="B19" s="6">
        <v>0.8</v>
      </c>
      <c r="D19" s="4">
        <v>2</v>
      </c>
      <c r="E19" s="7">
        <f t="shared" si="3"/>
        <v>9523176.3619575258</v>
      </c>
      <c r="F19" s="7">
        <f t="shared" si="2"/>
        <v>9296556.6973138638</v>
      </c>
      <c r="G19" s="8">
        <f t="shared" si="0"/>
        <v>1904.6352723915052</v>
      </c>
      <c r="H19" s="8">
        <f t="shared" si="1"/>
        <v>95231.763619575257</v>
      </c>
    </row>
    <row r="20" spans="1:8" x14ac:dyDescent="0.2">
      <c r="A20" s="1" t="s">
        <v>27</v>
      </c>
      <c r="B20" s="6">
        <v>0.83333333333333304</v>
      </c>
      <c r="D20" s="4">
        <v>2</v>
      </c>
      <c r="E20" s="7">
        <f t="shared" si="3"/>
        <v>9922068.3287165239</v>
      </c>
      <c r="F20" s="7">
        <f t="shared" si="2"/>
        <v>9685956.37281413</v>
      </c>
      <c r="G20" s="8">
        <f t="shared" si="0"/>
        <v>1984.4136657433048</v>
      </c>
      <c r="H20" s="8">
        <f t="shared" si="1"/>
        <v>99220.683287165244</v>
      </c>
    </row>
    <row r="21" spans="1:8" x14ac:dyDescent="0.2">
      <c r="A21" s="1" t="s">
        <v>28</v>
      </c>
      <c r="B21" s="6">
        <v>0.88888888888888895</v>
      </c>
      <c r="D21" s="4">
        <v>2</v>
      </c>
      <c r="E21" s="7">
        <f t="shared" si="3"/>
        <v>10586888.273314869</v>
      </c>
      <c r="F21" s="7">
        <f t="shared" si="2"/>
        <v>10334955.831981253</v>
      </c>
      <c r="G21" s="8">
        <f t="shared" si="0"/>
        <v>2117.3776546629738</v>
      </c>
      <c r="H21" s="8">
        <f t="shared" si="1"/>
        <v>105868.8827331487</v>
      </c>
    </row>
    <row r="22" spans="1:8" x14ac:dyDescent="0.2">
      <c r="A22" s="1" t="s">
        <v>29</v>
      </c>
      <c r="B22" s="6">
        <v>0.9</v>
      </c>
      <c r="D22" s="4">
        <v>2</v>
      </c>
      <c r="E22" s="7">
        <f t="shared" si="3"/>
        <v>10719852.262234535</v>
      </c>
      <c r="F22" s="7">
        <f t="shared" si="2"/>
        <v>10464755.723814674</v>
      </c>
      <c r="G22" s="8">
        <f t="shared" si="0"/>
        <v>2143.9704524469071</v>
      </c>
      <c r="H22" s="8">
        <f t="shared" si="1"/>
        <v>107198.52262234535</v>
      </c>
    </row>
    <row r="23" spans="1:8" x14ac:dyDescent="0.2">
      <c r="A23" s="2" t="s">
        <v>30</v>
      </c>
      <c r="B23" s="6">
        <v>0.28888888888888897</v>
      </c>
      <c r="D23" s="4">
        <v>2</v>
      </c>
      <c r="E23" s="7">
        <f t="shared" si="3"/>
        <v>3406832.8716528174</v>
      </c>
      <c r="F23" s="7">
        <f t="shared" si="2"/>
        <v>3325761.6729763844</v>
      </c>
      <c r="G23" s="8">
        <f t="shared" si="0"/>
        <v>681.36657433056348</v>
      </c>
      <c r="H23" s="8">
        <f t="shared" si="1"/>
        <v>34068.328716528173</v>
      </c>
    </row>
    <row r="24" spans="1:8" x14ac:dyDescent="0.2">
      <c r="A24" s="2" t="s">
        <v>31</v>
      </c>
      <c r="B24" s="6">
        <v>0.45</v>
      </c>
      <c r="D24" s="4">
        <v>2</v>
      </c>
      <c r="E24" s="7">
        <f t="shared" si="3"/>
        <v>5334810.7109879963</v>
      </c>
      <c r="F24" s="7">
        <f t="shared" si="2"/>
        <v>5207860.1045610234</v>
      </c>
      <c r="G24" s="8">
        <f t="shared" si="0"/>
        <v>1066.9621421975992</v>
      </c>
      <c r="H24" s="8">
        <f t="shared" si="1"/>
        <v>53348.107109879966</v>
      </c>
    </row>
    <row r="25" spans="1:8" x14ac:dyDescent="0.2">
      <c r="A25" s="2" t="s">
        <v>32</v>
      </c>
      <c r="B25" s="6">
        <v>0.55000000000000004</v>
      </c>
      <c r="D25" s="4">
        <v>2</v>
      </c>
      <c r="E25" s="7">
        <f t="shared" si="3"/>
        <v>6531486.6112650055</v>
      </c>
      <c r="F25" s="7">
        <f t="shared" si="2"/>
        <v>6376059.1310618352</v>
      </c>
      <c r="G25" s="8">
        <f t="shared" si="0"/>
        <v>1306.2973222530011</v>
      </c>
      <c r="H25" s="8">
        <f t="shared" si="1"/>
        <v>65314.866112650052</v>
      </c>
    </row>
    <row r="26" spans="1:8" x14ac:dyDescent="0.2">
      <c r="B26" s="6"/>
      <c r="E26" s="7"/>
      <c r="F26" s="7"/>
      <c r="G26" s="8"/>
      <c r="H26" s="8"/>
    </row>
    <row r="27" spans="1:8" x14ac:dyDescent="0.2">
      <c r="A27" s="1" t="s">
        <v>33</v>
      </c>
      <c r="B27" s="6">
        <v>0.6</v>
      </c>
      <c r="D27" s="4">
        <v>3</v>
      </c>
      <c r="E27" s="7">
        <f t="shared" si="3"/>
        <v>10679944.674965421</v>
      </c>
      <c r="F27" s="7">
        <f t="shared" si="2"/>
        <v>10437415.517707488</v>
      </c>
      <c r="G27" s="8">
        <f t="shared" ref="G27:G37" si="4">E27/$B$5</f>
        <v>2135.9889349930841</v>
      </c>
      <c r="H27" s="8">
        <f t="shared" ref="H27:H37" si="5">E27/$B$6</f>
        <v>106799.44674965421</v>
      </c>
    </row>
    <row r="28" spans="1:8" x14ac:dyDescent="0.2">
      <c r="A28" s="1" t="s">
        <v>34</v>
      </c>
      <c r="B28" s="6">
        <v>0.66666666666666696</v>
      </c>
      <c r="D28" s="4">
        <v>3</v>
      </c>
      <c r="E28" s="7">
        <f t="shared" si="3"/>
        <v>11874965.421853393</v>
      </c>
      <c r="F28" s="7">
        <f t="shared" si="2"/>
        <v>11605298.729386326</v>
      </c>
      <c r="G28" s="8">
        <f t="shared" si="4"/>
        <v>2374.9930843706788</v>
      </c>
      <c r="H28" s="8">
        <f t="shared" si="5"/>
        <v>118749.65421853393</v>
      </c>
    </row>
    <row r="29" spans="1:8" x14ac:dyDescent="0.2">
      <c r="A29" s="1" t="s">
        <v>35</v>
      </c>
      <c r="B29" s="6">
        <v>0.75</v>
      </c>
      <c r="D29" s="4">
        <v>3</v>
      </c>
      <c r="E29" s="7">
        <f t="shared" si="3"/>
        <v>13368741.355463346</v>
      </c>
      <c r="F29" s="7">
        <f t="shared" si="2"/>
        <v>13065152.743984861</v>
      </c>
      <c r="G29" s="8">
        <f t="shared" si="4"/>
        <v>2673.7482710926693</v>
      </c>
      <c r="H29" s="8">
        <f t="shared" si="5"/>
        <v>133687.41355463347</v>
      </c>
    </row>
    <row r="30" spans="1:8" x14ac:dyDescent="0.2">
      <c r="A30" s="1" t="s">
        <v>36</v>
      </c>
      <c r="B30" s="6">
        <v>0.83333333333333304</v>
      </c>
      <c r="D30" s="4">
        <v>3</v>
      </c>
      <c r="E30" s="7">
        <f t="shared" si="3"/>
        <v>14862517.2890733</v>
      </c>
      <c r="F30" s="7">
        <f t="shared" si="2"/>
        <v>14525006.758583395</v>
      </c>
      <c r="G30" s="8">
        <f t="shared" si="4"/>
        <v>2972.5034578146601</v>
      </c>
      <c r="H30" s="8">
        <f t="shared" si="5"/>
        <v>148625.172890733</v>
      </c>
    </row>
    <row r="31" spans="1:8" x14ac:dyDescent="0.2">
      <c r="A31" s="1" t="s">
        <v>37</v>
      </c>
      <c r="B31" s="6">
        <v>0.88888888888888895</v>
      </c>
      <c r="D31" s="4">
        <v>3</v>
      </c>
      <c r="E31" s="7">
        <f t="shared" si="3"/>
        <v>15858367.911479946</v>
      </c>
      <c r="F31" s="7">
        <f t="shared" si="2"/>
        <v>15498242.768315762</v>
      </c>
      <c r="G31" s="8">
        <f t="shared" si="4"/>
        <v>3171.673582295989</v>
      </c>
      <c r="H31" s="8">
        <f t="shared" si="5"/>
        <v>158583.67911479945</v>
      </c>
    </row>
    <row r="32" spans="1:8" x14ac:dyDescent="0.2">
      <c r="A32" s="1" t="s">
        <v>38</v>
      </c>
      <c r="B32" s="6">
        <v>0.9</v>
      </c>
      <c r="D32" s="4">
        <v>3</v>
      </c>
      <c r="E32" s="7">
        <f t="shared" si="3"/>
        <v>16057538.035961272</v>
      </c>
      <c r="F32" s="7">
        <f t="shared" si="2"/>
        <v>15692889.970262233</v>
      </c>
      <c r="G32" s="8">
        <f t="shared" si="4"/>
        <v>3211.5076071922545</v>
      </c>
      <c r="H32" s="8">
        <f t="shared" si="5"/>
        <v>160575.38035961273</v>
      </c>
    </row>
    <row r="33" spans="1:8" x14ac:dyDescent="0.2">
      <c r="A33" s="2" t="s">
        <v>39</v>
      </c>
      <c r="B33" s="6">
        <v>0.63888888888888895</v>
      </c>
      <c r="D33" s="4">
        <v>3</v>
      </c>
      <c r="E33" s="7">
        <f t="shared" si="3"/>
        <v>11377040.11065007</v>
      </c>
      <c r="F33" s="7">
        <f t="shared" si="2"/>
        <v>11118680.724520143</v>
      </c>
      <c r="G33" s="8">
        <f t="shared" si="4"/>
        <v>2275.4080221300142</v>
      </c>
      <c r="H33" s="8">
        <f t="shared" si="5"/>
        <v>113770.40110650071</v>
      </c>
    </row>
    <row r="34" spans="1:8" x14ac:dyDescent="0.2">
      <c r="A34" s="2" t="s">
        <v>40</v>
      </c>
      <c r="B34" s="6">
        <v>0.69444444444444398</v>
      </c>
      <c r="D34" s="4">
        <v>3</v>
      </c>
      <c r="E34" s="7">
        <f t="shared" si="3"/>
        <v>12372890.7330567</v>
      </c>
      <c r="F34" s="7">
        <f t="shared" si="2"/>
        <v>12091916.734252492</v>
      </c>
      <c r="G34" s="8">
        <f t="shared" si="4"/>
        <v>2474.5781466113399</v>
      </c>
      <c r="H34" s="8">
        <f t="shared" si="5"/>
        <v>123728.907330567</v>
      </c>
    </row>
    <row r="35" spans="1:8" x14ac:dyDescent="0.2">
      <c r="A35" s="2" t="s">
        <v>41</v>
      </c>
      <c r="B35" s="6">
        <v>0.72222222222222199</v>
      </c>
      <c r="D35" s="4">
        <v>3</v>
      </c>
      <c r="E35" s="7">
        <f t="shared" si="3"/>
        <v>12870816.044260023</v>
      </c>
      <c r="F35" s="7">
        <f t="shared" si="2"/>
        <v>12578534.739118677</v>
      </c>
      <c r="G35" s="8">
        <f t="shared" si="4"/>
        <v>2574.1632088520046</v>
      </c>
      <c r="H35" s="8">
        <f t="shared" si="5"/>
        <v>128708.16044260023</v>
      </c>
    </row>
    <row r="36" spans="1:8" x14ac:dyDescent="0.2">
      <c r="A36" s="2" t="s">
        <v>42</v>
      </c>
      <c r="B36" s="6">
        <v>0.55555555555555602</v>
      </c>
      <c r="D36" s="4">
        <v>3</v>
      </c>
      <c r="E36" s="7">
        <f t="shared" si="3"/>
        <v>9883264.1770401187</v>
      </c>
      <c r="F36" s="7">
        <f t="shared" si="2"/>
        <v>9658826.7099216077</v>
      </c>
      <c r="G36" s="8">
        <f t="shared" si="4"/>
        <v>1976.6528354080237</v>
      </c>
      <c r="H36" s="8">
        <f t="shared" si="5"/>
        <v>98832.641770401184</v>
      </c>
    </row>
    <row r="37" spans="1:8" x14ac:dyDescent="0.2">
      <c r="A37" s="2" t="s">
        <v>43</v>
      </c>
      <c r="B37" s="6">
        <v>0.57777777777777795</v>
      </c>
      <c r="D37" s="4">
        <v>3</v>
      </c>
      <c r="E37" s="7">
        <f t="shared" si="3"/>
        <v>10281604.426002767</v>
      </c>
      <c r="F37" s="7">
        <f t="shared" si="2"/>
        <v>10048121.113814546</v>
      </c>
      <c r="G37" s="8">
        <f t="shared" si="4"/>
        <v>2056.3208852005532</v>
      </c>
      <c r="H37" s="8">
        <f t="shared" si="5"/>
        <v>102816.04426002767</v>
      </c>
    </row>
    <row r="38" spans="1:8" x14ac:dyDescent="0.2">
      <c r="B38" s="6"/>
      <c r="E38" s="7"/>
      <c r="F38" s="7"/>
      <c r="G38" s="8"/>
      <c r="H38" s="8"/>
    </row>
    <row r="39" spans="1:8" x14ac:dyDescent="0.2">
      <c r="A39" s="1" t="s">
        <v>44</v>
      </c>
      <c r="B39" s="6">
        <v>0.66666666666666696</v>
      </c>
      <c r="D39" s="4">
        <v>4</v>
      </c>
      <c r="E39" s="7">
        <f t="shared" si="3"/>
        <v>15811418.047882145</v>
      </c>
      <c r="F39" s="7">
        <f t="shared" si="2"/>
        <v>15436174.038115792</v>
      </c>
      <c r="G39" s="8">
        <f t="shared" ref="G39:G57" si="6">E39/$B$5</f>
        <v>3162.2836095764292</v>
      </c>
      <c r="H39" s="8">
        <f t="shared" ref="H39:H57" si="7">E39/$B$6</f>
        <v>158114.18047882145</v>
      </c>
    </row>
    <row r="40" spans="1:8" x14ac:dyDescent="0.2">
      <c r="A40" s="1" t="s">
        <v>45</v>
      </c>
      <c r="B40" s="6">
        <v>0.75</v>
      </c>
      <c r="D40" s="4">
        <v>4</v>
      </c>
      <c r="E40" s="7">
        <f t="shared" si="3"/>
        <v>17800368.32412523</v>
      </c>
      <c r="F40" s="7">
        <f t="shared" si="2"/>
        <v>17377921.610931318</v>
      </c>
      <c r="G40" s="8">
        <f t="shared" si="6"/>
        <v>3560.0736648250459</v>
      </c>
      <c r="H40" s="8">
        <f t="shared" si="7"/>
        <v>178003.68324125229</v>
      </c>
    </row>
    <row r="41" spans="1:8" x14ac:dyDescent="0.2">
      <c r="A41" s="9" t="s">
        <v>46</v>
      </c>
      <c r="B41" s="6">
        <v>0.8</v>
      </c>
      <c r="D41" s="4">
        <v>4</v>
      </c>
      <c r="E41" s="7">
        <f t="shared" si="3"/>
        <v>18993738.489871088</v>
      </c>
      <c r="F41" s="7">
        <f t="shared" si="2"/>
        <v>18542970.15462064</v>
      </c>
      <c r="G41" s="8">
        <f t="shared" si="6"/>
        <v>3798.7476979742178</v>
      </c>
      <c r="H41" s="8">
        <f t="shared" si="7"/>
        <v>189937.38489871088</v>
      </c>
    </row>
    <row r="42" spans="1:8" x14ac:dyDescent="0.2">
      <c r="A42" s="1" t="s">
        <v>47</v>
      </c>
      <c r="B42" s="6">
        <v>0.83333333333333304</v>
      </c>
      <c r="D42" s="4">
        <v>4</v>
      </c>
      <c r="E42" s="7">
        <f t="shared" si="3"/>
        <v>19789318.600368317</v>
      </c>
      <c r="F42" s="7">
        <f t="shared" si="2"/>
        <v>19319669.183746845</v>
      </c>
      <c r="G42" s="8">
        <f t="shared" si="6"/>
        <v>3957.8637200736634</v>
      </c>
      <c r="H42" s="8">
        <f t="shared" si="7"/>
        <v>197893.18600368316</v>
      </c>
    </row>
    <row r="43" spans="1:8" x14ac:dyDescent="0.2">
      <c r="A43" s="1" t="s">
        <v>48</v>
      </c>
      <c r="B43" s="6">
        <v>0.88888888888888895</v>
      </c>
      <c r="D43" s="4">
        <v>4</v>
      </c>
      <c r="E43" s="7">
        <f t="shared" si="3"/>
        <v>21115285.451197058</v>
      </c>
      <c r="F43" s="7">
        <f t="shared" si="2"/>
        <v>20614167.565623879</v>
      </c>
      <c r="G43" s="8">
        <f t="shared" si="6"/>
        <v>4223.057090239412</v>
      </c>
      <c r="H43" s="8">
        <f t="shared" si="7"/>
        <v>211152.85451197057</v>
      </c>
    </row>
    <row r="44" spans="1:8" x14ac:dyDescent="0.2">
      <c r="A44" s="1" t="s">
        <v>49</v>
      </c>
      <c r="B44" s="6">
        <v>0.9</v>
      </c>
      <c r="D44" s="4">
        <v>4</v>
      </c>
      <c r="E44" s="7">
        <f t="shared" si="3"/>
        <v>21380478.821362801</v>
      </c>
      <c r="F44" s="7">
        <f t="shared" si="2"/>
        <v>20873067.24199928</v>
      </c>
      <c r="G44" s="8">
        <f t="shared" si="6"/>
        <v>4276.0957642725598</v>
      </c>
      <c r="H44" s="8">
        <f t="shared" si="7"/>
        <v>213804.78821362799</v>
      </c>
    </row>
    <row r="45" spans="1:8" x14ac:dyDescent="0.2">
      <c r="A45" s="2" t="s">
        <v>50</v>
      </c>
      <c r="B45" s="6">
        <v>0.57777777777777795</v>
      </c>
      <c r="D45" s="4">
        <v>4</v>
      </c>
      <c r="E45" s="7">
        <f t="shared" si="3"/>
        <v>13689871.086556172</v>
      </c>
      <c r="F45" s="7">
        <f t="shared" si="2"/>
        <v>13364976.627112551</v>
      </c>
      <c r="G45" s="8">
        <f t="shared" si="6"/>
        <v>2737.9742173112345</v>
      </c>
      <c r="H45" s="8">
        <f t="shared" si="7"/>
        <v>136898.71086556173</v>
      </c>
    </row>
    <row r="46" spans="1:8" x14ac:dyDescent="0.2">
      <c r="A46" s="2" t="s">
        <v>51</v>
      </c>
      <c r="B46" s="6">
        <v>0.6</v>
      </c>
      <c r="D46" s="4">
        <v>4</v>
      </c>
      <c r="E46" s="7">
        <f t="shared" si="3"/>
        <v>14220257.826887662</v>
      </c>
      <c r="F46" s="7">
        <f t="shared" si="2"/>
        <v>13882775.979863357</v>
      </c>
      <c r="G46" s="8">
        <f t="shared" si="6"/>
        <v>2844.0515653775324</v>
      </c>
      <c r="H46" s="8">
        <f t="shared" si="7"/>
        <v>142202.57826887662</v>
      </c>
    </row>
    <row r="47" spans="1:8" x14ac:dyDescent="0.2">
      <c r="A47" s="2" t="s">
        <v>52</v>
      </c>
      <c r="B47" s="6">
        <v>0.62222222222222201</v>
      </c>
      <c r="D47" s="4">
        <v>4</v>
      </c>
      <c r="E47" s="7">
        <f t="shared" si="3"/>
        <v>14750644.567219147</v>
      </c>
      <c r="F47" s="7">
        <f t="shared" si="2"/>
        <v>14400575.332614161</v>
      </c>
      <c r="G47" s="8">
        <f t="shared" si="6"/>
        <v>2950.1289134438293</v>
      </c>
      <c r="H47" s="8">
        <f t="shared" si="7"/>
        <v>147506.44567219148</v>
      </c>
    </row>
    <row r="48" spans="1:8" x14ac:dyDescent="0.2">
      <c r="A48" s="2" t="s">
        <v>53</v>
      </c>
      <c r="B48" s="6">
        <v>0.63888888888888895</v>
      </c>
      <c r="D48" s="4">
        <v>4</v>
      </c>
      <c r="E48" s="7">
        <f t="shared" si="3"/>
        <v>15148434.622467775</v>
      </c>
      <c r="F48" s="7">
        <f t="shared" si="2"/>
        <v>14788924.847177276</v>
      </c>
      <c r="G48" s="8">
        <f t="shared" si="6"/>
        <v>3029.6869244935551</v>
      </c>
      <c r="H48" s="8">
        <f t="shared" si="7"/>
        <v>151484.34622467775</v>
      </c>
    </row>
    <row r="49" spans="1:8" x14ac:dyDescent="0.2">
      <c r="A49" s="2" t="s">
        <v>54</v>
      </c>
      <c r="B49" s="6">
        <v>0.69444444444444398</v>
      </c>
      <c r="D49" s="4">
        <v>4</v>
      </c>
      <c r="E49" s="7">
        <f t="shared" si="3"/>
        <v>16474401.47329649</v>
      </c>
      <c r="F49" s="7">
        <f t="shared" si="2"/>
        <v>16083423.229054285</v>
      </c>
      <c r="G49" s="8">
        <f t="shared" si="6"/>
        <v>3294.8802946592978</v>
      </c>
      <c r="H49" s="8">
        <f t="shared" si="7"/>
        <v>164744.01473296489</v>
      </c>
    </row>
    <row r="50" spans="1:8" x14ac:dyDescent="0.2">
      <c r="A50" s="2" t="s">
        <v>55</v>
      </c>
      <c r="B50" s="6">
        <v>0.72222222222222199</v>
      </c>
      <c r="D50" s="4">
        <v>4</v>
      </c>
      <c r="E50" s="7">
        <f t="shared" si="3"/>
        <v>17137384.898710862</v>
      </c>
      <c r="F50" s="7">
        <f t="shared" si="2"/>
        <v>16730672.419992803</v>
      </c>
      <c r="G50" s="8">
        <f t="shared" si="6"/>
        <v>3427.4769797421723</v>
      </c>
      <c r="H50" s="8">
        <f t="shared" si="7"/>
        <v>171373.84898710862</v>
      </c>
    </row>
    <row r="51" spans="1:8" x14ac:dyDescent="0.2">
      <c r="A51" s="2" t="s">
        <v>56</v>
      </c>
      <c r="B51" s="6">
        <v>0.77777777777777801</v>
      </c>
      <c r="D51" s="4">
        <v>4</v>
      </c>
      <c r="E51" s="7">
        <f t="shared" si="3"/>
        <v>18463351.749539599</v>
      </c>
      <c r="F51" s="7">
        <f t="shared" si="2"/>
        <v>18025170.801869836</v>
      </c>
      <c r="G51" s="8">
        <f t="shared" si="6"/>
        <v>3692.6703499079199</v>
      </c>
      <c r="H51" s="8">
        <f t="shared" si="7"/>
        <v>184633.51749539599</v>
      </c>
    </row>
    <row r="52" spans="1:8" x14ac:dyDescent="0.2">
      <c r="A52" s="2" t="s">
        <v>57</v>
      </c>
      <c r="B52" s="6">
        <v>0.85555555555555596</v>
      </c>
      <c r="D52" s="4">
        <v>4</v>
      </c>
      <c r="E52" s="7">
        <f t="shared" si="3"/>
        <v>20319705.340699825</v>
      </c>
      <c r="F52" s="7">
        <f t="shared" si="2"/>
        <v>19837468.536497671</v>
      </c>
      <c r="G52" s="8">
        <f t="shared" si="6"/>
        <v>4063.941068139965</v>
      </c>
      <c r="H52" s="8">
        <f t="shared" si="7"/>
        <v>203197.05340699825</v>
      </c>
    </row>
    <row r="53" spans="1:8" x14ac:dyDescent="0.2">
      <c r="A53" s="2" t="s">
        <v>58</v>
      </c>
      <c r="B53" s="6">
        <v>0.55555555555555602</v>
      </c>
      <c r="D53" s="4">
        <v>4</v>
      </c>
      <c r="E53" s="7">
        <f t="shared" si="3"/>
        <v>13159484.346224688</v>
      </c>
      <c r="F53" s="7">
        <f t="shared" si="2"/>
        <v>12847177.27436175</v>
      </c>
      <c r="G53" s="8">
        <f t="shared" si="6"/>
        <v>2631.8968692449375</v>
      </c>
      <c r="H53" s="8">
        <f t="shared" si="7"/>
        <v>131594.84346224688</v>
      </c>
    </row>
    <row r="54" spans="1:8" x14ac:dyDescent="0.2">
      <c r="A54" s="2" t="s">
        <v>59</v>
      </c>
      <c r="B54" s="6">
        <v>0.53333333333333299</v>
      </c>
      <c r="D54" s="4">
        <v>4</v>
      </c>
      <c r="E54" s="7">
        <f t="shared" si="3"/>
        <v>12629097.605893178</v>
      </c>
      <c r="F54" s="7">
        <f t="shared" si="2"/>
        <v>12329377.921610923</v>
      </c>
      <c r="G54" s="8">
        <f t="shared" si="6"/>
        <v>2525.8195211786356</v>
      </c>
      <c r="H54" s="8">
        <f t="shared" si="7"/>
        <v>126290.97605893177</v>
      </c>
    </row>
    <row r="55" spans="1:8" x14ac:dyDescent="0.2">
      <c r="A55" s="2" t="s">
        <v>60</v>
      </c>
      <c r="B55" s="6">
        <v>0.5</v>
      </c>
      <c r="D55" s="4">
        <v>4</v>
      </c>
      <c r="E55" s="7">
        <f t="shared" si="3"/>
        <v>11833517.495395949</v>
      </c>
      <c r="F55" s="7">
        <f t="shared" si="2"/>
        <v>11552678.892484717</v>
      </c>
      <c r="G55" s="8">
        <f t="shared" si="6"/>
        <v>2366.7034990791899</v>
      </c>
      <c r="H55" s="8">
        <f t="shared" si="7"/>
        <v>118335.17495395949</v>
      </c>
    </row>
    <row r="56" spans="1:8" x14ac:dyDescent="0.2">
      <c r="A56" s="2" t="s">
        <v>51</v>
      </c>
      <c r="B56" s="6">
        <v>0.6</v>
      </c>
      <c r="D56" s="4">
        <v>4</v>
      </c>
      <c r="E56" s="7">
        <f t="shared" si="3"/>
        <v>14220257.826887662</v>
      </c>
      <c r="F56" s="7">
        <f t="shared" si="2"/>
        <v>13882775.979863357</v>
      </c>
      <c r="G56" s="8">
        <f t="shared" si="6"/>
        <v>2844.0515653775324</v>
      </c>
      <c r="H56" s="8">
        <f t="shared" si="7"/>
        <v>142202.57826887662</v>
      </c>
    </row>
    <row r="57" spans="1:8" x14ac:dyDescent="0.2">
      <c r="A57" s="2" t="s">
        <v>61</v>
      </c>
      <c r="B57" s="6">
        <v>0.66666666666666696</v>
      </c>
      <c r="D57" s="4">
        <v>4</v>
      </c>
      <c r="E57" s="7">
        <f t="shared" si="3"/>
        <v>15811418.047882145</v>
      </c>
      <c r="F57" s="7">
        <f t="shared" si="2"/>
        <v>15436174.038115792</v>
      </c>
      <c r="G57" s="8">
        <f t="shared" si="6"/>
        <v>3162.2836095764292</v>
      </c>
      <c r="H57" s="8">
        <f t="shared" si="7"/>
        <v>158114.18047882145</v>
      </c>
    </row>
    <row r="58" spans="1:8" x14ac:dyDescent="0.2">
      <c r="A58" s="4"/>
      <c r="B58" s="6"/>
      <c r="E58" s="7"/>
      <c r="F58" s="7"/>
      <c r="G58" s="8"/>
      <c r="H58" s="8"/>
    </row>
    <row r="59" spans="1:8" x14ac:dyDescent="0.2">
      <c r="A59" s="1" t="s">
        <v>62</v>
      </c>
      <c r="B59" s="6">
        <v>0.75</v>
      </c>
      <c r="D59" s="4">
        <v>5</v>
      </c>
      <c r="E59" s="7">
        <f t="shared" si="3"/>
        <v>22219770.114942528</v>
      </c>
      <c r="F59" s="7">
        <f t="shared" si="2"/>
        <v>21739991.003148898</v>
      </c>
      <c r="G59" s="8">
        <f t="shared" ref="G59:G67" si="8">E59/$B$5</f>
        <v>4443.954022988506</v>
      </c>
      <c r="H59" s="8">
        <f t="shared" ref="H59:H67" si="9">E59/$B$6</f>
        <v>222197.70114942529</v>
      </c>
    </row>
    <row r="60" spans="1:8" x14ac:dyDescent="0.2">
      <c r="A60" s="1" t="s">
        <v>63</v>
      </c>
      <c r="B60" s="6">
        <v>0.8</v>
      </c>
      <c r="D60" s="4">
        <v>5</v>
      </c>
      <c r="E60" s="7">
        <f t="shared" si="3"/>
        <v>23709425.287356321</v>
      </c>
      <c r="F60" s="7">
        <f t="shared" si="2"/>
        <v>23197480.881691407</v>
      </c>
      <c r="G60" s="8">
        <f t="shared" si="8"/>
        <v>4741.8850574712642</v>
      </c>
      <c r="H60" s="8">
        <f t="shared" si="9"/>
        <v>237094.25287356321</v>
      </c>
    </row>
    <row r="61" spans="1:8" x14ac:dyDescent="0.2">
      <c r="A61" s="1" t="s">
        <v>64</v>
      </c>
      <c r="B61" s="6">
        <v>0.83333333333333304</v>
      </c>
      <c r="D61" s="4">
        <v>5</v>
      </c>
      <c r="E61" s="7">
        <f t="shared" si="3"/>
        <v>24702528.735632174</v>
      </c>
      <c r="F61" s="7">
        <f t="shared" si="2"/>
        <v>24169140.800719738</v>
      </c>
      <c r="G61" s="8">
        <f t="shared" si="8"/>
        <v>4940.5057471264345</v>
      </c>
      <c r="H61" s="8">
        <f t="shared" si="9"/>
        <v>247025.28735632173</v>
      </c>
    </row>
    <row r="62" spans="1:8" x14ac:dyDescent="0.2">
      <c r="A62" s="1" t="s">
        <v>65</v>
      </c>
      <c r="B62" s="6">
        <v>0.88888888888888895</v>
      </c>
      <c r="D62" s="4">
        <v>5</v>
      </c>
      <c r="E62" s="7">
        <f t="shared" si="3"/>
        <v>26357701.149425291</v>
      </c>
      <c r="F62" s="7">
        <f t="shared" si="2"/>
        <v>25788573.99910032</v>
      </c>
      <c r="G62" s="8">
        <f t="shared" si="8"/>
        <v>5271.5402298850577</v>
      </c>
      <c r="H62" s="8">
        <f t="shared" si="9"/>
        <v>263577.01149425289</v>
      </c>
    </row>
    <row r="63" spans="1:8" x14ac:dyDescent="0.2">
      <c r="A63" s="1" t="s">
        <v>66</v>
      </c>
      <c r="B63" s="6">
        <v>0.9</v>
      </c>
      <c r="D63" s="4">
        <v>5</v>
      </c>
      <c r="E63" s="7">
        <f t="shared" si="3"/>
        <v>26688735.632183906</v>
      </c>
      <c r="F63" s="7">
        <f t="shared" si="2"/>
        <v>26112460.638776429</v>
      </c>
      <c r="G63" s="8">
        <f t="shared" si="8"/>
        <v>5337.7471264367814</v>
      </c>
      <c r="H63" s="8">
        <f t="shared" si="9"/>
        <v>266887.35632183903</v>
      </c>
    </row>
    <row r="64" spans="1:8" x14ac:dyDescent="0.2">
      <c r="A64" s="2" t="s">
        <v>67</v>
      </c>
      <c r="B64" s="6">
        <v>0.71111111111111103</v>
      </c>
      <c r="D64" s="4">
        <v>5</v>
      </c>
      <c r="E64" s="7">
        <f t="shared" si="3"/>
        <v>21061149.425287351</v>
      </c>
      <c r="F64" s="7">
        <f t="shared" si="2"/>
        <v>20606387.764282499</v>
      </c>
      <c r="G64" s="8">
        <f t="shared" si="8"/>
        <v>4212.2298850574698</v>
      </c>
      <c r="H64" s="8">
        <f t="shared" si="9"/>
        <v>210611.4942528735</v>
      </c>
    </row>
    <row r="65" spans="1:8" x14ac:dyDescent="0.2">
      <c r="A65" s="2" t="s">
        <v>68</v>
      </c>
      <c r="B65" s="6">
        <v>0.73333333333333295</v>
      </c>
      <c r="D65" s="4">
        <v>5</v>
      </c>
      <c r="E65" s="7">
        <f t="shared" si="3"/>
        <v>21723218.390804589</v>
      </c>
      <c r="F65" s="7">
        <f t="shared" si="2"/>
        <v>21254161.04363472</v>
      </c>
      <c r="G65" s="8">
        <f t="shared" si="8"/>
        <v>4344.6436781609182</v>
      </c>
      <c r="H65" s="8">
        <f t="shared" si="9"/>
        <v>217232.18390804587</v>
      </c>
    </row>
    <row r="66" spans="1:8" x14ac:dyDescent="0.2">
      <c r="A66" s="2" t="s">
        <v>69</v>
      </c>
      <c r="B66" s="6">
        <v>0.77777777777777801</v>
      </c>
      <c r="D66" s="4">
        <v>5</v>
      </c>
      <c r="E66" s="7">
        <f t="shared" si="3"/>
        <v>23047356.321839087</v>
      </c>
      <c r="F66" s="7">
        <f t="shared" si="2"/>
        <v>22549707.602339189</v>
      </c>
      <c r="G66" s="8">
        <f t="shared" si="8"/>
        <v>4609.4712643678176</v>
      </c>
      <c r="H66" s="8">
        <f t="shared" si="9"/>
        <v>230473.56321839086</v>
      </c>
    </row>
    <row r="67" spans="1:8" x14ac:dyDescent="0.2">
      <c r="A67" s="2" t="s">
        <v>70</v>
      </c>
      <c r="B67" s="6">
        <v>0.66666666666666696</v>
      </c>
      <c r="D67" s="4">
        <v>5</v>
      </c>
      <c r="E67" s="7">
        <f t="shared" si="3"/>
        <v>19737011.494252883</v>
      </c>
      <c r="F67" s="7">
        <f t="shared" si="2"/>
        <v>19310841.205578059</v>
      </c>
      <c r="G67" s="8">
        <f t="shared" si="8"/>
        <v>3947.4022988505767</v>
      </c>
      <c r="H67" s="8">
        <f t="shared" si="9"/>
        <v>197370.11494252883</v>
      </c>
    </row>
    <row r="68" spans="1:8" x14ac:dyDescent="0.2">
      <c r="A68" s="4"/>
      <c r="B68" s="6"/>
      <c r="E68" s="7"/>
      <c r="F68" s="7"/>
      <c r="G68" s="8"/>
      <c r="H68" s="8"/>
    </row>
    <row r="69" spans="1:8" x14ac:dyDescent="0.2">
      <c r="A69" s="2" t="s">
        <v>71</v>
      </c>
      <c r="B69" s="6">
        <v>0.73333333333333295</v>
      </c>
      <c r="D69" s="4">
        <v>6</v>
      </c>
      <c r="E69" s="7">
        <f t="shared" si="3"/>
        <v>26031955.922865</v>
      </c>
      <c r="F69" s="7">
        <f t="shared" si="2"/>
        <v>25443187.937533643</v>
      </c>
      <c r="G69" s="8">
        <f>E69/$B$5</f>
        <v>5206.3911845729999</v>
      </c>
      <c r="H69" s="8">
        <f>E69/$B$6</f>
        <v>260319.55922865</v>
      </c>
    </row>
    <row r="70" spans="1:8" x14ac:dyDescent="0.2">
      <c r="A70" s="2" t="s">
        <v>72</v>
      </c>
      <c r="B70" s="6">
        <v>0.77777777777777801</v>
      </c>
      <c r="D70" s="4">
        <v>6</v>
      </c>
      <c r="E70" s="7">
        <f t="shared" si="3"/>
        <v>27618732.782369152</v>
      </c>
      <c r="F70" s="7">
        <f t="shared" si="2"/>
        <v>26994076.467420578</v>
      </c>
      <c r="G70" s="8">
        <f>E70/$B$5</f>
        <v>5523.7465564738304</v>
      </c>
      <c r="H70" s="8">
        <f>E70/$B$6</f>
        <v>276187.32782369154</v>
      </c>
    </row>
    <row r="71" spans="1:8" x14ac:dyDescent="0.2">
      <c r="A71" s="2" t="s">
        <v>73</v>
      </c>
      <c r="B71" s="6">
        <v>0.8</v>
      </c>
      <c r="D71" s="4">
        <v>6</v>
      </c>
      <c r="E71" s="7">
        <f t="shared" si="3"/>
        <v>28412121.212121211</v>
      </c>
      <c r="F71" s="7">
        <f t="shared" si="2"/>
        <v>27769520.732364025</v>
      </c>
      <c r="G71" s="8">
        <f>E71/$B$5</f>
        <v>5682.424242424242</v>
      </c>
      <c r="H71" s="8">
        <f>E71/$B$6</f>
        <v>284121.2121212121</v>
      </c>
    </row>
    <row r="72" spans="1:8" x14ac:dyDescent="0.2">
      <c r="A72" s="2" t="s">
        <v>74</v>
      </c>
      <c r="B72" s="6">
        <v>0.83333333333333304</v>
      </c>
      <c r="D72" s="4">
        <v>6</v>
      </c>
      <c r="E72" s="7">
        <f t="shared" si="3"/>
        <v>29602203.856749296</v>
      </c>
      <c r="F72" s="7">
        <f t="shared" si="2"/>
        <v>28932687.129779201</v>
      </c>
      <c r="G72" s="8">
        <f>E72/$B$5</f>
        <v>5920.4407713498595</v>
      </c>
      <c r="H72" s="8">
        <f>E72/$B$6</f>
        <v>296022.03856749297</v>
      </c>
    </row>
    <row r="73" spans="1:8" x14ac:dyDescent="0.2">
      <c r="A73" s="2" t="s">
        <v>75</v>
      </c>
      <c r="B73" s="6">
        <v>0.71111111111111103</v>
      </c>
      <c r="D73" s="4">
        <v>6</v>
      </c>
      <c r="E73" s="7">
        <f t="shared" si="3"/>
        <v>25238567.49311294</v>
      </c>
      <c r="F73" s="7">
        <f t="shared" si="2"/>
        <v>24667743.672590192</v>
      </c>
      <c r="G73" s="8">
        <f>E73/$B$5</f>
        <v>5047.7134986225883</v>
      </c>
      <c r="H73" s="8">
        <f>E73/$B$6</f>
        <v>252385.67493112941</v>
      </c>
    </row>
    <row r="74" spans="1:8" x14ac:dyDescent="0.2">
      <c r="A74" s="4"/>
      <c r="B74" s="6"/>
      <c r="E74" s="7"/>
      <c r="F74" s="7"/>
      <c r="G74" s="8"/>
      <c r="H74" s="8"/>
    </row>
    <row r="75" spans="1:8" x14ac:dyDescent="0.2">
      <c r="A75" s="2" t="s">
        <v>76</v>
      </c>
      <c r="B75" s="6">
        <v>0.75</v>
      </c>
      <c r="D75" s="4">
        <v>7</v>
      </c>
      <c r="E75" s="7">
        <f t="shared" si="3"/>
        <v>31022099.95414947</v>
      </c>
      <c r="F75" s="7">
        <f t="shared" si="2"/>
        <v>30321412.566101998</v>
      </c>
      <c r="G75" s="8">
        <f t="shared" ref="G75:G82" si="10">E75/$B$5</f>
        <v>6204.4199908298942</v>
      </c>
      <c r="H75" s="8">
        <f t="shared" ref="H75:H82" si="11">E75/$B$6</f>
        <v>310220.9995414947</v>
      </c>
    </row>
    <row r="76" spans="1:8" x14ac:dyDescent="0.2">
      <c r="A76" s="2" t="s">
        <v>77</v>
      </c>
      <c r="B76" s="6">
        <v>0.77777777777777801</v>
      </c>
      <c r="D76" s="4">
        <v>7</v>
      </c>
      <c r="E76" s="7">
        <f t="shared" si="3"/>
        <v>32177533.241632286</v>
      </c>
      <c r="F76" s="7">
        <f t="shared" si="2"/>
        <v>31450748.409070548</v>
      </c>
      <c r="G76" s="8">
        <f t="shared" si="10"/>
        <v>6435.5066483264573</v>
      </c>
      <c r="H76" s="8">
        <f t="shared" si="11"/>
        <v>321775.33241632284</v>
      </c>
    </row>
    <row r="77" spans="1:8" x14ac:dyDescent="0.2">
      <c r="A77" s="2" t="s">
        <v>78</v>
      </c>
      <c r="B77" s="6">
        <v>0.71111111111111103</v>
      </c>
      <c r="D77" s="4">
        <v>8</v>
      </c>
      <c r="E77" s="7">
        <f t="shared" ref="E77:E140" si="12">$B$7/($B$11/D77+90+ROUNDUP(($B$11/D77/90/16-1),0)*0)*($B$11*(B77)-(16*12)-80)</f>
        <v>33558974.358974352</v>
      </c>
      <c r="F77" s="7">
        <f t="shared" ref="F77:F140" si="13">$B$7/($B$11/D77+90+ROUNDUP(($B$11/D77/90/16-1),0)*36)*($B$11*(B77)-(16*12)-80)</f>
        <v>32837275.985663075</v>
      </c>
      <c r="G77" s="8">
        <f t="shared" si="10"/>
        <v>6711.7948717948702</v>
      </c>
      <c r="H77" s="8">
        <f t="shared" si="11"/>
        <v>335589.74358974351</v>
      </c>
    </row>
    <row r="78" spans="1:8" x14ac:dyDescent="0.2">
      <c r="A78" s="2" t="s">
        <v>79</v>
      </c>
      <c r="B78" s="6">
        <v>0.75</v>
      </c>
      <c r="D78" s="4">
        <v>8</v>
      </c>
      <c r="E78" s="7">
        <f t="shared" si="12"/>
        <v>35405128.205128208</v>
      </c>
      <c r="F78" s="7">
        <f t="shared" si="13"/>
        <v>34643727.598566309</v>
      </c>
      <c r="G78" s="8">
        <f t="shared" si="10"/>
        <v>7081.0256410256416</v>
      </c>
      <c r="H78" s="8">
        <f t="shared" si="11"/>
        <v>354051.28205128206</v>
      </c>
    </row>
    <row r="79" spans="1:8" x14ac:dyDescent="0.2">
      <c r="A79" s="2" t="s">
        <v>80</v>
      </c>
      <c r="B79" s="6">
        <v>0.64444444444444404</v>
      </c>
      <c r="D79" s="4">
        <v>8</v>
      </c>
      <c r="E79" s="7">
        <f t="shared" si="12"/>
        <v>30394139.194139175</v>
      </c>
      <c r="F79" s="7">
        <f t="shared" si="13"/>
        <v>29740501.792114671</v>
      </c>
      <c r="G79" s="8">
        <f t="shared" si="10"/>
        <v>6078.827838827835</v>
      </c>
      <c r="H79" s="8">
        <f t="shared" si="11"/>
        <v>303941.39194139175</v>
      </c>
    </row>
    <row r="80" spans="1:8" x14ac:dyDescent="0.2">
      <c r="A80" s="2" t="s">
        <v>81</v>
      </c>
      <c r="B80" s="6">
        <v>0.66666666666666696</v>
      </c>
      <c r="D80" s="4">
        <v>8</v>
      </c>
      <c r="E80" s="7">
        <f t="shared" si="12"/>
        <v>31449084.249084264</v>
      </c>
      <c r="F80" s="7">
        <f t="shared" si="13"/>
        <v>30772759.856630839</v>
      </c>
      <c r="G80" s="8">
        <f t="shared" si="10"/>
        <v>6289.8168498168525</v>
      </c>
      <c r="H80" s="8">
        <f t="shared" si="11"/>
        <v>314490.84249084262</v>
      </c>
    </row>
    <row r="81" spans="1:8" x14ac:dyDescent="0.2">
      <c r="A81" s="2" t="s">
        <v>82</v>
      </c>
      <c r="B81" s="6">
        <v>0.68888888888888899</v>
      </c>
      <c r="D81" s="4">
        <v>8</v>
      </c>
      <c r="E81" s="7">
        <f t="shared" si="12"/>
        <v>32504029.304029308</v>
      </c>
      <c r="F81" s="7">
        <f t="shared" si="13"/>
        <v>31805017.921146955</v>
      </c>
      <c r="G81" s="8">
        <f t="shared" si="10"/>
        <v>6500.8058608058618</v>
      </c>
      <c r="H81" s="8">
        <f t="shared" si="11"/>
        <v>325040.29304029309</v>
      </c>
    </row>
    <row r="82" spans="1:8" x14ac:dyDescent="0.2">
      <c r="A82" s="2" t="s">
        <v>83</v>
      </c>
      <c r="B82" s="6">
        <v>0.73333333333333295</v>
      </c>
      <c r="D82" s="4">
        <v>8</v>
      </c>
      <c r="E82" s="7">
        <f t="shared" si="12"/>
        <v>34613919.413919397</v>
      </c>
      <c r="F82" s="7">
        <f t="shared" si="13"/>
        <v>33869534.050179191</v>
      </c>
      <c r="G82" s="8">
        <f t="shared" si="10"/>
        <v>6922.7838827838796</v>
      </c>
      <c r="H82" s="8">
        <f t="shared" si="11"/>
        <v>346139.19413919398</v>
      </c>
    </row>
    <row r="83" spans="1:8" x14ac:dyDescent="0.2">
      <c r="A83" s="4"/>
      <c r="B83" s="6"/>
      <c r="E83" s="7"/>
      <c r="F83" s="7"/>
      <c r="G83" s="8"/>
      <c r="H83" s="8"/>
    </row>
    <row r="84" spans="1:8" x14ac:dyDescent="0.2">
      <c r="E84" s="7"/>
      <c r="F84" s="7"/>
      <c r="G84" s="8"/>
      <c r="H84" s="8"/>
    </row>
    <row r="85" spans="1:8" s="5" customFormat="1" x14ac:dyDescent="0.2">
      <c r="A85" s="5" t="s">
        <v>84</v>
      </c>
      <c r="B85" s="5">
        <v>16200</v>
      </c>
      <c r="E85" s="7"/>
      <c r="F85" s="7"/>
      <c r="G85" s="8"/>
      <c r="H85" s="8"/>
    </row>
    <row r="86" spans="1:8" x14ac:dyDescent="0.2">
      <c r="A86" s="1" t="s">
        <v>19</v>
      </c>
      <c r="B86" s="10">
        <v>0.2</v>
      </c>
      <c r="D86" s="4">
        <v>2</v>
      </c>
      <c r="E86" s="7">
        <f t="shared" si="12"/>
        <v>2343120.9602954756</v>
      </c>
      <c r="F86" s="7">
        <f t="shared" si="13"/>
        <v>2287362.5383089958</v>
      </c>
      <c r="G86" s="8">
        <f t="shared" ref="G86:G101" si="14">E86/$B$5</f>
        <v>468.62419205909509</v>
      </c>
      <c r="H86" s="8">
        <f t="shared" ref="H86:H101" si="15">E86/$B$6</f>
        <v>23431.209602954754</v>
      </c>
    </row>
    <row r="87" spans="1:8" x14ac:dyDescent="0.2">
      <c r="A87" s="1" t="s">
        <v>20</v>
      </c>
      <c r="B87" s="10">
        <v>0.33333333333333298</v>
      </c>
      <c r="D87" s="4">
        <v>2</v>
      </c>
      <c r="E87" s="7">
        <f t="shared" si="12"/>
        <v>3938688.8273314829</v>
      </c>
      <c r="F87" s="7">
        <f t="shared" si="13"/>
        <v>3844961.2403100734</v>
      </c>
      <c r="G87" s="8">
        <f t="shared" si="14"/>
        <v>787.73776546629654</v>
      </c>
      <c r="H87" s="8">
        <f t="shared" si="15"/>
        <v>39386.888273314828</v>
      </c>
    </row>
    <row r="88" spans="1:8" x14ac:dyDescent="0.2">
      <c r="A88" s="1" t="s">
        <v>21</v>
      </c>
      <c r="B88" s="10">
        <v>0.4</v>
      </c>
      <c r="D88" s="4">
        <v>2</v>
      </c>
      <c r="E88" s="7">
        <f t="shared" si="12"/>
        <v>4736472.7608494926</v>
      </c>
      <c r="F88" s="7">
        <f t="shared" si="13"/>
        <v>4623760.5913106184</v>
      </c>
      <c r="G88" s="8">
        <f t="shared" si="14"/>
        <v>947.29455216989857</v>
      </c>
      <c r="H88" s="8">
        <f t="shared" si="15"/>
        <v>47364.727608494926</v>
      </c>
    </row>
    <row r="89" spans="1:8" x14ac:dyDescent="0.2">
      <c r="A89" s="1" t="s">
        <v>22</v>
      </c>
      <c r="B89" s="10">
        <v>0.44444444444444398</v>
      </c>
      <c r="D89" s="4">
        <v>2</v>
      </c>
      <c r="E89" s="7">
        <f t="shared" si="12"/>
        <v>5268328.7165281577</v>
      </c>
      <c r="F89" s="7">
        <f t="shared" si="13"/>
        <v>5142960.1586443065</v>
      </c>
      <c r="G89" s="8">
        <f t="shared" si="14"/>
        <v>1053.6657433056316</v>
      </c>
      <c r="H89" s="8">
        <f t="shared" si="15"/>
        <v>52683.287165281574</v>
      </c>
    </row>
    <row r="90" spans="1:8" x14ac:dyDescent="0.2">
      <c r="A90" s="1" t="s">
        <v>23</v>
      </c>
      <c r="B90" s="10">
        <v>0.6</v>
      </c>
      <c r="D90" s="4">
        <v>2</v>
      </c>
      <c r="E90" s="7">
        <f t="shared" si="12"/>
        <v>7129824.5614035092</v>
      </c>
      <c r="F90" s="7">
        <f t="shared" si="13"/>
        <v>6960158.6443122411</v>
      </c>
      <c r="G90" s="8">
        <f t="shared" si="14"/>
        <v>1425.9649122807018</v>
      </c>
      <c r="H90" s="8">
        <f t="shared" si="15"/>
        <v>71298.245614035099</v>
      </c>
    </row>
    <row r="91" spans="1:8" x14ac:dyDescent="0.2">
      <c r="A91" s="1" t="s">
        <v>24</v>
      </c>
      <c r="B91" s="10">
        <v>0.66666666666666696</v>
      </c>
      <c r="D91" s="4">
        <v>2</v>
      </c>
      <c r="E91" s="7">
        <f t="shared" si="12"/>
        <v>7927608.4949215185</v>
      </c>
      <c r="F91" s="7">
        <f t="shared" si="13"/>
        <v>7738957.9953127857</v>
      </c>
      <c r="G91" s="8">
        <f t="shared" si="14"/>
        <v>1585.5216989843036</v>
      </c>
      <c r="H91" s="8">
        <f t="shared" si="15"/>
        <v>79276.08494921519</v>
      </c>
    </row>
    <row r="92" spans="1:8" x14ac:dyDescent="0.2">
      <c r="A92" s="1" t="s">
        <v>25</v>
      </c>
      <c r="B92" s="10">
        <v>0.73333333333333295</v>
      </c>
      <c r="D92" s="4">
        <v>2</v>
      </c>
      <c r="E92" s="7">
        <f t="shared" si="12"/>
        <v>8725392.4284395166</v>
      </c>
      <c r="F92" s="7">
        <f t="shared" si="13"/>
        <v>8517757.3463133182</v>
      </c>
      <c r="G92" s="8">
        <f t="shared" si="14"/>
        <v>1745.0784856879034</v>
      </c>
      <c r="H92" s="8">
        <f t="shared" si="15"/>
        <v>87253.924284395165</v>
      </c>
    </row>
    <row r="93" spans="1:8" x14ac:dyDescent="0.2">
      <c r="A93" s="1" t="s">
        <v>26</v>
      </c>
      <c r="B93" s="10">
        <v>0.77777777777777801</v>
      </c>
      <c r="D93" s="4">
        <v>2</v>
      </c>
      <c r="E93" s="7">
        <f t="shared" si="12"/>
        <v>9257248.3841181938</v>
      </c>
      <c r="F93" s="7">
        <f t="shared" si="13"/>
        <v>9036956.9136470184</v>
      </c>
      <c r="G93" s="8">
        <f t="shared" si="14"/>
        <v>1851.4496768236388</v>
      </c>
      <c r="H93" s="8">
        <f t="shared" si="15"/>
        <v>92572.483841181936</v>
      </c>
    </row>
    <row r="94" spans="1:8" x14ac:dyDescent="0.2">
      <c r="A94" s="1" t="s">
        <v>27</v>
      </c>
      <c r="B94" s="10">
        <v>0.82222222222222197</v>
      </c>
      <c r="D94" s="4">
        <v>2</v>
      </c>
      <c r="E94" s="7">
        <f t="shared" si="12"/>
        <v>9789104.3397968579</v>
      </c>
      <c r="F94" s="7">
        <f t="shared" si="13"/>
        <v>9556156.4809807073</v>
      </c>
      <c r="G94" s="8">
        <f t="shared" si="14"/>
        <v>1957.8208679593715</v>
      </c>
      <c r="H94" s="8">
        <f t="shared" si="15"/>
        <v>97891.043397968577</v>
      </c>
    </row>
    <row r="95" spans="1:8" x14ac:dyDescent="0.2">
      <c r="A95" s="1" t="s">
        <v>28</v>
      </c>
      <c r="B95" s="10">
        <v>0.88888888888888895</v>
      </c>
      <c r="D95" s="4">
        <v>2</v>
      </c>
      <c r="E95" s="7">
        <f t="shared" si="12"/>
        <v>10586888.273314869</v>
      </c>
      <c r="F95" s="7">
        <f t="shared" si="13"/>
        <v>10334955.831981253</v>
      </c>
      <c r="G95" s="8">
        <f t="shared" si="14"/>
        <v>2117.3776546629738</v>
      </c>
      <c r="H95" s="8">
        <f t="shared" si="15"/>
        <v>105868.8827331487</v>
      </c>
    </row>
    <row r="96" spans="1:8" x14ac:dyDescent="0.2">
      <c r="A96" s="2" t="s">
        <v>85</v>
      </c>
      <c r="B96" s="10">
        <v>0.24444444444444399</v>
      </c>
      <c r="D96" s="4">
        <v>2</v>
      </c>
      <c r="E96" s="7">
        <f t="shared" si="12"/>
        <v>2874976.9159741406</v>
      </c>
      <c r="F96" s="7">
        <f t="shared" si="13"/>
        <v>2806562.1056426843</v>
      </c>
      <c r="G96" s="8">
        <f t="shared" si="14"/>
        <v>574.99538319482815</v>
      </c>
      <c r="H96" s="8">
        <f t="shared" si="15"/>
        <v>28749.769159741405</v>
      </c>
    </row>
    <row r="97" spans="1:8" x14ac:dyDescent="0.2">
      <c r="A97" s="2" t="s">
        <v>86</v>
      </c>
      <c r="B97" s="10">
        <v>0.266666666666667</v>
      </c>
      <c r="D97" s="4">
        <v>2</v>
      </c>
      <c r="E97" s="7">
        <f t="shared" si="12"/>
        <v>3140904.8938134853</v>
      </c>
      <c r="F97" s="7">
        <f t="shared" si="13"/>
        <v>3066161.8893095404</v>
      </c>
      <c r="G97" s="8">
        <f t="shared" si="14"/>
        <v>628.18097876269701</v>
      </c>
      <c r="H97" s="8">
        <f t="shared" si="15"/>
        <v>31409.048938134853</v>
      </c>
    </row>
    <row r="98" spans="1:8" x14ac:dyDescent="0.2">
      <c r="A98" s="2" t="s">
        <v>87</v>
      </c>
      <c r="B98" s="10">
        <v>0.31111111111111101</v>
      </c>
      <c r="D98" s="4">
        <v>2</v>
      </c>
      <c r="E98" s="7">
        <f t="shared" si="12"/>
        <v>3672760.8494921504</v>
      </c>
      <c r="F98" s="7">
        <f t="shared" si="13"/>
        <v>3585361.4566432294</v>
      </c>
      <c r="G98" s="8">
        <f t="shared" si="14"/>
        <v>734.55216989843007</v>
      </c>
      <c r="H98" s="8">
        <f t="shared" si="15"/>
        <v>36727.6084949215</v>
      </c>
    </row>
    <row r="99" spans="1:8" x14ac:dyDescent="0.2">
      <c r="A99" s="2" t="s">
        <v>88</v>
      </c>
      <c r="B99" s="10">
        <v>0.46666666666666701</v>
      </c>
      <c r="D99" s="4">
        <v>2</v>
      </c>
      <c r="E99" s="7">
        <f t="shared" si="12"/>
        <v>5534256.6943675019</v>
      </c>
      <c r="F99" s="7">
        <f t="shared" si="13"/>
        <v>5402559.9423111631</v>
      </c>
      <c r="G99" s="8">
        <f t="shared" si="14"/>
        <v>1106.8513388735005</v>
      </c>
      <c r="H99" s="8">
        <f t="shared" si="15"/>
        <v>55342.566943675018</v>
      </c>
    </row>
    <row r="100" spans="1:8" x14ac:dyDescent="0.2">
      <c r="A100" s="2" t="s">
        <v>89</v>
      </c>
      <c r="B100" s="10">
        <v>0.53333333333333299</v>
      </c>
      <c r="D100" s="4">
        <v>2</v>
      </c>
      <c r="E100" s="7">
        <f t="shared" si="12"/>
        <v>6332040.6278855</v>
      </c>
      <c r="F100" s="7">
        <f t="shared" si="13"/>
        <v>6181359.2933116956</v>
      </c>
      <c r="G100" s="8">
        <f t="shared" si="14"/>
        <v>1266.4081255771</v>
      </c>
      <c r="H100" s="8">
        <f t="shared" si="15"/>
        <v>63320.406278855</v>
      </c>
    </row>
    <row r="101" spans="1:8" x14ac:dyDescent="0.2">
      <c r="A101" s="2" t="s">
        <v>90</v>
      </c>
      <c r="B101" s="10">
        <v>0.71111111111111103</v>
      </c>
      <c r="D101" s="4">
        <v>2</v>
      </c>
      <c r="E101" s="7">
        <f t="shared" si="12"/>
        <v>8459464.4506001845</v>
      </c>
      <c r="F101" s="7">
        <f t="shared" si="13"/>
        <v>8258157.5626464738</v>
      </c>
      <c r="G101" s="8">
        <f t="shared" si="14"/>
        <v>1691.892890120037</v>
      </c>
      <c r="H101" s="8">
        <f t="shared" si="15"/>
        <v>84594.644506001845</v>
      </c>
    </row>
    <row r="102" spans="1:8" x14ac:dyDescent="0.2">
      <c r="B102" s="10"/>
      <c r="E102" s="7"/>
      <c r="F102" s="7"/>
      <c r="G102" s="8"/>
      <c r="H102" s="8"/>
    </row>
    <row r="103" spans="1:8" x14ac:dyDescent="0.2">
      <c r="A103" s="1" t="s">
        <v>33</v>
      </c>
      <c r="B103" s="10">
        <v>0.6</v>
      </c>
      <c r="D103" s="4">
        <v>3</v>
      </c>
      <c r="E103" s="7">
        <f t="shared" si="12"/>
        <v>10679944.674965421</v>
      </c>
      <c r="F103" s="7">
        <f t="shared" si="13"/>
        <v>10437415.517707488</v>
      </c>
      <c r="G103" s="8">
        <f t="shared" ref="G103:G111" si="16">E103/$B$5</f>
        <v>2135.9889349930841</v>
      </c>
      <c r="H103" s="8">
        <f t="shared" ref="H103:H111" si="17">E103/$B$6</f>
        <v>106799.44674965421</v>
      </c>
    </row>
    <row r="104" spans="1:8" x14ac:dyDescent="0.2">
      <c r="A104" s="1" t="s">
        <v>34</v>
      </c>
      <c r="B104" s="10">
        <v>0.66666666666666696</v>
      </c>
      <c r="D104" s="4">
        <v>3</v>
      </c>
      <c r="E104" s="7">
        <f t="shared" si="12"/>
        <v>11874965.421853393</v>
      </c>
      <c r="F104" s="7">
        <f t="shared" si="13"/>
        <v>11605298.729386326</v>
      </c>
      <c r="G104" s="8">
        <f t="shared" si="16"/>
        <v>2374.9930843706788</v>
      </c>
      <c r="H104" s="8">
        <f t="shared" si="17"/>
        <v>118749.65421853393</v>
      </c>
    </row>
    <row r="105" spans="1:8" x14ac:dyDescent="0.2">
      <c r="A105" s="1" t="s">
        <v>35</v>
      </c>
      <c r="B105" s="10">
        <v>0.73333333333333295</v>
      </c>
      <c r="D105" s="4">
        <v>3</v>
      </c>
      <c r="E105" s="7">
        <f t="shared" si="12"/>
        <v>13069986.168741349</v>
      </c>
      <c r="F105" s="7">
        <f t="shared" si="13"/>
        <v>12773181.941065146</v>
      </c>
      <c r="G105" s="8">
        <f t="shared" si="16"/>
        <v>2613.99723374827</v>
      </c>
      <c r="H105" s="8">
        <f t="shared" si="17"/>
        <v>130699.86168741349</v>
      </c>
    </row>
    <row r="106" spans="1:8" x14ac:dyDescent="0.2">
      <c r="A106" s="1" t="s">
        <v>36</v>
      </c>
      <c r="B106" s="10">
        <v>0.82222222222222197</v>
      </c>
      <c r="D106" s="4">
        <v>3</v>
      </c>
      <c r="E106" s="7">
        <f t="shared" si="12"/>
        <v>14663347.164591974</v>
      </c>
      <c r="F106" s="7">
        <f t="shared" si="13"/>
        <v>14330359.556636924</v>
      </c>
      <c r="G106" s="8">
        <f t="shared" si="16"/>
        <v>2932.6694329183947</v>
      </c>
      <c r="H106" s="8">
        <f t="shared" si="17"/>
        <v>146633.47164591972</v>
      </c>
    </row>
    <row r="107" spans="1:8" x14ac:dyDescent="0.2">
      <c r="A107" s="1" t="s">
        <v>37</v>
      </c>
      <c r="B107" s="10">
        <v>0.88888888888888895</v>
      </c>
      <c r="D107" s="4">
        <v>3</v>
      </c>
      <c r="E107" s="7">
        <f t="shared" si="12"/>
        <v>15858367.911479946</v>
      </c>
      <c r="F107" s="7">
        <f t="shared" si="13"/>
        <v>15498242.768315762</v>
      </c>
      <c r="G107" s="8">
        <f t="shared" si="16"/>
        <v>3171.673582295989</v>
      </c>
      <c r="H107" s="8">
        <f t="shared" si="17"/>
        <v>158583.67911479945</v>
      </c>
    </row>
    <row r="108" spans="1:8" x14ac:dyDescent="0.2">
      <c r="A108" s="2" t="s">
        <v>91</v>
      </c>
      <c r="B108" s="10">
        <v>0.46666666666666701</v>
      </c>
      <c r="D108" s="4">
        <v>3</v>
      </c>
      <c r="E108" s="7">
        <f t="shared" si="12"/>
        <v>8289903.1811894942</v>
      </c>
      <c r="F108" s="7">
        <f t="shared" si="13"/>
        <v>8101649.0943498304</v>
      </c>
      <c r="G108" s="8">
        <f t="shared" si="16"/>
        <v>1657.9806362378988</v>
      </c>
      <c r="H108" s="8">
        <f t="shared" si="17"/>
        <v>82899.031811894936</v>
      </c>
    </row>
    <row r="109" spans="1:8" x14ac:dyDescent="0.2">
      <c r="A109" s="2" t="s">
        <v>92</v>
      </c>
      <c r="B109" s="10">
        <v>0.53333333333333299</v>
      </c>
      <c r="D109" s="4">
        <v>3</v>
      </c>
      <c r="E109" s="7">
        <f t="shared" si="12"/>
        <v>9484923.9280774482</v>
      </c>
      <c r="F109" s="7">
        <f t="shared" si="13"/>
        <v>9269532.3060286511</v>
      </c>
      <c r="G109" s="8">
        <f t="shared" si="16"/>
        <v>1896.9847856154897</v>
      </c>
      <c r="H109" s="8">
        <f t="shared" si="17"/>
        <v>94849.239280774476</v>
      </c>
    </row>
    <row r="110" spans="1:8" x14ac:dyDescent="0.2">
      <c r="A110" s="2" t="s">
        <v>93</v>
      </c>
      <c r="B110" s="10">
        <v>0.57777777777777795</v>
      </c>
      <c r="D110" s="4">
        <v>3</v>
      </c>
      <c r="E110" s="7">
        <f t="shared" si="12"/>
        <v>10281604.426002767</v>
      </c>
      <c r="F110" s="7">
        <f t="shared" si="13"/>
        <v>10048121.113814546</v>
      </c>
      <c r="G110" s="8">
        <f t="shared" si="16"/>
        <v>2056.3208852005532</v>
      </c>
      <c r="H110" s="8">
        <f t="shared" si="17"/>
        <v>102816.04426002767</v>
      </c>
    </row>
    <row r="111" spans="1:8" x14ac:dyDescent="0.2">
      <c r="A111" s="2" t="s">
        <v>94</v>
      </c>
      <c r="B111" s="10">
        <v>0.71111111111111103</v>
      </c>
      <c r="D111" s="4">
        <v>3</v>
      </c>
      <c r="E111" s="7">
        <f t="shared" si="12"/>
        <v>12671645.919778697</v>
      </c>
      <c r="F111" s="7">
        <f t="shared" si="13"/>
        <v>12383887.537172206</v>
      </c>
      <c r="G111" s="8">
        <f t="shared" si="16"/>
        <v>2534.3291839557396</v>
      </c>
      <c r="H111" s="8">
        <f t="shared" si="17"/>
        <v>126716.45919778697</v>
      </c>
    </row>
    <row r="112" spans="1:8" x14ac:dyDescent="0.2">
      <c r="B112" s="10"/>
      <c r="E112" s="7"/>
      <c r="F112" s="7"/>
      <c r="G112" s="8"/>
      <c r="H112" s="8"/>
    </row>
    <row r="113" spans="1:8" x14ac:dyDescent="0.2">
      <c r="A113" s="1" t="s">
        <v>44</v>
      </c>
      <c r="B113" s="10">
        <v>0.66666666666666696</v>
      </c>
      <c r="D113" s="4">
        <v>4</v>
      </c>
      <c r="E113" s="7">
        <f t="shared" si="12"/>
        <v>15811418.047882145</v>
      </c>
      <c r="F113" s="7">
        <f t="shared" si="13"/>
        <v>15436174.038115792</v>
      </c>
      <c r="G113" s="8">
        <f t="shared" ref="G113:G122" si="18">E113/$B$5</f>
        <v>3162.2836095764292</v>
      </c>
      <c r="H113" s="8">
        <f t="shared" ref="H113:H122" si="19">E113/$B$6</f>
        <v>158114.18047882145</v>
      </c>
    </row>
    <row r="114" spans="1:8" x14ac:dyDescent="0.2">
      <c r="A114" s="1" t="s">
        <v>45</v>
      </c>
      <c r="B114" s="10">
        <v>0.73333333333333295</v>
      </c>
      <c r="D114" s="4">
        <v>4</v>
      </c>
      <c r="E114" s="7">
        <f t="shared" si="12"/>
        <v>17402578.268876605</v>
      </c>
      <c r="F114" s="7">
        <f t="shared" si="13"/>
        <v>16989572.096368205</v>
      </c>
      <c r="G114" s="8">
        <f t="shared" si="18"/>
        <v>3480.515653775321</v>
      </c>
      <c r="H114" s="8">
        <f t="shared" si="19"/>
        <v>174025.78268876605</v>
      </c>
    </row>
    <row r="115" spans="1:8" x14ac:dyDescent="0.2">
      <c r="A115" s="1" t="s">
        <v>46</v>
      </c>
      <c r="B115" s="10">
        <v>0.77777777777777801</v>
      </c>
      <c r="D115" s="4">
        <v>4</v>
      </c>
      <c r="E115" s="7">
        <f t="shared" si="12"/>
        <v>18463351.749539599</v>
      </c>
      <c r="F115" s="7">
        <f t="shared" si="13"/>
        <v>18025170.801869836</v>
      </c>
      <c r="G115" s="8">
        <f t="shared" si="18"/>
        <v>3692.6703499079199</v>
      </c>
      <c r="H115" s="8">
        <f t="shared" si="19"/>
        <v>184633.51749539599</v>
      </c>
    </row>
    <row r="116" spans="1:8" x14ac:dyDescent="0.2">
      <c r="A116" s="1" t="s">
        <v>47</v>
      </c>
      <c r="B116" s="10">
        <v>0.82222222222222197</v>
      </c>
      <c r="D116" s="4">
        <v>4</v>
      </c>
      <c r="E116" s="7">
        <f t="shared" si="12"/>
        <v>19524125.230202574</v>
      </c>
      <c r="F116" s="7">
        <f t="shared" si="13"/>
        <v>19060769.507371444</v>
      </c>
      <c r="G116" s="8">
        <f t="shared" si="18"/>
        <v>3904.8250460405147</v>
      </c>
      <c r="H116" s="8">
        <f t="shared" si="19"/>
        <v>195241.25230202574</v>
      </c>
    </row>
    <row r="117" spans="1:8" x14ac:dyDescent="0.2">
      <c r="A117" s="1" t="s">
        <v>95</v>
      </c>
      <c r="B117" s="10">
        <v>0.88888888888888895</v>
      </c>
      <c r="D117" s="4">
        <v>4</v>
      </c>
      <c r="E117" s="7">
        <f t="shared" si="12"/>
        <v>21115285.451197058</v>
      </c>
      <c r="F117" s="7">
        <f t="shared" si="13"/>
        <v>20614167.565623879</v>
      </c>
      <c r="G117" s="8">
        <f t="shared" si="18"/>
        <v>4223.057090239412</v>
      </c>
      <c r="H117" s="8">
        <f t="shared" si="19"/>
        <v>211152.85451197057</v>
      </c>
    </row>
    <row r="118" spans="1:8" x14ac:dyDescent="0.2">
      <c r="A118" s="2" t="s">
        <v>96</v>
      </c>
      <c r="B118" s="10">
        <v>0.46666666666666701</v>
      </c>
      <c r="D118" s="4">
        <v>4</v>
      </c>
      <c r="E118" s="7">
        <f t="shared" si="12"/>
        <v>11037937.384898718</v>
      </c>
      <c r="F118" s="7">
        <f t="shared" si="13"/>
        <v>10775979.863358511</v>
      </c>
      <c r="G118" s="8">
        <f t="shared" si="18"/>
        <v>2207.5874769797438</v>
      </c>
      <c r="H118" s="8">
        <f t="shared" si="19"/>
        <v>110379.37384898719</v>
      </c>
    </row>
    <row r="119" spans="1:8" x14ac:dyDescent="0.2">
      <c r="A119" s="2" t="s">
        <v>97</v>
      </c>
      <c r="B119" s="10">
        <v>0.53333333333333299</v>
      </c>
      <c r="D119" s="4">
        <v>4</v>
      </c>
      <c r="E119" s="7">
        <f t="shared" si="12"/>
        <v>12629097.605893178</v>
      </c>
      <c r="F119" s="7">
        <f t="shared" si="13"/>
        <v>12329377.921610923</v>
      </c>
      <c r="G119" s="8">
        <f t="shared" si="18"/>
        <v>2525.8195211786356</v>
      </c>
      <c r="H119" s="8">
        <f t="shared" si="19"/>
        <v>126290.97605893177</v>
      </c>
    </row>
    <row r="120" spans="1:8" x14ac:dyDescent="0.2">
      <c r="A120" s="2" t="s">
        <v>98</v>
      </c>
      <c r="B120" s="10">
        <v>0.57777777777777795</v>
      </c>
      <c r="D120" s="4">
        <v>4</v>
      </c>
      <c r="E120" s="7">
        <f t="shared" si="12"/>
        <v>13689871.086556172</v>
      </c>
      <c r="F120" s="7">
        <f t="shared" si="13"/>
        <v>13364976.627112551</v>
      </c>
      <c r="G120" s="8">
        <f t="shared" si="18"/>
        <v>2737.9742173112345</v>
      </c>
      <c r="H120" s="8">
        <f t="shared" si="19"/>
        <v>136898.71086556173</v>
      </c>
    </row>
    <row r="121" spans="1:8" x14ac:dyDescent="0.2">
      <c r="A121" s="2" t="s">
        <v>99</v>
      </c>
      <c r="B121" s="10">
        <v>0.6</v>
      </c>
      <c r="D121" s="4">
        <v>4</v>
      </c>
      <c r="E121" s="7">
        <f t="shared" si="12"/>
        <v>14220257.826887662</v>
      </c>
      <c r="F121" s="7">
        <f t="shared" si="13"/>
        <v>13882775.979863357</v>
      </c>
      <c r="G121" s="8">
        <f t="shared" si="18"/>
        <v>2844.0515653775324</v>
      </c>
      <c r="H121" s="8">
        <f t="shared" si="19"/>
        <v>142202.57826887662</v>
      </c>
    </row>
    <row r="122" spans="1:8" x14ac:dyDescent="0.2">
      <c r="A122" s="2" t="s">
        <v>100</v>
      </c>
      <c r="B122" s="10">
        <v>0.71111111111111103</v>
      </c>
      <c r="D122" s="4">
        <v>4</v>
      </c>
      <c r="E122" s="7">
        <f t="shared" si="12"/>
        <v>16872191.528545119</v>
      </c>
      <c r="F122" s="7">
        <f t="shared" si="13"/>
        <v>16471772.743617401</v>
      </c>
      <c r="G122" s="8">
        <f t="shared" si="18"/>
        <v>3374.4383057090236</v>
      </c>
      <c r="H122" s="8">
        <f t="shared" si="19"/>
        <v>168721.91528545119</v>
      </c>
    </row>
    <row r="123" spans="1:8" x14ac:dyDescent="0.2">
      <c r="A123" s="4"/>
      <c r="B123" s="10"/>
      <c r="E123" s="7"/>
      <c r="F123" s="7"/>
      <c r="G123" s="8"/>
      <c r="H123" s="8"/>
    </row>
    <row r="124" spans="1:8" x14ac:dyDescent="0.2">
      <c r="A124" s="1" t="s">
        <v>62</v>
      </c>
      <c r="B124" s="10">
        <v>0.73333333333333295</v>
      </c>
      <c r="D124">
        <v>5</v>
      </c>
      <c r="E124" s="7">
        <f t="shared" si="12"/>
        <v>21723218.390804589</v>
      </c>
      <c r="F124" s="7">
        <f t="shared" si="13"/>
        <v>21254161.04363472</v>
      </c>
      <c r="G124" s="8">
        <f t="shared" ref="G124:G129" si="20">E124/$B$5</f>
        <v>4344.6436781609182</v>
      </c>
      <c r="H124" s="8">
        <f t="shared" ref="H124:H129" si="21">E124/$B$6</f>
        <v>217232.18390804587</v>
      </c>
    </row>
    <row r="125" spans="1:8" x14ac:dyDescent="0.2">
      <c r="A125" s="1" t="s">
        <v>63</v>
      </c>
      <c r="B125" s="10">
        <v>0.77777777777777801</v>
      </c>
      <c r="D125">
        <v>5</v>
      </c>
      <c r="E125" s="7">
        <f t="shared" si="12"/>
        <v>23047356.321839087</v>
      </c>
      <c r="F125" s="7">
        <f t="shared" si="13"/>
        <v>22549707.602339189</v>
      </c>
      <c r="G125" s="8">
        <f t="shared" si="20"/>
        <v>4609.4712643678176</v>
      </c>
      <c r="H125" s="8">
        <f t="shared" si="21"/>
        <v>230473.56321839086</v>
      </c>
    </row>
    <row r="126" spans="1:8" x14ac:dyDescent="0.2">
      <c r="A126" s="1" t="s">
        <v>64</v>
      </c>
      <c r="B126" s="10">
        <v>0.82222222222222197</v>
      </c>
      <c r="D126">
        <v>5</v>
      </c>
      <c r="E126" s="7">
        <f t="shared" si="12"/>
        <v>24371494.252873555</v>
      </c>
      <c r="F126" s="7">
        <f t="shared" si="13"/>
        <v>23845254.161043629</v>
      </c>
      <c r="G126" s="8">
        <f t="shared" si="20"/>
        <v>4874.2988505747107</v>
      </c>
      <c r="H126" s="8">
        <f t="shared" si="21"/>
        <v>243714.94252873556</v>
      </c>
    </row>
    <row r="127" spans="1:8" x14ac:dyDescent="0.2">
      <c r="A127" s="1" t="s">
        <v>65</v>
      </c>
      <c r="B127" s="10">
        <v>0.88888888888888895</v>
      </c>
      <c r="D127">
        <v>5</v>
      </c>
      <c r="E127" s="7">
        <f t="shared" si="12"/>
        <v>26357701.149425291</v>
      </c>
      <c r="F127" s="7">
        <f t="shared" si="13"/>
        <v>25788573.99910032</v>
      </c>
      <c r="G127" s="8">
        <f t="shared" si="20"/>
        <v>5271.5402298850577</v>
      </c>
      <c r="H127" s="8">
        <f t="shared" si="21"/>
        <v>263577.01149425289</v>
      </c>
    </row>
    <row r="128" spans="1:8" x14ac:dyDescent="0.2">
      <c r="A128" s="2" t="s">
        <v>101</v>
      </c>
      <c r="B128" s="10">
        <v>0.66666666666666696</v>
      </c>
      <c r="D128" s="4">
        <v>5</v>
      </c>
      <c r="E128" s="7">
        <f t="shared" si="12"/>
        <v>19737011.494252883</v>
      </c>
      <c r="F128" s="7">
        <f t="shared" si="13"/>
        <v>19310841.205578059</v>
      </c>
      <c r="G128" s="8">
        <f t="shared" si="20"/>
        <v>3947.4022988505767</v>
      </c>
      <c r="H128" s="8">
        <f t="shared" si="21"/>
        <v>197370.11494252883</v>
      </c>
    </row>
    <row r="129" spans="1:8" x14ac:dyDescent="0.2">
      <c r="A129" s="2" t="s">
        <v>102</v>
      </c>
      <c r="B129" s="10">
        <v>0.71111111111111103</v>
      </c>
      <c r="D129" s="4">
        <v>5</v>
      </c>
      <c r="E129" s="7">
        <f t="shared" si="12"/>
        <v>21061149.425287351</v>
      </c>
      <c r="F129" s="7">
        <f t="shared" si="13"/>
        <v>20606387.764282499</v>
      </c>
      <c r="G129" s="8">
        <f t="shared" si="20"/>
        <v>4212.2298850574698</v>
      </c>
      <c r="H129" s="8">
        <f t="shared" si="21"/>
        <v>210611.4942528735</v>
      </c>
    </row>
    <row r="130" spans="1:8" x14ac:dyDescent="0.2">
      <c r="A130" s="4"/>
      <c r="B130" s="10"/>
      <c r="E130" s="7"/>
      <c r="F130" s="7"/>
      <c r="G130" s="8"/>
      <c r="H130" s="8"/>
    </row>
    <row r="131" spans="1:8" x14ac:dyDescent="0.2">
      <c r="A131" s="4"/>
      <c r="B131" s="10"/>
      <c r="E131" s="7"/>
      <c r="F131" s="7"/>
      <c r="G131" s="8"/>
      <c r="H131" s="8"/>
    </row>
    <row r="132" spans="1:8" s="5" customFormat="1" x14ac:dyDescent="0.2">
      <c r="A132" s="5" t="s">
        <v>103</v>
      </c>
      <c r="B132" s="11"/>
      <c r="E132" s="7"/>
      <c r="F132" s="7"/>
      <c r="G132" s="8"/>
      <c r="H132" s="8"/>
    </row>
    <row r="133" spans="1:8" x14ac:dyDescent="0.2">
      <c r="A133" s="5" t="s">
        <v>14</v>
      </c>
      <c r="B133" s="5">
        <v>64800</v>
      </c>
      <c r="E133" s="7"/>
      <c r="F133" s="7"/>
      <c r="G133" s="8"/>
      <c r="H133" s="8"/>
    </row>
    <row r="134" spans="1:8" x14ac:dyDescent="0.2">
      <c r="A134" s="2" t="s">
        <v>104</v>
      </c>
      <c r="B134" s="10">
        <v>0.22222222222222199</v>
      </c>
      <c r="D134" s="4">
        <v>2</v>
      </c>
      <c r="E134" s="7">
        <f t="shared" si="12"/>
        <v>2609048.9381348081</v>
      </c>
      <c r="F134" s="7">
        <f t="shared" si="13"/>
        <v>2546962.3219758403</v>
      </c>
      <c r="G134" s="8">
        <f>E134/$B$5</f>
        <v>521.80978762696157</v>
      </c>
      <c r="H134" s="8">
        <f>E134/$B$6</f>
        <v>26090.489381348081</v>
      </c>
    </row>
    <row r="135" spans="1:8" s="5" customFormat="1" x14ac:dyDescent="0.2">
      <c r="A135" s="5" t="s">
        <v>105</v>
      </c>
      <c r="B135" s="5">
        <v>32400</v>
      </c>
      <c r="E135" s="7"/>
      <c r="F135" s="7"/>
      <c r="G135" s="8"/>
      <c r="H135" s="8"/>
    </row>
    <row r="136" spans="1:8" x14ac:dyDescent="0.2">
      <c r="A136" s="2" t="s">
        <v>106</v>
      </c>
      <c r="B136" s="10">
        <v>0.2</v>
      </c>
      <c r="D136" s="4">
        <v>1</v>
      </c>
      <c r="E136" s="7">
        <f t="shared" si="12"/>
        <v>1173185.3906611188</v>
      </c>
      <c r="F136" s="7">
        <f t="shared" si="13"/>
        <v>1145229.7138730932</v>
      </c>
      <c r="G136" s="8">
        <f>E136/$B$5</f>
        <v>234.63707813222376</v>
      </c>
      <c r="H136" s="8">
        <f>E136/$B$6</f>
        <v>11731.853906611188</v>
      </c>
    </row>
    <row r="137" spans="1:8" x14ac:dyDescent="0.2">
      <c r="A137" s="2" t="s">
        <v>107</v>
      </c>
      <c r="B137" s="10">
        <v>0.24444444444444399</v>
      </c>
      <c r="D137" s="4">
        <v>1</v>
      </c>
      <c r="E137" s="7">
        <f t="shared" si="12"/>
        <v>1439482.2006472466</v>
      </c>
      <c r="F137" s="7">
        <f t="shared" si="13"/>
        <v>1405180.973012002</v>
      </c>
      <c r="G137" s="8">
        <f>E137/$B$5</f>
        <v>287.89644012944933</v>
      </c>
      <c r="H137" s="8">
        <f>E137/$B$6</f>
        <v>14394.822006472466</v>
      </c>
    </row>
    <row r="138" spans="1:8" s="4" customFormat="1" x14ac:dyDescent="0.2">
      <c r="A138" s="2" t="s">
        <v>108</v>
      </c>
      <c r="B138" s="10">
        <v>0.33333333333333298</v>
      </c>
      <c r="D138" s="4">
        <v>1</v>
      </c>
      <c r="E138" s="7">
        <f t="shared" si="12"/>
        <v>1972075.8206195079</v>
      </c>
      <c r="F138" s="7">
        <f t="shared" si="13"/>
        <v>1925083.4912898254</v>
      </c>
      <c r="G138" s="8">
        <f>E138/$B$5</f>
        <v>394.4151641239016</v>
      </c>
      <c r="H138" s="8">
        <f>E138/$B$6</f>
        <v>19720.758206195078</v>
      </c>
    </row>
    <row r="139" spans="1:8" s="5" customFormat="1" x14ac:dyDescent="0.2">
      <c r="A139" s="5" t="s">
        <v>84</v>
      </c>
      <c r="B139" s="5">
        <v>16200</v>
      </c>
      <c r="E139" s="7"/>
      <c r="F139" s="7"/>
      <c r="G139" s="8"/>
      <c r="H139" s="8"/>
    </row>
    <row r="140" spans="1:8" x14ac:dyDescent="0.2">
      <c r="A140" s="2" t="s">
        <v>106</v>
      </c>
      <c r="B140" s="10">
        <v>0.2</v>
      </c>
      <c r="D140" s="4">
        <v>1</v>
      </c>
      <c r="E140" s="7">
        <f t="shared" si="12"/>
        <v>1173185.3906611188</v>
      </c>
      <c r="F140" s="7">
        <f t="shared" si="13"/>
        <v>1145229.7138730932</v>
      </c>
      <c r="G140" s="8">
        <f>E140/$B$5</f>
        <v>234.63707813222376</v>
      </c>
      <c r="H140" s="8">
        <f>E140/$B$6</f>
        <v>11731.853906611188</v>
      </c>
    </row>
    <row r="141" spans="1:8" x14ac:dyDescent="0.2">
      <c r="A141" s="2" t="s">
        <v>109</v>
      </c>
      <c r="B141" s="10">
        <v>0.266666666666667</v>
      </c>
      <c r="D141" s="4">
        <v>1</v>
      </c>
      <c r="E141" s="7">
        <f t="shared" ref="E141:E144" si="22">$B$7/($B$11/D141+90+ROUNDUP(($B$11/D141/90/16-1),0)*0)*($B$11*(B141)-(16*12)-80)</f>
        <v>1572630.6056403164</v>
      </c>
      <c r="F141" s="7">
        <f t="shared" ref="F141:F144" si="23">$B$7/($B$11/D141+90+ROUNDUP(($B$11/D141/90/16-1),0)*36)*($B$11*(B141)-(16*12)-80)</f>
        <v>1535156.6025814624</v>
      </c>
      <c r="G141" s="8">
        <f>E141/$B$5</f>
        <v>314.52612112806327</v>
      </c>
      <c r="H141" s="8">
        <f>E141/$B$6</f>
        <v>15726.306056403164</v>
      </c>
    </row>
    <row r="142" spans="1:8" x14ac:dyDescent="0.2">
      <c r="A142" s="2" t="s">
        <v>108</v>
      </c>
      <c r="B142" s="10">
        <v>0.33333333333333298</v>
      </c>
      <c r="D142" s="4">
        <v>1</v>
      </c>
      <c r="E142" s="7">
        <f t="shared" si="22"/>
        <v>1972075.8206195079</v>
      </c>
      <c r="F142" s="7">
        <f t="shared" si="23"/>
        <v>1925083.4912898254</v>
      </c>
      <c r="G142" s="8">
        <f>E142/$B$5</f>
        <v>394.4151641239016</v>
      </c>
      <c r="H142" s="8">
        <f>E142/$B$6</f>
        <v>19720.758206195078</v>
      </c>
    </row>
    <row r="143" spans="1:8" x14ac:dyDescent="0.2">
      <c r="A143" s="2" t="s">
        <v>110</v>
      </c>
      <c r="B143" s="10">
        <v>0.2</v>
      </c>
      <c r="D143" s="4">
        <v>1</v>
      </c>
      <c r="E143" s="7">
        <f t="shared" si="22"/>
        <v>1173185.3906611188</v>
      </c>
      <c r="F143" s="7">
        <f t="shared" si="23"/>
        <v>1145229.7138730932</v>
      </c>
      <c r="G143" s="8">
        <f>E143/$B$5</f>
        <v>234.63707813222376</v>
      </c>
      <c r="H143" s="8">
        <f>E143/$B$6</f>
        <v>11731.853906611188</v>
      </c>
    </row>
    <row r="144" spans="1:8" x14ac:dyDescent="0.2">
      <c r="A144" s="2" t="s">
        <v>111</v>
      </c>
      <c r="B144" s="10">
        <v>0.24444444444444399</v>
      </c>
      <c r="D144" s="4">
        <v>1</v>
      </c>
      <c r="E144" s="7">
        <f t="shared" si="22"/>
        <v>1439482.2006472466</v>
      </c>
      <c r="F144" s="7">
        <f t="shared" si="23"/>
        <v>1405180.973012002</v>
      </c>
      <c r="G144" s="8">
        <f>E144/$B$5</f>
        <v>287.89644012944933</v>
      </c>
      <c r="H144" s="8">
        <f>E144/$B$6</f>
        <v>14394.822006472466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Microsoft Office User</cp:lastModifiedBy>
  <cp:revision>0</cp:revision>
  <dcterms:created xsi:type="dcterms:W3CDTF">2016-02-13T02:00:11Z</dcterms:created>
  <dcterms:modified xsi:type="dcterms:W3CDTF">2016-07-26T18:21:07Z</dcterms:modified>
</cp:coreProperties>
</file>