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b17a48783ad8cf/Documentos/Algoritmos y programacion/"/>
    </mc:Choice>
  </mc:AlternateContent>
  <xr:revisionPtr revIDLastSave="315" documentId="8_{5FF065B3-755B-4912-A8EE-8CD9F1F7715C}" xr6:coauthVersionLast="47" xr6:coauthVersionMax="47" xr10:uidLastSave="{4465D26F-8C20-4092-A79D-74778828DD7A}"/>
  <bookViews>
    <workbookView xWindow="-120" yWindow="-120" windowWidth="20730" windowHeight="11040" firstSheet="1" activeTab="3" xr2:uid="{D9EA969B-6D16-44DE-BBB5-2EC1053970DF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F11" i="4"/>
  <c r="E11" i="4"/>
  <c r="D11" i="4"/>
  <c r="D15" i="3"/>
  <c r="D12" i="3"/>
  <c r="D13" i="3"/>
  <c r="D7" i="3"/>
  <c r="D3" i="3"/>
  <c r="D4" i="3"/>
  <c r="D5" i="3"/>
  <c r="D6" i="3"/>
  <c r="D2" i="3"/>
  <c r="C3" i="3"/>
  <c r="C4" i="3"/>
  <c r="C5" i="3"/>
  <c r="C6" i="3"/>
  <c r="C7" i="3"/>
  <c r="C2" i="3"/>
  <c r="K6" i="2"/>
  <c r="K7" i="2"/>
  <c r="K8" i="2"/>
  <c r="K9" i="2"/>
  <c r="K10" i="2"/>
  <c r="K11" i="2"/>
  <c r="K12" i="2"/>
  <c r="K13" i="2"/>
  <c r="K14" i="2"/>
  <c r="K15" i="2"/>
  <c r="K16" i="2"/>
  <c r="K17" i="2"/>
  <c r="K5" i="2"/>
  <c r="G6" i="2"/>
  <c r="G7" i="2"/>
  <c r="G8" i="2"/>
  <c r="G9" i="2"/>
  <c r="G10" i="2"/>
  <c r="G11" i="2"/>
  <c r="G12" i="2"/>
  <c r="G13" i="2"/>
  <c r="G14" i="2"/>
  <c r="G15" i="2"/>
  <c r="G16" i="2"/>
  <c r="G17" i="2"/>
  <c r="F6" i="2"/>
  <c r="F7" i="2"/>
  <c r="F8" i="2"/>
  <c r="F9" i="2"/>
  <c r="F10" i="2"/>
  <c r="F11" i="2"/>
  <c r="F12" i="2"/>
  <c r="F13" i="2"/>
  <c r="F14" i="2"/>
  <c r="F15" i="2"/>
  <c r="F16" i="2"/>
  <c r="F17" i="2"/>
  <c r="F5" i="2"/>
  <c r="G5" i="2"/>
  <c r="J6" i="2"/>
  <c r="J7" i="2"/>
  <c r="J8" i="2"/>
  <c r="J9" i="2"/>
  <c r="J10" i="2"/>
  <c r="J11" i="2"/>
  <c r="J12" i="2"/>
  <c r="J13" i="2"/>
  <c r="J14" i="2"/>
  <c r="J15" i="2"/>
  <c r="J16" i="2"/>
  <c r="J17" i="2"/>
  <c r="J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I5" i="2"/>
  <c r="H5" i="2"/>
  <c r="E6" i="2"/>
  <c r="E7" i="2"/>
  <c r="E8" i="2"/>
  <c r="E9" i="2"/>
  <c r="E10" i="2"/>
  <c r="E11" i="2"/>
  <c r="E12" i="2"/>
  <c r="E13" i="2"/>
  <c r="E14" i="2"/>
  <c r="E15" i="2"/>
  <c r="E16" i="2"/>
  <c r="E17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5" i="2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D14" i="3" l="1"/>
</calcChain>
</file>

<file path=xl/sharedStrings.xml><?xml version="1.0" encoding="utf-8"?>
<sst xmlns="http://schemas.openxmlformats.org/spreadsheetml/2006/main" count="83" uniqueCount="83">
  <si>
    <t>Codigo de producto</t>
  </si>
  <si>
    <t>Unidades a producir</t>
  </si>
  <si>
    <t>Capital inicial</t>
  </si>
  <si>
    <t>mano de obra</t>
  </si>
  <si>
    <t xml:space="preserve">materia prima </t>
  </si>
  <si>
    <t>otros gastos</t>
  </si>
  <si>
    <t>total gastos</t>
  </si>
  <si>
    <t>precio unitario</t>
  </si>
  <si>
    <t>precio de venta</t>
  </si>
  <si>
    <t>capital restante</t>
  </si>
  <si>
    <t>ventas totales</t>
  </si>
  <si>
    <t>abc-1000-1</t>
  </si>
  <si>
    <t>abc-1000-2</t>
  </si>
  <si>
    <t>abc-1000-3</t>
  </si>
  <si>
    <t>abc-1000-4</t>
  </si>
  <si>
    <t>abc-1000-5</t>
  </si>
  <si>
    <t>abc-1000-6</t>
  </si>
  <si>
    <t>abc-1000-7</t>
  </si>
  <si>
    <t>roca - Bola company de mexico S.A de C,V</t>
  </si>
  <si>
    <t>Calculo de salario por trabajo</t>
  </si>
  <si>
    <t>clave</t>
  </si>
  <si>
    <t>nombre</t>
  </si>
  <si>
    <t>salario diario</t>
  </si>
  <si>
    <t>salario quincenal</t>
  </si>
  <si>
    <t>canasta basica</t>
  </si>
  <si>
    <t>pasajes</t>
  </si>
  <si>
    <t>total de percepciones</t>
  </si>
  <si>
    <t>ISR</t>
  </si>
  <si>
    <t>IMSS</t>
  </si>
  <si>
    <t>total de deducciones</t>
  </si>
  <si>
    <t>sueldoa a cobrar</t>
  </si>
  <si>
    <t>Lopez castro juan</t>
  </si>
  <si>
    <t>villa fabela antonio</t>
  </si>
  <si>
    <t>finisterre larios omar</t>
  </si>
  <si>
    <t>torres landeros gilberto</t>
  </si>
  <si>
    <t>torre andrade fabiola</t>
  </si>
  <si>
    <t>guzman aguilar gabriela</t>
  </si>
  <si>
    <t>campos luna sonia</t>
  </si>
  <si>
    <t>guzman tinajeros lidia</t>
  </si>
  <si>
    <t>soriano fernandez alma</t>
  </si>
  <si>
    <t>amado perez veronica</t>
  </si>
  <si>
    <t>jimenez alejandra pamela</t>
  </si>
  <si>
    <t>gotica sanchez esther</t>
  </si>
  <si>
    <t>perez lopez miguel</t>
  </si>
  <si>
    <t>nombres</t>
  </si>
  <si>
    <t>fecha de nacimeinto</t>
  </si>
  <si>
    <t>edad</t>
  </si>
  <si>
    <t>edad 2</t>
  </si>
  <si>
    <t>walter</t>
  </si>
  <si>
    <t>clever</t>
  </si>
  <si>
    <t>patricia</t>
  </si>
  <si>
    <t>maria</t>
  </si>
  <si>
    <t>richard</t>
  </si>
  <si>
    <t>jessica</t>
  </si>
  <si>
    <t>cual es la dif. De edad entre walter y clever</t>
  </si>
  <si>
    <t>cuantos años tendra jessica el 25/12/2009</t>
  </si>
  <si>
    <t>por cuantos años richard es mayor que maria</t>
  </si>
  <si>
    <t xml:space="preserve">cuantos dias faltan para fiestas patrias </t>
  </si>
  <si>
    <t>cuantos dias han pasado de navidad</t>
  </si>
  <si>
    <t>N°</t>
  </si>
  <si>
    <t>PAIS</t>
  </si>
  <si>
    <t>PRECIO EN US$</t>
  </si>
  <si>
    <t>SIN DECIMALES</t>
  </si>
  <si>
    <t>REDONDEAR A 4 DECIMALES</t>
  </si>
  <si>
    <t>TRUNCAR A 4 DECIMALES</t>
  </si>
  <si>
    <t>2.-</t>
  </si>
  <si>
    <t>3.-</t>
  </si>
  <si>
    <t>4.-</t>
  </si>
  <si>
    <t>5.-</t>
  </si>
  <si>
    <t>6.-</t>
  </si>
  <si>
    <t>7.-</t>
  </si>
  <si>
    <t>8.-</t>
  </si>
  <si>
    <t>TOTAL=</t>
  </si>
  <si>
    <t xml:space="preserve">1.- </t>
  </si>
  <si>
    <t>Singapur</t>
  </si>
  <si>
    <t>Taiwan</t>
  </si>
  <si>
    <t>Alemania</t>
  </si>
  <si>
    <t>Brasil</t>
  </si>
  <si>
    <t>Japón</t>
  </si>
  <si>
    <t>México</t>
  </si>
  <si>
    <t>EE.UU.</t>
  </si>
  <si>
    <t>Otros Países</t>
  </si>
  <si>
    <t>PRINCIPALES PAISES PROVEDORES DE HARDWARE 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</si>
</sst>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dd/mm/yyyy;@"/>
    <numFmt numFmtId="165" formatCode="0.000000000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wrapText="1"/>
    </xf>
    <xf numFmtId="44" fontId="0" fillId="0" borderId="0" xfId="0" applyNumberFormat="1"/>
    <xf numFmtId="2" fontId="0" fillId="0" borderId="0" xfId="0" applyNumberFormat="1"/>
    <xf numFmtId="44" fontId="0" fillId="0" borderId="0" xfId="1" applyFont="1"/>
    <xf numFmtId="1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9" fontId="0" fillId="4" borderId="1" xfId="0" applyNumberForma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5" borderId="1" xfId="0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CBBF-91FB-43CE-820F-F3700B3DF60C}">
  <dimension ref="A1:K8"/>
  <sheetViews>
    <sheetView zoomScale="158" zoomScaleNormal="55" workbookViewId="0">
      <selection activeCell="K2" sqref="K2:K8"/>
    </sheetView>
  </sheetViews>
  <sheetFormatPr baseColWidth="10" defaultRowHeight="15" x14ac:dyDescent="0.25"/>
  <cols>
    <col min="2" max="2" width="13.28515625" customWidth="1"/>
    <col min="3" max="3" width="13" bestFit="1" customWidth="1"/>
    <col min="4" max="5" width="13.140625" customWidth="1"/>
    <col min="6" max="6" width="12.7109375" customWidth="1"/>
    <col min="7" max="7" width="13" bestFit="1" customWidth="1"/>
    <col min="9" max="9" width="20.42578125" bestFit="1" customWidth="1"/>
    <col min="10" max="10" width="13" bestFit="1" customWidth="1"/>
    <col min="11" max="11" width="13.7109375" customWidth="1"/>
  </cols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s="2">
        <v>64848</v>
      </c>
      <c r="C2" s="2">
        <v>250000</v>
      </c>
      <c r="D2" s="2">
        <f>20%*C2</f>
        <v>50000</v>
      </c>
      <c r="E2" s="2">
        <f>(C2-D2)*35%</f>
        <v>70000</v>
      </c>
      <c r="F2" s="2">
        <f>(C2-(D2+E2))*17%</f>
        <v>22100</v>
      </c>
      <c r="G2" s="2">
        <f>D2+E2+F2</f>
        <v>142100</v>
      </c>
      <c r="H2" s="3">
        <f>G2/B2</f>
        <v>2.1912780656303972</v>
      </c>
      <c r="I2" s="4">
        <f>H2*40%+H2</f>
        <v>3.0677892918825562</v>
      </c>
      <c r="J2" s="2">
        <f>C2-G2</f>
        <v>107900</v>
      </c>
      <c r="K2" s="2">
        <f>I2*B2-G2</f>
        <v>56840</v>
      </c>
    </row>
    <row r="3" spans="1:11" x14ac:dyDescent="0.25">
      <c r="A3" t="s">
        <v>12</v>
      </c>
      <c r="B3" s="2">
        <v>23006</v>
      </c>
      <c r="C3" s="2">
        <v>160000</v>
      </c>
      <c r="D3" s="2">
        <f t="shared" ref="D3:D8" si="0">20%*C3</f>
        <v>32000</v>
      </c>
      <c r="E3" s="2">
        <f t="shared" ref="E3:E8" si="1">(C3-D3)*35%</f>
        <v>44800</v>
      </c>
      <c r="F3" s="2">
        <f t="shared" ref="F3:F8" si="2">(C3-(D3+E3))*17%</f>
        <v>14144.000000000002</v>
      </c>
      <c r="G3" s="2">
        <f t="shared" ref="G3:G8" si="3">D3+E3+F3</f>
        <v>90944</v>
      </c>
      <c r="H3" s="3">
        <f t="shared" ref="H3:H8" si="4">G3/B3</f>
        <v>3.9530557245935842</v>
      </c>
      <c r="I3" s="4">
        <f t="shared" ref="I3:I8" si="5">H3*40%+H3</f>
        <v>5.5342780144310177</v>
      </c>
      <c r="J3" s="2">
        <f t="shared" ref="J3:J8" si="6">C3-G3</f>
        <v>69056</v>
      </c>
      <c r="K3" s="2">
        <f t="shared" ref="K3:K8" si="7">I3*B3-G3</f>
        <v>36377.599999999991</v>
      </c>
    </row>
    <row r="4" spans="1:11" x14ac:dyDescent="0.25">
      <c r="A4" t="s">
        <v>13</v>
      </c>
      <c r="B4" s="2">
        <v>42880</v>
      </c>
      <c r="C4" s="2">
        <v>230000</v>
      </c>
      <c r="D4" s="2">
        <f t="shared" si="0"/>
        <v>46000</v>
      </c>
      <c r="E4" s="2">
        <f t="shared" si="1"/>
        <v>64399.999999999993</v>
      </c>
      <c r="F4" s="2">
        <f t="shared" si="2"/>
        <v>20332</v>
      </c>
      <c r="G4" s="2">
        <f t="shared" si="3"/>
        <v>130732</v>
      </c>
      <c r="H4" s="3">
        <f t="shared" si="4"/>
        <v>3.0487873134328356</v>
      </c>
      <c r="I4" s="4">
        <f t="shared" si="5"/>
        <v>4.2683022388059699</v>
      </c>
      <c r="J4" s="2">
        <f t="shared" si="6"/>
        <v>99268</v>
      </c>
      <c r="K4" s="2">
        <f t="shared" si="7"/>
        <v>52292.799999999988</v>
      </c>
    </row>
    <row r="5" spans="1:11" x14ac:dyDescent="0.25">
      <c r="A5" t="s">
        <v>14</v>
      </c>
      <c r="B5" s="2">
        <v>23456</v>
      </c>
      <c r="C5" s="2">
        <v>140000</v>
      </c>
      <c r="D5" s="2">
        <f t="shared" si="0"/>
        <v>28000</v>
      </c>
      <c r="E5" s="2">
        <f t="shared" si="1"/>
        <v>39200</v>
      </c>
      <c r="F5" s="2">
        <f t="shared" si="2"/>
        <v>12376</v>
      </c>
      <c r="G5" s="2">
        <f t="shared" si="3"/>
        <v>79576</v>
      </c>
      <c r="H5" s="3">
        <f t="shared" si="4"/>
        <v>3.3925648021828105</v>
      </c>
      <c r="I5" s="4">
        <f t="shared" si="5"/>
        <v>4.7495907230559347</v>
      </c>
      <c r="J5" s="2">
        <f t="shared" si="6"/>
        <v>60424</v>
      </c>
      <c r="K5" s="2">
        <f t="shared" si="7"/>
        <v>31830.400000000009</v>
      </c>
    </row>
    <row r="6" spans="1:11" x14ac:dyDescent="0.25">
      <c r="A6" t="s">
        <v>15</v>
      </c>
      <c r="B6" s="2">
        <v>23432</v>
      </c>
      <c r="C6" s="2">
        <v>200000</v>
      </c>
      <c r="D6" s="2">
        <f t="shared" si="0"/>
        <v>40000</v>
      </c>
      <c r="E6" s="2">
        <f t="shared" si="1"/>
        <v>56000</v>
      </c>
      <c r="F6" s="2">
        <f t="shared" si="2"/>
        <v>17680</v>
      </c>
      <c r="G6" s="2">
        <f t="shared" si="3"/>
        <v>113680</v>
      </c>
      <c r="H6" s="3">
        <f t="shared" si="4"/>
        <v>4.8514851485148514</v>
      </c>
      <c r="I6" s="4">
        <f t="shared" si="5"/>
        <v>6.7920792079207919</v>
      </c>
      <c r="J6" s="2">
        <f t="shared" si="6"/>
        <v>86320</v>
      </c>
      <c r="K6" s="2">
        <f t="shared" si="7"/>
        <v>45472</v>
      </c>
    </row>
    <row r="7" spans="1:11" x14ac:dyDescent="0.25">
      <c r="A7" t="s">
        <v>16</v>
      </c>
      <c r="B7" s="2">
        <v>7558</v>
      </c>
      <c r="C7" s="2">
        <v>190000</v>
      </c>
      <c r="D7" s="2">
        <f t="shared" si="0"/>
        <v>38000</v>
      </c>
      <c r="E7" s="2">
        <f t="shared" si="1"/>
        <v>53200</v>
      </c>
      <c r="F7" s="2">
        <f t="shared" si="2"/>
        <v>16796</v>
      </c>
      <c r="G7" s="2">
        <f t="shared" si="3"/>
        <v>107996</v>
      </c>
      <c r="H7" s="3">
        <f t="shared" si="4"/>
        <v>14.288965334744642</v>
      </c>
      <c r="I7" s="4">
        <f t="shared" si="5"/>
        <v>20.0045514686425</v>
      </c>
      <c r="J7" s="2">
        <f t="shared" si="6"/>
        <v>82004</v>
      </c>
      <c r="K7" s="2">
        <f t="shared" si="7"/>
        <v>43198.400000000023</v>
      </c>
    </row>
    <row r="8" spans="1:11" x14ac:dyDescent="0.25">
      <c r="A8" t="s">
        <v>17</v>
      </c>
      <c r="B8" s="2">
        <v>14585</v>
      </c>
      <c r="C8" s="2">
        <v>220000</v>
      </c>
      <c r="D8" s="2">
        <f t="shared" si="0"/>
        <v>44000</v>
      </c>
      <c r="E8" s="2">
        <f t="shared" si="1"/>
        <v>61599.999999999993</v>
      </c>
      <c r="F8" s="2">
        <f t="shared" si="2"/>
        <v>19448</v>
      </c>
      <c r="G8" s="2">
        <f t="shared" si="3"/>
        <v>125048</v>
      </c>
      <c r="H8" s="3">
        <f t="shared" si="4"/>
        <v>8.5737401439835441</v>
      </c>
      <c r="I8" s="4">
        <f t="shared" si="5"/>
        <v>12.003236201576962</v>
      </c>
      <c r="J8" s="2">
        <f t="shared" si="6"/>
        <v>94952</v>
      </c>
      <c r="K8" s="2">
        <f t="shared" si="7"/>
        <v>50019.200000000012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A4CF0-1620-4728-BCA7-E56E94E49A14}">
  <dimension ref="A1:K17"/>
  <sheetViews>
    <sheetView zoomScale="94" zoomScaleNormal="55" workbookViewId="0">
      <selection activeCell="A4" sqref="A4:K4"/>
    </sheetView>
  </sheetViews>
  <sheetFormatPr baseColWidth="10" defaultRowHeight="15" x14ac:dyDescent="0.25"/>
  <cols>
    <col min="2" max="2" width="24" customWidth="1"/>
    <col min="6" max="6" width="15.28515625" customWidth="1"/>
  </cols>
  <sheetData>
    <row r="1" spans="1:11" x14ac:dyDescent="0.25">
      <c r="A1" s="21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2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ht="45" x14ac:dyDescent="0.25">
      <c r="A3" s="8" t="s">
        <v>20</v>
      </c>
      <c r="B3" s="8" t="s">
        <v>21</v>
      </c>
      <c r="C3" s="8" t="s">
        <v>22</v>
      </c>
      <c r="D3" s="8" t="s">
        <v>23</v>
      </c>
      <c r="E3" s="8" t="s">
        <v>24</v>
      </c>
      <c r="F3" s="8" t="s">
        <v>25</v>
      </c>
      <c r="G3" s="8" t="s">
        <v>26</v>
      </c>
      <c r="H3" s="8" t="s">
        <v>27</v>
      </c>
      <c r="I3" s="8" t="s">
        <v>28</v>
      </c>
      <c r="J3" s="8" t="s">
        <v>29</v>
      </c>
      <c r="K3" s="8" t="s">
        <v>30</v>
      </c>
    </row>
    <row r="4" spans="1:11" x14ac:dyDescent="0.25">
      <c r="A4" s="9"/>
      <c r="B4" s="9"/>
      <c r="C4" s="9"/>
      <c r="D4" s="9"/>
      <c r="E4" s="10">
        <v>0.12</v>
      </c>
      <c r="F4" s="10">
        <v>7.0000000000000007E-2</v>
      </c>
      <c r="G4" s="9"/>
      <c r="H4" s="11">
        <v>6.5000000000000002E-2</v>
      </c>
      <c r="I4" s="10">
        <v>0.04</v>
      </c>
      <c r="J4" s="9"/>
      <c r="K4" s="9"/>
    </row>
    <row r="5" spans="1:11" x14ac:dyDescent="0.25">
      <c r="A5" s="6">
        <v>50026</v>
      </c>
      <c r="B5" s="6" t="s">
        <v>31</v>
      </c>
      <c r="C5" s="6">
        <v>57</v>
      </c>
      <c r="D5" s="6">
        <f>C5*15</f>
        <v>855</v>
      </c>
      <c r="E5" s="6">
        <f>D5*$E$4</f>
        <v>102.6</v>
      </c>
      <c r="F5" s="7">
        <f>D5*$F$4</f>
        <v>59.850000000000009</v>
      </c>
      <c r="G5" s="7">
        <f>SUM(D5:F5)</f>
        <v>1017.45</v>
      </c>
      <c r="H5" s="6">
        <f>D5*$H$4</f>
        <v>55.575000000000003</v>
      </c>
      <c r="I5" s="6">
        <f>D5*$I$4</f>
        <v>34.200000000000003</v>
      </c>
      <c r="J5" s="6">
        <f>H5+I5</f>
        <v>89.775000000000006</v>
      </c>
      <c r="K5" s="7">
        <f>G5-J5</f>
        <v>927.67500000000007</v>
      </c>
    </row>
    <row r="6" spans="1:11" x14ac:dyDescent="0.25">
      <c r="A6" s="6">
        <v>50027</v>
      </c>
      <c r="B6" s="6" t="s">
        <v>32</v>
      </c>
      <c r="C6" s="6">
        <v>80.23</v>
      </c>
      <c r="D6" s="6">
        <f t="shared" ref="D6:D17" si="0">C6*15</f>
        <v>1203.45</v>
      </c>
      <c r="E6" s="6">
        <f t="shared" ref="E6:E17" si="1">D6*$E$4</f>
        <v>144.41399999999999</v>
      </c>
      <c r="F6" s="7">
        <f t="shared" ref="F6:F17" si="2">D6*$F$4</f>
        <v>84.241500000000016</v>
      </c>
      <c r="G6" s="7">
        <f t="shared" ref="G6:G17" si="3">SUM(D6:F6)</f>
        <v>1432.1055000000001</v>
      </c>
      <c r="H6" s="6">
        <f t="shared" ref="H6:H17" si="4">D6*$H$4</f>
        <v>78.224250000000012</v>
      </c>
      <c r="I6" s="6">
        <f t="shared" ref="I6:I17" si="5">D6*$I$4</f>
        <v>48.138000000000005</v>
      </c>
      <c r="J6" s="6">
        <f t="shared" ref="J6:J17" si="6">H6+I6</f>
        <v>126.36225000000002</v>
      </c>
      <c r="K6" s="7">
        <f t="shared" ref="K6:K17" si="7">G6-J6</f>
        <v>1305.74325</v>
      </c>
    </row>
    <row r="7" spans="1:11" x14ac:dyDescent="0.25">
      <c r="A7" s="6">
        <v>50028</v>
      </c>
      <c r="B7" s="6" t="s">
        <v>33</v>
      </c>
      <c r="C7" s="6">
        <v>27.3</v>
      </c>
      <c r="D7" s="6">
        <f t="shared" si="0"/>
        <v>409.5</v>
      </c>
      <c r="E7" s="6">
        <f t="shared" si="1"/>
        <v>49.14</v>
      </c>
      <c r="F7" s="7">
        <f t="shared" si="2"/>
        <v>28.665000000000003</v>
      </c>
      <c r="G7" s="7">
        <f t="shared" si="3"/>
        <v>487.30500000000001</v>
      </c>
      <c r="H7" s="6">
        <f t="shared" si="4"/>
        <v>26.6175</v>
      </c>
      <c r="I7" s="6">
        <f t="shared" si="5"/>
        <v>16.38</v>
      </c>
      <c r="J7" s="6">
        <f t="shared" si="6"/>
        <v>42.997500000000002</v>
      </c>
      <c r="K7" s="7">
        <f t="shared" si="7"/>
        <v>444.3075</v>
      </c>
    </row>
    <row r="8" spans="1:11" x14ac:dyDescent="0.25">
      <c r="A8" s="6">
        <v>50029</v>
      </c>
      <c r="B8" s="6" t="s">
        <v>34</v>
      </c>
      <c r="C8" s="6">
        <v>45.6</v>
      </c>
      <c r="D8" s="6">
        <f t="shared" si="0"/>
        <v>684</v>
      </c>
      <c r="E8" s="6">
        <f t="shared" si="1"/>
        <v>82.08</v>
      </c>
      <c r="F8" s="7">
        <f t="shared" si="2"/>
        <v>47.88</v>
      </c>
      <c r="G8" s="7">
        <f t="shared" si="3"/>
        <v>813.96</v>
      </c>
      <c r="H8" s="6">
        <f t="shared" si="4"/>
        <v>44.46</v>
      </c>
      <c r="I8" s="6">
        <f t="shared" si="5"/>
        <v>27.36</v>
      </c>
      <c r="J8" s="6">
        <f t="shared" si="6"/>
        <v>71.819999999999993</v>
      </c>
      <c r="K8" s="7">
        <f t="shared" si="7"/>
        <v>742.1400000000001</v>
      </c>
    </row>
    <row r="9" spans="1:11" x14ac:dyDescent="0.25">
      <c r="A9" s="6">
        <v>50030</v>
      </c>
      <c r="B9" s="6" t="s">
        <v>35</v>
      </c>
      <c r="C9" s="6">
        <v>75.599999999999994</v>
      </c>
      <c r="D9" s="6">
        <f t="shared" si="0"/>
        <v>1134</v>
      </c>
      <c r="E9" s="6">
        <f t="shared" si="1"/>
        <v>136.07999999999998</v>
      </c>
      <c r="F9" s="7">
        <f t="shared" si="2"/>
        <v>79.38000000000001</v>
      </c>
      <c r="G9" s="7">
        <f t="shared" si="3"/>
        <v>1349.46</v>
      </c>
      <c r="H9" s="6">
        <f t="shared" si="4"/>
        <v>73.710000000000008</v>
      </c>
      <c r="I9" s="6">
        <f t="shared" si="5"/>
        <v>45.36</v>
      </c>
      <c r="J9" s="6">
        <f t="shared" si="6"/>
        <v>119.07000000000001</v>
      </c>
      <c r="K9" s="7">
        <f t="shared" si="7"/>
        <v>1230.3900000000001</v>
      </c>
    </row>
    <row r="10" spans="1:11" x14ac:dyDescent="0.25">
      <c r="A10" s="6">
        <v>50031</v>
      </c>
      <c r="B10" s="6" t="s">
        <v>36</v>
      </c>
      <c r="C10" s="6">
        <v>60.2</v>
      </c>
      <c r="D10" s="6">
        <f t="shared" si="0"/>
        <v>903</v>
      </c>
      <c r="E10" s="6">
        <f t="shared" si="1"/>
        <v>108.36</v>
      </c>
      <c r="F10" s="7">
        <f t="shared" si="2"/>
        <v>63.210000000000008</v>
      </c>
      <c r="G10" s="7">
        <f t="shared" si="3"/>
        <v>1074.57</v>
      </c>
      <c r="H10" s="6">
        <f t="shared" si="4"/>
        <v>58.695</v>
      </c>
      <c r="I10" s="6">
        <f t="shared" si="5"/>
        <v>36.119999999999997</v>
      </c>
      <c r="J10" s="6">
        <f t="shared" si="6"/>
        <v>94.814999999999998</v>
      </c>
      <c r="K10" s="7">
        <f t="shared" si="7"/>
        <v>979.75499999999988</v>
      </c>
    </row>
    <row r="11" spans="1:11" x14ac:dyDescent="0.25">
      <c r="A11" s="6">
        <v>50032</v>
      </c>
      <c r="B11" s="6" t="s">
        <v>37</v>
      </c>
      <c r="C11" s="6">
        <v>45.2</v>
      </c>
      <c r="D11" s="6">
        <f t="shared" si="0"/>
        <v>678</v>
      </c>
      <c r="E11" s="6">
        <f t="shared" si="1"/>
        <v>81.36</v>
      </c>
      <c r="F11" s="7">
        <f t="shared" si="2"/>
        <v>47.460000000000008</v>
      </c>
      <c r="G11" s="7">
        <f t="shared" si="3"/>
        <v>806.82</v>
      </c>
      <c r="H11" s="6">
        <f t="shared" si="4"/>
        <v>44.07</v>
      </c>
      <c r="I11" s="6">
        <f t="shared" si="5"/>
        <v>27.12</v>
      </c>
      <c r="J11" s="6">
        <f t="shared" si="6"/>
        <v>71.19</v>
      </c>
      <c r="K11" s="7">
        <f t="shared" si="7"/>
        <v>735.63000000000011</v>
      </c>
    </row>
    <row r="12" spans="1:11" x14ac:dyDescent="0.25">
      <c r="A12" s="6">
        <v>50033</v>
      </c>
      <c r="B12" s="6" t="s">
        <v>38</v>
      </c>
      <c r="C12" s="6">
        <v>25.6</v>
      </c>
      <c r="D12" s="6">
        <f t="shared" si="0"/>
        <v>384</v>
      </c>
      <c r="E12" s="6">
        <f t="shared" si="1"/>
        <v>46.08</v>
      </c>
      <c r="F12" s="7">
        <f t="shared" si="2"/>
        <v>26.880000000000003</v>
      </c>
      <c r="G12" s="7">
        <f t="shared" si="3"/>
        <v>456.96</v>
      </c>
      <c r="H12" s="6">
        <f t="shared" si="4"/>
        <v>24.96</v>
      </c>
      <c r="I12" s="6">
        <f t="shared" si="5"/>
        <v>15.36</v>
      </c>
      <c r="J12" s="6">
        <f t="shared" si="6"/>
        <v>40.32</v>
      </c>
      <c r="K12" s="7">
        <f t="shared" si="7"/>
        <v>416.64</v>
      </c>
    </row>
    <row r="13" spans="1:11" x14ac:dyDescent="0.25">
      <c r="A13" s="6">
        <v>50034</v>
      </c>
      <c r="B13" s="6" t="s">
        <v>39</v>
      </c>
      <c r="C13" s="6">
        <v>48.9</v>
      </c>
      <c r="D13" s="6">
        <f t="shared" si="0"/>
        <v>733.5</v>
      </c>
      <c r="E13" s="6">
        <f t="shared" si="1"/>
        <v>88.02</v>
      </c>
      <c r="F13" s="7">
        <f t="shared" si="2"/>
        <v>51.345000000000006</v>
      </c>
      <c r="G13" s="7">
        <f t="shared" si="3"/>
        <v>872.86500000000001</v>
      </c>
      <c r="H13" s="6">
        <f t="shared" si="4"/>
        <v>47.677500000000002</v>
      </c>
      <c r="I13" s="6">
        <f t="shared" si="5"/>
        <v>29.34</v>
      </c>
      <c r="J13" s="6">
        <f t="shared" si="6"/>
        <v>77.017499999999998</v>
      </c>
      <c r="K13" s="7">
        <f t="shared" si="7"/>
        <v>795.84749999999997</v>
      </c>
    </row>
    <row r="14" spans="1:11" x14ac:dyDescent="0.25">
      <c r="A14" s="6">
        <v>50035</v>
      </c>
      <c r="B14" s="6" t="s">
        <v>40</v>
      </c>
      <c r="C14" s="6">
        <v>78.900000000000006</v>
      </c>
      <c r="D14" s="6">
        <f t="shared" si="0"/>
        <v>1183.5</v>
      </c>
      <c r="E14" s="6">
        <f t="shared" si="1"/>
        <v>142.01999999999998</v>
      </c>
      <c r="F14" s="7">
        <f t="shared" si="2"/>
        <v>82.845000000000013</v>
      </c>
      <c r="G14" s="7">
        <f t="shared" si="3"/>
        <v>1408.365</v>
      </c>
      <c r="H14" s="6">
        <f t="shared" si="4"/>
        <v>76.927500000000009</v>
      </c>
      <c r="I14" s="6">
        <f t="shared" si="5"/>
        <v>47.34</v>
      </c>
      <c r="J14" s="6">
        <f t="shared" si="6"/>
        <v>124.26750000000001</v>
      </c>
      <c r="K14" s="7">
        <f t="shared" si="7"/>
        <v>1284.0975000000001</v>
      </c>
    </row>
    <row r="15" spans="1:11" x14ac:dyDescent="0.25">
      <c r="A15" s="6">
        <v>50036</v>
      </c>
      <c r="B15" s="6" t="s">
        <v>41</v>
      </c>
      <c r="C15" s="6">
        <v>86.3</v>
      </c>
      <c r="D15" s="6">
        <f t="shared" si="0"/>
        <v>1294.5</v>
      </c>
      <c r="E15" s="6">
        <f t="shared" si="1"/>
        <v>155.34</v>
      </c>
      <c r="F15" s="7">
        <f t="shared" si="2"/>
        <v>90.615000000000009</v>
      </c>
      <c r="G15" s="7">
        <f t="shared" si="3"/>
        <v>1540.4549999999999</v>
      </c>
      <c r="H15" s="6">
        <f t="shared" si="4"/>
        <v>84.142499999999998</v>
      </c>
      <c r="I15" s="6">
        <f t="shared" si="5"/>
        <v>51.78</v>
      </c>
      <c r="J15" s="6">
        <f t="shared" si="6"/>
        <v>135.92250000000001</v>
      </c>
      <c r="K15" s="7">
        <f t="shared" si="7"/>
        <v>1404.5324999999998</v>
      </c>
    </row>
    <row r="16" spans="1:11" x14ac:dyDescent="0.25">
      <c r="A16" s="6">
        <v>50037</v>
      </c>
      <c r="B16" s="6" t="s">
        <v>42</v>
      </c>
      <c r="C16" s="6">
        <v>78.5</v>
      </c>
      <c r="D16" s="6">
        <f t="shared" si="0"/>
        <v>1177.5</v>
      </c>
      <c r="E16" s="6">
        <f t="shared" si="1"/>
        <v>141.29999999999998</v>
      </c>
      <c r="F16" s="7">
        <f t="shared" si="2"/>
        <v>82.425000000000011</v>
      </c>
      <c r="G16" s="7">
        <f t="shared" si="3"/>
        <v>1401.2249999999999</v>
      </c>
      <c r="H16" s="6">
        <f t="shared" si="4"/>
        <v>76.537500000000009</v>
      </c>
      <c r="I16" s="6">
        <f t="shared" si="5"/>
        <v>47.1</v>
      </c>
      <c r="J16" s="6">
        <f t="shared" si="6"/>
        <v>123.63750000000002</v>
      </c>
      <c r="K16" s="7">
        <f t="shared" si="7"/>
        <v>1277.5874999999999</v>
      </c>
    </row>
    <row r="17" spans="1:11" x14ac:dyDescent="0.25">
      <c r="A17" s="6">
        <v>50038</v>
      </c>
      <c r="B17" s="6" t="s">
        <v>43</v>
      </c>
      <c r="C17" s="6">
        <v>45.8</v>
      </c>
      <c r="D17" s="6">
        <f t="shared" si="0"/>
        <v>687</v>
      </c>
      <c r="E17" s="6">
        <f t="shared" si="1"/>
        <v>82.44</v>
      </c>
      <c r="F17" s="7">
        <f t="shared" si="2"/>
        <v>48.09</v>
      </c>
      <c r="G17" s="7">
        <f t="shared" si="3"/>
        <v>817.53000000000009</v>
      </c>
      <c r="H17" s="6">
        <f t="shared" si="4"/>
        <v>44.655000000000001</v>
      </c>
      <c r="I17" s="6">
        <f t="shared" si="5"/>
        <v>27.48</v>
      </c>
      <c r="J17" s="6">
        <f t="shared" si="6"/>
        <v>72.135000000000005</v>
      </c>
      <c r="K17" s="7">
        <f t="shared" si="7"/>
        <v>745.3950000000001</v>
      </c>
    </row>
  </sheetData>
  <mergeCells count="2">
    <mergeCell ref="A2:K2"/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7DBA-ADD0-410E-A68F-502E0B97E546}">
  <dimension ref="A1:F15"/>
  <sheetViews>
    <sheetView workbookViewId="0">
      <selection activeCell="E10" sqref="E10"/>
    </sheetView>
  </sheetViews>
  <sheetFormatPr baseColWidth="10" defaultRowHeight="15" x14ac:dyDescent="0.25"/>
  <cols>
    <col min="2" max="2" width="20.42578125" customWidth="1"/>
    <col min="4" max="4" width="13" bestFit="1" customWidth="1"/>
  </cols>
  <sheetData>
    <row r="1" spans="1:6" x14ac:dyDescent="0.25">
      <c r="A1" t="s">
        <v>44</v>
      </c>
      <c r="B1" t="s">
        <v>45</v>
      </c>
      <c r="C1" t="s">
        <v>46</v>
      </c>
      <c r="D1" t="s">
        <v>47</v>
      </c>
    </row>
    <row r="2" spans="1:6" x14ac:dyDescent="0.25">
      <c r="A2" t="s">
        <v>48</v>
      </c>
      <c r="B2" s="13">
        <v>26795</v>
      </c>
      <c r="C2">
        <f ca="1">(YEAR(NOW())-YEAR(B2))</f>
        <v>52</v>
      </c>
      <c r="D2" s="5">
        <f>($B$9-B2)/365</f>
        <v>28.457534246575342</v>
      </c>
    </row>
    <row r="3" spans="1:6" x14ac:dyDescent="0.25">
      <c r="A3" t="s">
        <v>49</v>
      </c>
      <c r="B3" s="13">
        <v>23642</v>
      </c>
      <c r="C3">
        <f t="shared" ref="C3:C7" ca="1" si="0">(YEAR(NOW())-YEAR(B3))</f>
        <v>61</v>
      </c>
      <c r="D3" s="5">
        <f t="shared" ref="D3:D6" si="1">($B$9-B3)/365</f>
        <v>37.095890410958901</v>
      </c>
    </row>
    <row r="4" spans="1:6" x14ac:dyDescent="0.25">
      <c r="A4" t="s">
        <v>50</v>
      </c>
      <c r="B4" s="13">
        <v>30290</v>
      </c>
      <c r="C4">
        <f t="shared" ca="1" si="0"/>
        <v>43</v>
      </c>
      <c r="D4" s="5">
        <f t="shared" si="1"/>
        <v>18.882191780821916</v>
      </c>
    </row>
    <row r="5" spans="1:6" x14ac:dyDescent="0.25">
      <c r="A5" t="s">
        <v>51</v>
      </c>
      <c r="B5" s="13">
        <v>31853</v>
      </c>
      <c r="C5">
        <f t="shared" ca="1" si="0"/>
        <v>38</v>
      </c>
      <c r="D5" s="5">
        <f t="shared" si="1"/>
        <v>14.6</v>
      </c>
    </row>
    <row r="6" spans="1:6" x14ac:dyDescent="0.25">
      <c r="A6" t="s">
        <v>52</v>
      </c>
      <c r="B6" s="14">
        <v>28914</v>
      </c>
      <c r="C6">
        <f t="shared" ca="1" si="0"/>
        <v>46</v>
      </c>
      <c r="D6" s="5">
        <f t="shared" si="1"/>
        <v>22.652054794520549</v>
      </c>
    </row>
    <row r="7" spans="1:6" x14ac:dyDescent="0.25">
      <c r="A7" t="s">
        <v>53</v>
      </c>
      <c r="B7" s="13">
        <v>35111</v>
      </c>
      <c r="C7">
        <f t="shared" ca="1" si="0"/>
        <v>29</v>
      </c>
      <c r="D7" s="5">
        <f>($B$9-B7)/365</f>
        <v>5.6739726027397257</v>
      </c>
    </row>
    <row r="9" spans="1:6" x14ac:dyDescent="0.25">
      <c r="B9" s="12">
        <v>37182</v>
      </c>
      <c r="D9" s="12">
        <v>45748</v>
      </c>
      <c r="E9" s="12">
        <v>45651</v>
      </c>
      <c r="F9" s="12">
        <v>45915</v>
      </c>
    </row>
    <row r="10" spans="1:6" x14ac:dyDescent="0.25">
      <c r="B10" s="12">
        <v>40172</v>
      </c>
    </row>
    <row r="11" spans="1:6" x14ac:dyDescent="0.25">
      <c r="A11" t="s">
        <v>54</v>
      </c>
      <c r="D11" s="5">
        <v>9</v>
      </c>
    </row>
    <row r="12" spans="1:6" x14ac:dyDescent="0.25">
      <c r="A12" t="s">
        <v>55</v>
      </c>
      <c r="D12" s="5">
        <f>2009-1996</f>
        <v>13</v>
      </c>
    </row>
    <row r="13" spans="1:6" x14ac:dyDescent="0.25">
      <c r="A13" t="s">
        <v>56</v>
      </c>
      <c r="D13" s="5">
        <f>D6-D5</f>
        <v>8.052054794520549</v>
      </c>
    </row>
    <row r="14" spans="1:6" x14ac:dyDescent="0.25">
      <c r="A14" t="s">
        <v>57</v>
      </c>
      <c r="D14">
        <f>F9-D9</f>
        <v>167</v>
      </c>
    </row>
    <row r="15" spans="1:6" x14ac:dyDescent="0.25">
      <c r="A15" t="s">
        <v>58</v>
      </c>
      <c r="D15">
        <f>D9-E9</f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F79F-908D-408D-8143-4D1ADF79BB06}">
  <dimension ref="B1:H11"/>
  <sheetViews>
    <sheetView tabSelected="1" zoomScale="71" workbookViewId="0">
      <selection activeCell="B11" sqref="B11:C11"/>
    </sheetView>
  </sheetViews>
  <sheetFormatPr baseColWidth="10" defaultRowHeight="15" x14ac:dyDescent="0.25"/>
  <cols>
    <col min="3" max="3" width="14.28515625" customWidth="1"/>
    <col min="4" max="4" width="19.140625" customWidth="1"/>
    <col min="5" max="5" width="17.5703125" bestFit="1" customWidth="1"/>
    <col min="6" max="6" width="16.140625" customWidth="1"/>
    <col min="7" max="7" width="15.85546875" customWidth="1"/>
  </cols>
  <sheetData>
    <row r="1" spans="2:8" x14ac:dyDescent="0.25">
      <c r="B1" s="23" t="s">
        <v>82</v>
      </c>
      <c r="C1" s="23"/>
      <c r="D1" s="23"/>
      <c r="E1" s="23"/>
      <c r="F1" s="23"/>
      <c r="G1" s="23"/>
    </row>
    <row r="2" spans="2:8" ht="30" x14ac:dyDescent="0.25">
      <c r="B2" s="19" t="s">
        <v>59</v>
      </c>
      <c r="C2" s="19" t="s">
        <v>60</v>
      </c>
      <c r="D2" s="19" t="s">
        <v>61</v>
      </c>
      <c r="E2" s="19" t="s">
        <v>62</v>
      </c>
      <c r="F2" s="19" t="s">
        <v>63</v>
      </c>
      <c r="G2" s="19" t="s">
        <v>64</v>
      </c>
      <c r="H2" s="15"/>
    </row>
    <row r="3" spans="2:8" x14ac:dyDescent="0.25">
      <c r="B3" s="6" t="s">
        <v>73</v>
      </c>
      <c r="C3" s="6" t="s">
        <v>74</v>
      </c>
      <c r="D3" s="16">
        <v>12.2615803815</v>
      </c>
      <c r="E3" s="17">
        <v>12.2615803815</v>
      </c>
      <c r="F3" s="18">
        <v>12.2615803815</v>
      </c>
      <c r="G3" s="18">
        <v>12.2615</v>
      </c>
    </row>
    <row r="4" spans="2:8" x14ac:dyDescent="0.25">
      <c r="B4" s="6" t="s">
        <v>65</v>
      </c>
      <c r="C4" s="6" t="s">
        <v>75</v>
      </c>
      <c r="D4" s="16">
        <v>22.972972973000001</v>
      </c>
      <c r="E4" s="17">
        <v>22.972972973000001</v>
      </c>
      <c r="F4" s="18">
        <v>22.972972973000001</v>
      </c>
      <c r="G4" s="18">
        <v>22.972899999999999</v>
      </c>
    </row>
    <row r="5" spans="2:8" x14ac:dyDescent="0.25">
      <c r="B5" s="6" t="s">
        <v>66</v>
      </c>
      <c r="C5" s="6" t="s">
        <v>76</v>
      </c>
      <c r="D5" s="16">
        <v>10.6175514626</v>
      </c>
      <c r="E5" s="17">
        <v>10.6175514626</v>
      </c>
      <c r="F5" s="18">
        <v>10.6175514626</v>
      </c>
      <c r="G5" s="18">
        <v>10.6175</v>
      </c>
    </row>
    <row r="6" spans="2:8" x14ac:dyDescent="0.25">
      <c r="B6" s="6" t="s">
        <v>67</v>
      </c>
      <c r="C6" s="6" t="s">
        <v>77</v>
      </c>
      <c r="D6" s="16">
        <v>12.125984252</v>
      </c>
      <c r="E6" s="17">
        <v>12.125984252</v>
      </c>
      <c r="F6" s="18">
        <v>12.125984252</v>
      </c>
      <c r="G6" s="18">
        <v>12.1259</v>
      </c>
    </row>
    <row r="7" spans="2:8" x14ac:dyDescent="0.25">
      <c r="B7" s="6" t="s">
        <v>68</v>
      </c>
      <c r="C7" s="6" t="s">
        <v>78</v>
      </c>
      <c r="D7" s="16">
        <v>6.5217391304000003</v>
      </c>
      <c r="E7" s="17">
        <v>6.5217391304000003</v>
      </c>
      <c r="F7" s="18">
        <v>6.5217391304000003</v>
      </c>
      <c r="G7" s="18">
        <v>6.5217000000000001</v>
      </c>
    </row>
    <row r="8" spans="2:8" x14ac:dyDescent="0.25">
      <c r="B8" s="6" t="s">
        <v>69</v>
      </c>
      <c r="C8" s="6" t="s">
        <v>79</v>
      </c>
      <c r="D8" s="16">
        <v>7.4626865671999996</v>
      </c>
      <c r="E8" s="17">
        <v>7.4626865671999996</v>
      </c>
      <c r="F8" s="18">
        <v>7.4626865671999996</v>
      </c>
      <c r="G8" s="18">
        <v>7.4626000000000001</v>
      </c>
    </row>
    <row r="9" spans="2:8" x14ac:dyDescent="0.25">
      <c r="B9" s="6" t="s">
        <v>70</v>
      </c>
      <c r="C9" s="6" t="s">
        <v>80</v>
      </c>
      <c r="D9" s="16">
        <v>22.661870503599999</v>
      </c>
      <c r="E9" s="17">
        <v>22.661870503599999</v>
      </c>
      <c r="F9" s="18">
        <v>22.661870503599999</v>
      </c>
      <c r="G9" s="18">
        <v>22.661799999999999</v>
      </c>
    </row>
    <row r="10" spans="2:8" x14ac:dyDescent="0.25">
      <c r="B10" s="6" t="s">
        <v>71</v>
      </c>
      <c r="C10" s="6" t="s">
        <v>81</v>
      </c>
      <c r="D10" s="16">
        <v>7.3212034785000002</v>
      </c>
      <c r="E10" s="17">
        <v>7.3212034785000002</v>
      </c>
      <c r="F10" s="6"/>
      <c r="G10" s="18">
        <v>7.3212000000000002</v>
      </c>
    </row>
    <row r="11" spans="2:8" x14ac:dyDescent="0.25">
      <c r="B11" s="22" t="s">
        <v>72</v>
      </c>
      <c r="C11" s="22"/>
      <c r="D11" s="16">
        <f>SUM(D3:D10)</f>
        <v>101.94558874879999</v>
      </c>
      <c r="E11" s="17">
        <f t="shared" ref="E11" si="0">SUM(E3:E10)</f>
        <v>101.94558874879999</v>
      </c>
      <c r="F11" s="16">
        <f>SUM(F3:F10)</f>
        <v>94.624385270299996</v>
      </c>
      <c r="G11" s="18">
        <f>SUM(G3:G10)</f>
        <v>101.9451</v>
      </c>
    </row>
  </sheetData>
  <mergeCells count="2">
    <mergeCell ref="B11:C11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 ARIADNA MONTALVO CONTRERAS</dc:creator>
  <cp:lastModifiedBy>ABRIL ARIADNA MONTALVO CONTRERAS</cp:lastModifiedBy>
  <dcterms:created xsi:type="dcterms:W3CDTF">2025-04-01T17:18:07Z</dcterms:created>
  <dcterms:modified xsi:type="dcterms:W3CDTF">2025-04-28T17:22:43Z</dcterms:modified>
</cp:coreProperties>
</file>