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Algoritmos y programacion/"/>
    </mc:Choice>
  </mc:AlternateContent>
  <xr:revisionPtr revIDLastSave="59" documentId="8_{781704C1-9B29-46B6-B9D6-166BF79D2119}" xr6:coauthVersionLast="47" xr6:coauthVersionMax="47" xr10:uidLastSave="{C0FFF413-9B51-45F6-BEC7-1F2749816CB6}"/>
  <bookViews>
    <workbookView xWindow="-120" yWindow="-120" windowWidth="20730" windowHeight="11040" xr2:uid="{DA90DB3B-E107-43DC-ABA3-E67738353D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2" i="1"/>
  <c r="F13" i="1"/>
  <c r="F14" i="1"/>
  <c r="F15" i="1"/>
  <c r="F16" i="1"/>
  <c r="F18" i="1"/>
  <c r="F8" i="1"/>
  <c r="C19" i="1"/>
  <c r="D19" i="1"/>
  <c r="E19" i="1"/>
  <c r="B19" i="1"/>
  <c r="C18" i="1"/>
  <c r="D18" i="1"/>
  <c r="E18" i="1"/>
  <c r="B18" i="1"/>
  <c r="C16" i="1"/>
  <c r="D16" i="1"/>
  <c r="E16" i="1"/>
  <c r="B16" i="1"/>
  <c r="C15" i="1"/>
  <c r="D15" i="1"/>
  <c r="E15" i="1"/>
  <c r="B15" i="1"/>
  <c r="C13" i="1"/>
  <c r="D13" i="1"/>
  <c r="E13" i="1"/>
  <c r="B13" i="1"/>
  <c r="C10" i="1"/>
  <c r="D10" i="1"/>
  <c r="E10" i="1"/>
  <c r="B10" i="1"/>
  <c r="C9" i="1"/>
  <c r="D9" i="1"/>
  <c r="E9" i="1"/>
  <c r="B9" i="1"/>
  <c r="C8" i="1"/>
  <c r="D8" i="1"/>
  <c r="E8" i="1"/>
  <c r="B8" i="1"/>
  <c r="F6" i="1"/>
  <c r="F5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<sst xmlns="http://schemas.openxmlformats.org/spreadsheetml/2006/main" count="30" uniqueCount="24">
  <si>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</si>
  <si>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</si>
  <si>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</si>
  <si>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</si>
  <si>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</si>
  <si>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</si>
  <si>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ventas</t>
  </si>
  <si>
    <t>margen bruto</t>
  </si>
  <si>
    <t>personal de ventas</t>
  </si>
  <si>
    <t>comision venta</t>
  </si>
  <si>
    <t>publicidad</t>
  </si>
  <si>
    <t>costes fijos</t>
  </si>
  <si>
    <t>coste total</t>
  </si>
  <si>
    <t>benefficio</t>
  </si>
  <si>
    <t>margen beneficio</t>
  </si>
  <si>
    <t>comision ventas</t>
  </si>
  <si>
    <t>porcentaje costes fijos</t>
  </si>
  <si>
    <t>1°</t>
  </si>
  <si>
    <t>2°</t>
  </si>
  <si>
    <t>3°</t>
  </si>
  <si>
    <t>4°</t>
  </si>
  <si>
    <t>total anual</t>
  </si>
  <si>
    <t>precio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</si>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</sst>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5" fillId="0" borderId="0" xfId="0" applyFont="1"/>
    <xf numFmtId="44" fontId="5" fillId="0" borderId="0" xfId="1" applyFont="1"/>
    <xf numFmtId="44" fontId="5" fillId="0" borderId="0" xfId="0" applyNumberFormat="1" applyFont="1"/>
    <xf numFmtId="44" fontId="5" fillId="0" borderId="3" xfId="0" applyNumberFormat="1" applyFont="1" applyBorder="1"/>
    <xf numFmtId="44" fontId="5" fillId="0" borderId="4" xfId="0" applyNumberFormat="1" applyFont="1" applyBorder="1"/>
    <xf numFmtId="44" fontId="5" fillId="0" borderId="3" xfId="1" applyFont="1" applyBorder="1"/>
    <xf numFmtId="0" fontId="4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Relationship Id="rId5" Type="http://schemas.openxmlformats.org/officeDocument/2006/relationships/image" Target="../media/image2.jpeg"/><Relationship Id="rId4" Type="http://schemas.openxmlformats.org/officeDocument/2006/relationships/hyperlink" Target="https://pxhere.com/fr/photo/1260904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hyperlink" Target="https://www.wallpaperflare.com/russell-from-up-up-movie-disney-pixar-animated-movies-one-person-wallpaper-pspse/download/5120x2880" TargetMode="Externa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153-4982-A4EB-EEFE54CD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126699087"/>
        <c:axId val="126682767"/>
        <c:axId val="0"/>
      </c:bar3DChart>
      <c:catAx>
        <c:axId val="1266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82767"/>
        <c:crosses val="autoZero"/>
        <c:auto val="1"/>
        <c:lblAlgn val="ctr"/>
        <c:lblOffset val="100"/>
        <c:noMultiLvlLbl val="0"/>
      </c:catAx>
      <c:valAx>
        <c:axId val="1266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benefficio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0CF-47D8-93B2-98D636CB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1897088"/>
        <c:axId val="1931893248"/>
        <c:axId val="0"/>
      </c:bar3DChart>
      <c:catAx>
        <c:axId val="19318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3248"/>
        <c:crosses val="autoZero"/>
        <c:auto val="1"/>
        <c:lblAlgn val="ctr"/>
        <c:lblOffset val="100"/>
        <c:noMultiLvlLbl val="0"/>
      </c:catAx>
      <c:valAx>
        <c:axId val="1931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5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592-4778-B768-B7CB68CC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8"/>
        <c:shape val="box"/>
        <c:axId val="126699087"/>
        <c:axId val="126682767"/>
        <c:axId val="0"/>
      </c:bar3DChart>
      <c:catAx>
        <c:axId val="1266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82767"/>
        <c:crosses val="autoZero"/>
        <c:auto val="1"/>
        <c:lblAlgn val="ctr"/>
        <c:lblOffset val="100"/>
        <c:noMultiLvlLbl val="0"/>
      </c:catAx>
      <c:valAx>
        <c:axId val="1266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5-4D31-B75E-1D368D011788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5-4D31-B75E-1D368D011788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5-4D31-B75E-1D368D01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7659391"/>
        <c:axId val="1847657471"/>
        <c:axId val="0"/>
      </c:bar3DChart>
      <c:catAx>
        <c:axId val="184765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657471"/>
        <c:crosses val="autoZero"/>
        <c:auto val="1"/>
        <c:lblAlgn val="ctr"/>
        <c:lblOffset val="100"/>
        <c:noMultiLvlLbl val="0"/>
      </c:catAx>
      <c:valAx>
        <c:axId val="18476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6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69203849518812"/>
          <c:y val="0.32335702828813068"/>
          <c:w val="0.89030796150481195"/>
          <c:h val="0.59276210265383489"/>
        </c:manualLayout>
      </c:layout>
      <c:lineChart>
        <c:grouping val="stack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1-4FE6-8F52-30F32F8D7D9A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1-4FE6-8F52-30F32F8D7D9A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1-4FE6-8F52-30F32F8D7D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196895"/>
        <c:axId val="203197375"/>
      </c:lineChart>
      <c:catAx>
        <c:axId val="2031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197375"/>
        <c:crosses val="autoZero"/>
        <c:auto val="1"/>
        <c:lblAlgn val="ctr"/>
        <c:lblOffset val="100"/>
        <c:noMultiLvlLbl val="0"/>
      </c:catAx>
      <c:valAx>
        <c:axId val="2031973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1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Margen</a:t>
            </a:r>
            <a:r>
              <a:rPr lang="es-MX" baseline="0"/>
              <a:t> Bruto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Hoja1!$B$8:$E$8</c:f>
              <c:numCache>
                <c:formatCode>_("$"* #,##0.00_);_("$"* \(#,##0.00\);_("$"* "-"??_);_(@_)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F-4444-AD3F-64BB89F9A1BE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coste de ventas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Hoja1!$B$9:$E$9</c:f>
              <c:numCache>
                <c:formatCode>_("$"* #,##0.00_);_("$"* \(#,##0.00\);_("$"* "-"??_);_(@_)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F-4444-AD3F-64BB89F9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525509455"/>
        <c:axId val="1525509935"/>
      </c:areaChart>
      <c:barChart>
        <c:barDir val="col"/>
        <c:grouping val="clustered"/>
        <c:varyColors val="0"/>
        <c:ser>
          <c:idx val="2"/>
          <c:order val="2"/>
          <c:tx>
            <c:strRef>
              <c:f>Hoja1!$A$10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Hoja1!$B$10:$E$10</c:f>
              <c:numCache>
                <c:formatCode>_("$"* #,##0.00_);_("$"* \(#,##0.00\);_("$"* "-"??_);_(@_)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F-4444-AD3F-64BB89F9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509455"/>
        <c:axId val="1525509935"/>
      </c:barChart>
      <c:catAx>
        <c:axId val="15255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7030A0"/>
          </a:solidFill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509935"/>
        <c:crosses val="autoZero"/>
        <c:auto val="1"/>
        <c:lblAlgn val="ctr"/>
        <c:lblOffset val="100"/>
        <c:noMultiLvlLbl val="0"/>
      </c:catAx>
      <c:valAx>
        <c:axId val="1525509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5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personal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Hoja1!$B$12:$E$12</c:f>
              <c:numCache>
                <c:formatCode>_("$"* #,##0.00_);_("$"* \(#,##0.00\);_("$"* "-"??_);_(@_)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0-49C5-86C8-3F61A91C951C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comision venta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Hoja1!$B$13:$E$13</c:f>
              <c:numCache>
                <c:formatCode>_("$"* #,##0.00_);_("$"* \(#,##0.00\);_("$"* "-"??_);_(@_)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0-49C5-86C8-3F61A91C951C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publicidad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Hoja1!$B$14:$E$14</c:f>
              <c:numCache>
                <c:formatCode>_("$"* #,##0.00_);_("$"* \(#,##0.00\);_("$"* "-"??_);_(@_)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0-49C5-86C8-3F61A91C951C}"/>
            </c:ext>
          </c:extLst>
        </c:ser>
        <c:ser>
          <c:idx val="3"/>
          <c:order val="3"/>
          <c:tx>
            <c:strRef>
              <c:f>Hoja1!$A$15</c:f>
              <c:strCache>
                <c:ptCount val="1"/>
                <c:pt idx="0">
                  <c:v>costes fijos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Hoja1!$B$15:$E$15</c:f>
              <c:numCache>
                <c:formatCode>_("$"* #,##0.00_);_("$"* \(#,##0.00\);_("$"* "-"??_);_(@_)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0-49C5-86C8-3F61A91C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173647"/>
        <c:axId val="1599181807"/>
        <c:axId val="0"/>
      </c:bar3DChart>
      <c:catAx>
        <c:axId val="15991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9181807"/>
        <c:crosses val="autoZero"/>
        <c:auto val="1"/>
        <c:lblAlgn val="ctr"/>
        <c:lblOffset val="100"/>
        <c:noMultiLvlLbl val="0"/>
      </c:catAx>
      <c:valAx>
        <c:axId val="15991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91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composicion</a:t>
            </a:r>
            <a:r>
              <a:rPr lang="es-MX" baseline="0"/>
              <a:t> porcentual por trimestre, costes totales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136550895380355E-3"/>
          <c:y val="0.32876847543414911"/>
          <c:w val="0.93880716459909053"/>
          <c:h val="0.670234509466437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65-4091-A33A-F4D59C7ADF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65-4091-A33A-F4D59C7ADF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165-4091-A33A-F4D59C7ADF2E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6B-47DB-9426-555407D296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Hoja1!$A$12:$A$15</c:f>
              <c:strCache>
                <c:ptCount val="4"/>
                <c:pt idx="0">
                  <c:v>personal de ventas</c:v>
                </c:pt>
                <c:pt idx="1">
                  <c:v>comision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Hoja1!$F$12:$F$15</c:f>
              <c:numCache>
                <c:formatCode>_("$"* #,##0.00_);_("$"* \(#,##0.00\);_("$"* "-"??_);_(@_)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B-47DB-9426-555407D296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benefficio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B028-416B-8BD2-09B0AED4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1912448"/>
        <c:axId val="1931912928"/>
        <c:axId val="0"/>
      </c:bar3DChart>
      <c:catAx>
        <c:axId val="19319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912928"/>
        <c:crosses val="autoZero"/>
        <c:auto val="1"/>
        <c:lblAlgn val="ctr"/>
        <c:lblOffset val="100"/>
        <c:noMultiLvlLbl val="0"/>
      </c:catAx>
      <c:valAx>
        <c:axId val="19319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9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benefficio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B45-4126-B2BB-1FEC6F6C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1897088"/>
        <c:axId val="1931893248"/>
        <c:axId val="0"/>
      </c:bar3DChart>
      <c:catAx>
        <c:axId val="19318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3248"/>
        <c:crosses val="autoZero"/>
        <c:auto val="1"/>
        <c:lblAlgn val="ctr"/>
        <c:lblOffset val="100"/>
        <c:noMultiLvlLbl val="0"/>
      </c:catAx>
      <c:valAx>
        <c:axId val="1931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8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470297</xdr:colOff>
      <xdr:row>1</xdr:row>
      <xdr:rowOff>122635</xdr:rowOff>
    </xdr:from>
    <xdr:to>
      <xdr:col>13</xdr:col>
      <xdr:colOff>470297</xdr:colOff>
      <xdr:row>15</xdr:row>
      <xdr:rowOff>163116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603399-DF45-4BF3-05B0-D8696F5E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0</xdr:colOff>
      <xdr:row>32</xdr:row>
      <xdr:rowOff>64293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DAE2D1-59D9-4F59-ADEA-2589B9621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23112</xdr:colOff>
      <xdr:row>26</xdr:row>
      <xdr:rowOff>10196</xdr:rowOff>
    </xdr:from>
    <xdr:to>
      <xdr:col>3</xdr:col>
      <xdr:colOff>933624</xdr:colOff>
      <xdr:row>40</xdr:row>
      <xdr:rowOff>143729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E7818F-A46F-E8F5-5957-15F19FAE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212223</xdr:colOff>
      <xdr:row>1</xdr:row>
      <xdr:rowOff>32084</xdr:rowOff>
    </xdr:from>
    <xdr:to>
      <xdr:col>20</xdr:col>
      <xdr:colOff>172117</xdr:colOff>
      <xdr:row>15</xdr:row>
      <xdr:rowOff>151732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6FFAD9-0358-919F-5890-C483CAFA4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24269</xdr:rowOff>
    </xdr:from>
    <xdr:to>
      <xdr:col>3</xdr:col>
      <xdr:colOff>962376</xdr:colOff>
      <xdr:row>56</xdr:row>
      <xdr:rowOff>117940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862A6D-3EEF-AAE0-47D0-CE9668900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69850</xdr:colOff>
      <xdr:row>17</xdr:row>
      <xdr:rowOff>88900</xdr:rowOff>
    </xdr:from>
    <xdr:to>
      <xdr:col>20</xdr:col>
      <xdr:colOff>95250</xdr:colOff>
      <xdr:row>31</xdr:row>
      <xdr:rowOff>88900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3C25EE-0BAC-8390-DCEE-855CB4C1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866613</xdr:colOff>
      <xdr:row>35</xdr:row>
      <xdr:rowOff>42800</xdr:rowOff>
    </xdr:from>
    <xdr:to>
      <xdr:col>9</xdr:col>
      <xdr:colOff>626046</xdr:colOff>
      <xdr:row>49</xdr:row>
      <xdr:rowOff>182094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A8E06C-D2D0-EAC9-7280-B49F73C0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415421</xdr:colOff>
      <xdr:row>34</xdr:row>
      <xdr:rowOff>124122</xdr:rowOff>
    </xdr:from>
    <xdr:to>
      <xdr:col>16</xdr:col>
      <xdr:colOff>435188</xdr:colOff>
      <xdr:row>48</xdr:row>
      <xdr:rowOff>158649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63C44D-BEB5-8652-142F-2AF2CE48C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311800</xdr:colOff>
      <xdr:row>33</xdr:row>
      <xdr:rowOff>175196</xdr:rowOff>
    </xdr:from>
    <xdr:to>
      <xdr:col>23</xdr:col>
      <xdr:colOff>341108</xdr:colOff>
      <xdr:row>47</xdr:row>
      <xdr:rowOff>183011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CCF5B9-B3F3-EFE5-09EB-4AEEC4BC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550664</xdr:colOff>
      <xdr:row>33</xdr:row>
      <xdr:rowOff>59531</xdr:rowOff>
    </xdr:from>
    <xdr:to>
      <xdr:col>30</xdr:col>
      <xdr:colOff>579971</xdr:colOff>
      <xdr:row>47</xdr:row>
      <xdr:rowOff>67346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12B0C84-96EA-488D-8DF3-867CEFA7B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80C7-8855-4B78-8FA2-9428A449A403}">
  <dimension ref="A1:F24"/>
  <sheetViews>
    <sheetView tabSelected="1" topLeftCell="D23" zoomScale="52" zoomScaleNormal="85" workbookViewId="0">
      <selection activeCell="AI32" sqref="AI32"/>
    </sheetView>
  </sheetViews>
  <sheetFormatPr baseColWidth="10" defaultRowHeight="15" x14ac:dyDescent="0.25"/>
  <cols>
    <col min="1" max="1" width="21.85546875" customWidth="1"/>
    <col min="2" max="2" width="17" customWidth="1"/>
    <col min="3" max="3" width="16.28515625" customWidth="1"/>
    <col min="4" max="4" width="15" bestFit="1" customWidth="1"/>
    <col min="5" max="5" width="17" customWidth="1"/>
    <col min="6" max="6" width="17.140625" customWidth="1"/>
    <col min="8" max="8" width="14.28515625" customWidth="1"/>
  </cols>
  <sheetData>
    <row r="1" spans="1:6" x14ac:dyDescent="0.25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3" spans="1:6" x14ac:dyDescent="0.25">
      <c r="A3" s="3" t="s">
        <v>1</v>
      </c>
    </row>
    <row r="4" spans="1:6" x14ac:dyDescent="0.25">
      <c r="A4" s="3" t="s">
        <v>2</v>
      </c>
      <c r="B4" s="5">
        <v>49</v>
      </c>
      <c r="C4" s="5">
        <v>32</v>
      </c>
      <c r="D4" s="5">
        <v>44</v>
      </c>
      <c r="E4" s="5">
        <v>37</v>
      </c>
      <c r="F4" s="5">
        <f>SUM(B4:E4)</f>
        <v>162</v>
      </c>
    </row>
    <row r="5" spans="1:6" x14ac:dyDescent="0.25">
      <c r="A5" s="3" t="s">
        <v>3</v>
      </c>
      <c r="B5" s="5">
        <v>38</v>
      </c>
      <c r="C5" s="5">
        <v>25</v>
      </c>
      <c r="D5" s="5">
        <v>35</v>
      </c>
      <c r="E5" s="5">
        <v>28</v>
      </c>
      <c r="F5" s="5">
        <f>SUM(B5:E5)</f>
        <v>126</v>
      </c>
    </row>
    <row r="6" spans="1:6" x14ac:dyDescent="0.25">
      <c r="A6" s="3" t="s">
        <v>4</v>
      </c>
      <c r="B6" s="5">
        <v>21</v>
      </c>
      <c r="C6" s="5">
        <v>15</v>
      </c>
      <c r="D6" s="5">
        <v>20</v>
      </c>
      <c r="E6" s="5">
        <v>16</v>
      </c>
      <c r="F6" s="5">
        <f>SUM(B6:E6)</f>
        <v>72</v>
      </c>
    </row>
    <row r="7" spans="1:6" x14ac:dyDescent="0.25">
      <c r="A7" s="3"/>
      <c r="B7" s="5"/>
      <c r="C7" s="5"/>
      <c r="D7" s="5"/>
      <c r="E7" s="5"/>
      <c r="F7" s="5"/>
    </row>
    <row r="8" spans="1:6" x14ac:dyDescent="0.25">
      <c r="A8" s="3" t="s">
        <v>5</v>
      </c>
      <c r="B8" s="6">
        <f>B4*$D$22+B5*$D$23+B6*$D$24</f>
        <v>1445820</v>
      </c>
      <c r="C8" s="6">
        <f t="shared" ref="C8:E8" si="0">C4*$D$22+C5*$D$23+C6*$D$24</f>
        <v>969780</v>
      </c>
      <c r="D8" s="6">
        <f t="shared" si="0"/>
        <v>1331510</v>
      </c>
      <c r="E8" s="6">
        <f t="shared" si="0"/>
        <v>1084090</v>
      </c>
      <c r="F8" s="7">
        <f>SUM(B8:E8)</f>
        <v>4831200</v>
      </c>
    </row>
    <row r="9" spans="1:6" ht="15.75" thickBot="1" x14ac:dyDescent="0.3">
      <c r="A9" s="3" t="s">
        <v>6</v>
      </c>
      <c r="B9" s="6">
        <f>B4*$F$22+B5*$F$23+B6*$F$24</f>
        <v>1074570.2</v>
      </c>
      <c r="C9" s="6">
        <f t="shared" ref="C9:E9" si="1">C4*$F$22+C5*$F$23+C6*$F$24</f>
        <v>721597.6</v>
      </c>
      <c r="D9" s="6">
        <f t="shared" si="1"/>
        <v>990318.2</v>
      </c>
      <c r="E9" s="6">
        <f t="shared" si="1"/>
        <v>805849.60000000009</v>
      </c>
      <c r="F9" s="7">
        <f t="shared" ref="F9:F18" si="2">SUM(B9:E9)</f>
        <v>3592335.6</v>
      </c>
    </row>
    <row r="10" spans="1:6" ht="15.75" thickBot="1" x14ac:dyDescent="0.3">
      <c r="A10" s="4" t="s">
        <v>7</v>
      </c>
      <c r="B10" s="8">
        <f>B8-B9</f>
        <v>371249.80000000005</v>
      </c>
      <c r="C10" s="8">
        <f t="shared" ref="C10:E10" si="3">C8-C9</f>
        <v>248182.40000000002</v>
      </c>
      <c r="D10" s="8">
        <f t="shared" si="3"/>
        <v>341191.80000000005</v>
      </c>
      <c r="E10" s="8">
        <f t="shared" si="3"/>
        <v>278240.39999999991</v>
      </c>
      <c r="F10" s="9">
        <f t="shared" si="2"/>
        <v>1238864.3999999999</v>
      </c>
    </row>
    <row r="11" spans="1:6" x14ac:dyDescent="0.25">
      <c r="A11" s="3"/>
      <c r="B11" s="5"/>
      <c r="C11" s="5"/>
      <c r="D11" s="5"/>
      <c r="E11" s="5"/>
      <c r="F11" s="7"/>
    </row>
    <row r="12" spans="1:6" x14ac:dyDescent="0.25">
      <c r="A12" s="3" t="s">
        <v>8</v>
      </c>
      <c r="B12" s="6">
        <v>10000</v>
      </c>
      <c r="C12" s="6">
        <v>10001</v>
      </c>
      <c r="D12" s="6">
        <v>10002</v>
      </c>
      <c r="E12" s="6">
        <v>10003</v>
      </c>
      <c r="F12" s="7">
        <f t="shared" si="2"/>
        <v>40006</v>
      </c>
    </row>
    <row r="13" spans="1:6" x14ac:dyDescent="0.25">
      <c r="A13" s="3" t="s">
        <v>9</v>
      </c>
      <c r="B13" s="6">
        <f>B8*$A$22</f>
        <v>3614.55</v>
      </c>
      <c r="C13" s="6">
        <f t="shared" ref="C13:E13" si="4">C8*$A$22</f>
        <v>2424.4500000000003</v>
      </c>
      <c r="D13" s="6">
        <f t="shared" si="4"/>
        <v>3328.7750000000001</v>
      </c>
      <c r="E13" s="6">
        <f t="shared" si="4"/>
        <v>2710.2249999999999</v>
      </c>
      <c r="F13" s="7">
        <f t="shared" si="2"/>
        <v>12078</v>
      </c>
    </row>
    <row r="14" spans="1:6" x14ac:dyDescent="0.25">
      <c r="A14" s="3" t="s">
        <v>10</v>
      </c>
      <c r="B14" s="6">
        <v>22000</v>
      </c>
      <c r="C14" s="6">
        <v>22001</v>
      </c>
      <c r="D14" s="6">
        <v>22002</v>
      </c>
      <c r="E14" s="6">
        <v>22003</v>
      </c>
      <c r="F14" s="7">
        <f t="shared" si="2"/>
        <v>88006</v>
      </c>
    </row>
    <row r="15" spans="1:6" ht="15.75" thickBot="1" x14ac:dyDescent="0.3">
      <c r="A15" s="3" t="s">
        <v>11</v>
      </c>
      <c r="B15" s="6">
        <f>B8*$A$24</f>
        <v>260247.59999999998</v>
      </c>
      <c r="C15" s="6">
        <f t="shared" ref="C15:E15" si="5">C8*$A$24</f>
        <v>174560.4</v>
      </c>
      <c r="D15" s="6">
        <f t="shared" si="5"/>
        <v>239671.8</v>
      </c>
      <c r="E15" s="6">
        <f t="shared" si="5"/>
        <v>195136.19999999998</v>
      </c>
      <c r="F15" s="7">
        <f t="shared" si="2"/>
        <v>869616</v>
      </c>
    </row>
    <row r="16" spans="1:6" ht="15.75" thickBot="1" x14ac:dyDescent="0.3">
      <c r="A16" s="4" t="s">
        <v>12</v>
      </c>
      <c r="B16" s="10">
        <f>SUM(B12:B15)</f>
        <v>295862.14999999997</v>
      </c>
      <c r="C16" s="10">
        <f t="shared" ref="C16:E16" si="6">SUM(C12:C15)</f>
        <v>208986.84999999998</v>
      </c>
      <c r="D16" s="10">
        <f t="shared" si="6"/>
        <v>275004.57500000001</v>
      </c>
      <c r="E16" s="10">
        <f t="shared" si="6"/>
        <v>229852.42499999999</v>
      </c>
      <c r="F16" s="9">
        <f t="shared" si="2"/>
        <v>1009706</v>
      </c>
    </row>
    <row r="17" spans="1:6" x14ac:dyDescent="0.25">
      <c r="A17" s="3"/>
      <c r="B17" s="5"/>
      <c r="C17" s="5"/>
      <c r="D17" s="5"/>
      <c r="E17" s="5"/>
      <c r="F17" s="7"/>
    </row>
    <row r="18" spans="1:6" ht="15.75" thickBot="1" x14ac:dyDescent="0.3">
      <c r="A18" s="3" t="s">
        <v>13</v>
      </c>
      <c r="B18" s="7">
        <f>B10-B16</f>
        <v>75387.650000000081</v>
      </c>
      <c r="C18" s="7">
        <f t="shared" ref="C18:E18" si="7">C10-C16</f>
        <v>39195.550000000047</v>
      </c>
      <c r="D18" s="7">
        <f t="shared" si="7"/>
        <v>66187.225000000035</v>
      </c>
      <c r="E18" s="7">
        <f t="shared" si="7"/>
        <v>48387.974999999919</v>
      </c>
      <c r="F18" s="7">
        <f t="shared" si="2"/>
        <v>229158.40000000008</v>
      </c>
    </row>
    <row r="19" spans="1:6" ht="15.75" thickBot="1" x14ac:dyDescent="0.3">
      <c r="A19" s="4" t="s">
        <v>14</v>
      </c>
      <c r="B19" s="10">
        <f>B18/B8</f>
        <v>5.2141794967561717E-2</v>
      </c>
      <c r="C19" s="10">
        <f t="shared" ref="C19:E19" si="8">C18/C8</f>
        <v>4.0416950236136076E-2</v>
      </c>
      <c r="D19" s="10">
        <f t="shared" si="8"/>
        <v>4.9708394980135365E-2</v>
      </c>
      <c r="E19" s="10">
        <f t="shared" si="8"/>
        <v>4.4634647492366793E-2</v>
      </c>
      <c r="F19" s="9"/>
    </row>
    <row r="21" spans="1:6" x14ac:dyDescent="0.25">
      <c r="A21" s="11" t="s">
        <v>15</v>
      </c>
      <c r="B21" s="11"/>
      <c r="C21" s="11" t="s">
        <v>22</v>
      </c>
      <c r="D21" s="11"/>
      <c r="E21" s="11" t="s">
        <v>23</v>
      </c>
      <c r="F21" s="11"/>
    </row>
    <row r="22" spans="1:6" x14ac:dyDescent="0.25">
      <c r="A22" s="12">
        <v>2.5000000000000001E-3</v>
      </c>
      <c r="B22" s="12"/>
      <c r="C22" s="1" t="s">
        <v>2</v>
      </c>
      <c r="D22" s="1">
        <v>10490</v>
      </c>
      <c r="E22" s="1" t="s">
        <v>2</v>
      </c>
      <c r="F22" s="1">
        <v>7552.8</v>
      </c>
    </row>
    <row r="23" spans="1:6" x14ac:dyDescent="0.25">
      <c r="A23" s="13" t="s">
        <v>16</v>
      </c>
      <c r="B23" s="13"/>
      <c r="C23" s="1" t="s">
        <v>3</v>
      </c>
      <c r="D23" s="1">
        <v>14690</v>
      </c>
      <c r="E23" s="1" t="s">
        <v>3</v>
      </c>
      <c r="F23" s="1">
        <v>10870.6</v>
      </c>
    </row>
    <row r="24" spans="1:6" x14ac:dyDescent="0.25">
      <c r="A24" s="14">
        <v>0.18</v>
      </c>
      <c r="B24" s="14"/>
      <c r="C24" s="1" t="s">
        <v>4</v>
      </c>
      <c r="D24" s="1">
        <v>17790</v>
      </c>
      <c r="E24" s="1" t="s">
        <v>4</v>
      </c>
      <c r="F24" s="1">
        <v>13876.2</v>
      </c>
    </row>
  </sheetData>
  <mergeCells count="6">
    <mergeCell ref="E21:F21"/>
    <mergeCell ref="A21:B21"/>
    <mergeCell ref="A22:B22"/>
    <mergeCell ref="A23:B23"/>
    <mergeCell ref="A24:B24"/>
    <mergeCell ref="C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2025-03-20T17:13:55Z</dcterms:created>
  <dcterms:modified xsi:type="dcterms:W3CDTF">2025-05-14T01:31:51Z</dcterms:modified>
</cp:coreProperties>
</file>