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dc-my.sharepoint.com/personal/sarthur_ifdc_org/Documents/IFDC Senegal/STATA Training/DS Data/"/>
    </mc:Choice>
  </mc:AlternateContent>
  <xr:revisionPtr revIDLastSave="0" documentId="8_{A59954A5-D1E4-4192-9EB8-0D8FC6D90952}" xr6:coauthVersionLast="47" xr6:coauthVersionMax="47" xr10:uidLastSave="{00000000-0000-0000-0000-000000000000}"/>
  <bookViews>
    <workbookView xWindow="-110" yWindow="-110" windowWidth="19420" windowHeight="10420" xr2:uid="{3D88E4DC-ECA2-49AF-9B39-9CF6593EA543}"/>
  </bookViews>
  <sheets>
    <sheet name="Final" sheetId="1" r:id="rId1"/>
  </sheets>
  <definedNames>
    <definedName name="_xlnm._FilterDatabase" localSheetId="0" hidden="1">Final!$A$1:$AD$170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0" i="1" l="1"/>
  <c r="X170" i="1"/>
  <c r="Y169" i="1"/>
  <c r="X169" i="1"/>
  <c r="Y168" i="1"/>
  <c r="X168" i="1"/>
  <c r="Z168" i="1" s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X152" i="1"/>
  <c r="V152" i="1"/>
  <c r="Y152" i="1" s="1"/>
  <c r="X151" i="1"/>
  <c r="V151" i="1"/>
  <c r="Y151" i="1" s="1"/>
  <c r="Z151" i="1" s="1"/>
  <c r="X150" i="1"/>
  <c r="V150" i="1"/>
  <c r="Y150" i="1" s="1"/>
  <c r="X149" i="1"/>
  <c r="V149" i="1"/>
  <c r="Y149" i="1" s="1"/>
  <c r="Z149" i="1" s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X132" i="1"/>
  <c r="V132" i="1"/>
  <c r="Y132" i="1" s="1"/>
  <c r="X131" i="1"/>
  <c r="V131" i="1"/>
  <c r="Y131" i="1" s="1"/>
  <c r="Z131" i="1" s="1"/>
  <c r="X130" i="1"/>
  <c r="V130" i="1"/>
  <c r="Y130" i="1" s="1"/>
  <c r="X129" i="1"/>
  <c r="V129" i="1"/>
  <c r="Y129" i="1" s="1"/>
  <c r="Z129" i="1" s="1"/>
  <c r="X128" i="1"/>
  <c r="V128" i="1"/>
  <c r="Y128" i="1" s="1"/>
  <c r="X127" i="1"/>
  <c r="V127" i="1"/>
  <c r="Y127" i="1" s="1"/>
  <c r="X126" i="1"/>
  <c r="V126" i="1"/>
  <c r="Y126" i="1" s="1"/>
  <c r="X125" i="1"/>
  <c r="V125" i="1"/>
  <c r="Y125" i="1" s="1"/>
  <c r="X124" i="1"/>
  <c r="V124" i="1"/>
  <c r="Y124" i="1" s="1"/>
  <c r="X123" i="1"/>
  <c r="V123" i="1"/>
  <c r="Y123" i="1" s="1"/>
  <c r="Z123" i="1" s="1"/>
  <c r="X122" i="1"/>
  <c r="V122" i="1"/>
  <c r="Y122" i="1" s="1"/>
  <c r="X121" i="1"/>
  <c r="V121" i="1"/>
  <c r="Y121" i="1" s="1"/>
  <c r="Y120" i="1"/>
  <c r="X120" i="1"/>
  <c r="Y119" i="1"/>
  <c r="X119" i="1"/>
  <c r="Y118" i="1"/>
  <c r="X118" i="1"/>
  <c r="Y117" i="1"/>
  <c r="X117" i="1"/>
  <c r="X116" i="1"/>
  <c r="V116" i="1"/>
  <c r="Y116" i="1" s="1"/>
  <c r="X115" i="1"/>
  <c r="V115" i="1"/>
  <c r="Y115" i="1" s="1"/>
  <c r="Z115" i="1" s="1"/>
  <c r="X114" i="1"/>
  <c r="V114" i="1"/>
  <c r="Y114" i="1" s="1"/>
  <c r="X113" i="1"/>
  <c r="V113" i="1"/>
  <c r="Y113" i="1" s="1"/>
  <c r="Z113" i="1" s="1"/>
  <c r="X112" i="1"/>
  <c r="V112" i="1"/>
  <c r="Y112" i="1" s="1"/>
  <c r="X111" i="1"/>
  <c r="V111" i="1"/>
  <c r="Y111" i="1" s="1"/>
  <c r="X110" i="1"/>
  <c r="V110" i="1"/>
  <c r="Y110" i="1" s="1"/>
  <c r="X109" i="1"/>
  <c r="V109" i="1"/>
  <c r="Y109" i="1" s="1"/>
  <c r="Z109" i="1" s="1"/>
  <c r="X108" i="1"/>
  <c r="V108" i="1"/>
  <c r="Y108" i="1" s="1"/>
  <c r="X107" i="1"/>
  <c r="V107" i="1"/>
  <c r="Y107" i="1" s="1"/>
  <c r="Z107" i="1" s="1"/>
  <c r="X106" i="1"/>
  <c r="V106" i="1"/>
  <c r="Y106" i="1" s="1"/>
  <c r="X105" i="1"/>
  <c r="V105" i="1"/>
  <c r="Y105" i="1" s="1"/>
  <c r="Z105" i="1" s="1"/>
  <c r="X104" i="1"/>
  <c r="V104" i="1"/>
  <c r="Y104" i="1" s="1"/>
  <c r="X103" i="1"/>
  <c r="V103" i="1"/>
  <c r="Y103" i="1" s="1"/>
  <c r="X102" i="1"/>
  <c r="V102" i="1"/>
  <c r="Y102" i="1" s="1"/>
  <c r="X101" i="1"/>
  <c r="V101" i="1"/>
  <c r="Y101" i="1" s="1"/>
  <c r="Z101" i="1" s="1"/>
  <c r="X100" i="1"/>
  <c r="V100" i="1"/>
  <c r="Y100" i="1" s="1"/>
  <c r="X99" i="1"/>
  <c r="V99" i="1"/>
  <c r="Y99" i="1" s="1"/>
  <c r="Z99" i="1" s="1"/>
  <c r="X98" i="1"/>
  <c r="V98" i="1"/>
  <c r="Y98" i="1" s="1"/>
  <c r="X97" i="1"/>
  <c r="V97" i="1"/>
  <c r="Y97" i="1" s="1"/>
  <c r="Z97" i="1" s="1"/>
  <c r="X96" i="1"/>
  <c r="V96" i="1"/>
  <c r="Y96" i="1" s="1"/>
  <c r="X95" i="1"/>
  <c r="V95" i="1"/>
  <c r="Y95" i="1" s="1"/>
  <c r="X94" i="1"/>
  <c r="V94" i="1"/>
  <c r="Y94" i="1" s="1"/>
  <c r="X93" i="1"/>
  <c r="V93" i="1"/>
  <c r="Y93" i="1" s="1"/>
  <c r="X92" i="1"/>
  <c r="V92" i="1"/>
  <c r="Y92" i="1" s="1"/>
  <c r="X91" i="1"/>
  <c r="V91" i="1"/>
  <c r="Y91" i="1" s="1"/>
  <c r="X90" i="1"/>
  <c r="V90" i="1"/>
  <c r="Y90" i="1" s="1"/>
  <c r="X89" i="1"/>
  <c r="V89" i="1"/>
  <c r="Y89" i="1" s="1"/>
  <c r="X88" i="1"/>
  <c r="V88" i="1"/>
  <c r="Y88" i="1" s="1"/>
  <c r="X87" i="1"/>
  <c r="V87" i="1"/>
  <c r="Y87" i="1" s="1"/>
  <c r="X86" i="1"/>
  <c r="V86" i="1"/>
  <c r="Y86" i="1" s="1"/>
  <c r="X85" i="1"/>
  <c r="V85" i="1"/>
  <c r="Y85" i="1" s="1"/>
  <c r="X84" i="1"/>
  <c r="V84" i="1"/>
  <c r="Y84" i="1" s="1"/>
  <c r="X83" i="1"/>
  <c r="V83" i="1"/>
  <c r="Y83" i="1" s="1"/>
  <c r="X82" i="1"/>
  <c r="V82" i="1"/>
  <c r="Y82" i="1" s="1"/>
  <c r="X81" i="1"/>
  <c r="V81" i="1"/>
  <c r="Y81" i="1" s="1"/>
  <c r="X80" i="1"/>
  <c r="V80" i="1"/>
  <c r="Y80" i="1" s="1"/>
  <c r="X79" i="1"/>
  <c r="V79" i="1"/>
  <c r="Y79" i="1" s="1"/>
  <c r="X78" i="1"/>
  <c r="V78" i="1"/>
  <c r="Y78" i="1" s="1"/>
  <c r="X77" i="1"/>
  <c r="V77" i="1"/>
  <c r="Y77" i="1" s="1"/>
  <c r="X76" i="1"/>
  <c r="V76" i="1"/>
  <c r="Y76" i="1" s="1"/>
  <c r="X75" i="1"/>
  <c r="V75" i="1"/>
  <c r="Y75" i="1" s="1"/>
  <c r="X74" i="1"/>
  <c r="V74" i="1"/>
  <c r="Y74" i="1" s="1"/>
  <c r="X73" i="1"/>
  <c r="V73" i="1"/>
  <c r="Y73" i="1" s="1"/>
  <c r="X72" i="1"/>
  <c r="V72" i="1"/>
  <c r="Y72" i="1" s="1"/>
  <c r="X71" i="1"/>
  <c r="V71" i="1"/>
  <c r="Y71" i="1" s="1"/>
  <c r="X70" i="1"/>
  <c r="V70" i="1"/>
  <c r="Y70" i="1" s="1"/>
  <c r="X69" i="1"/>
  <c r="V69" i="1"/>
  <c r="Y69" i="1" s="1"/>
  <c r="X68" i="1"/>
  <c r="V68" i="1"/>
  <c r="Y68" i="1" s="1"/>
  <c r="X67" i="1"/>
  <c r="V67" i="1"/>
  <c r="Y67" i="1" s="1"/>
  <c r="X66" i="1"/>
  <c r="V66" i="1"/>
  <c r="Y66" i="1" s="1"/>
  <c r="X65" i="1"/>
  <c r="V65" i="1"/>
  <c r="Y65" i="1" s="1"/>
  <c r="X64" i="1"/>
  <c r="V64" i="1"/>
  <c r="Y64" i="1" s="1"/>
  <c r="X63" i="1"/>
  <c r="V63" i="1"/>
  <c r="Y63" i="1" s="1"/>
  <c r="X62" i="1"/>
  <c r="V62" i="1"/>
  <c r="Y62" i="1" s="1"/>
  <c r="X61" i="1"/>
  <c r="V61" i="1"/>
  <c r="Y61" i="1" s="1"/>
  <c r="X60" i="1"/>
  <c r="V60" i="1"/>
  <c r="Y60" i="1" s="1"/>
  <c r="X59" i="1"/>
  <c r="V59" i="1"/>
  <c r="Y59" i="1" s="1"/>
  <c r="X58" i="1"/>
  <c r="V58" i="1"/>
  <c r="Y58" i="1" s="1"/>
  <c r="X57" i="1"/>
  <c r="V57" i="1"/>
  <c r="Y57" i="1" s="1"/>
  <c r="X56" i="1"/>
  <c r="V56" i="1"/>
  <c r="Y56" i="1" s="1"/>
  <c r="X55" i="1"/>
  <c r="V55" i="1"/>
  <c r="Y55" i="1" s="1"/>
  <c r="X54" i="1"/>
  <c r="V54" i="1"/>
  <c r="Y54" i="1" s="1"/>
  <c r="X53" i="1"/>
  <c r="V53" i="1"/>
  <c r="Y53" i="1" s="1"/>
  <c r="X52" i="1"/>
  <c r="V52" i="1"/>
  <c r="Y52" i="1" s="1"/>
  <c r="X51" i="1"/>
  <c r="V51" i="1"/>
  <c r="Y51" i="1" s="1"/>
  <c r="X50" i="1"/>
  <c r="V50" i="1"/>
  <c r="Y50" i="1" s="1"/>
  <c r="X49" i="1"/>
  <c r="V49" i="1"/>
  <c r="Y49" i="1" s="1"/>
  <c r="X48" i="1"/>
  <c r="V48" i="1"/>
  <c r="Y48" i="1" s="1"/>
  <c r="X47" i="1"/>
  <c r="V47" i="1"/>
  <c r="Y47" i="1" s="1"/>
  <c r="X46" i="1"/>
  <c r="V46" i="1"/>
  <c r="Y46" i="1" s="1"/>
  <c r="X45" i="1"/>
  <c r="V45" i="1"/>
  <c r="Y45" i="1" s="1"/>
  <c r="X44" i="1"/>
  <c r="V44" i="1"/>
  <c r="Y44" i="1" s="1"/>
  <c r="X43" i="1"/>
  <c r="V43" i="1"/>
  <c r="Y43" i="1" s="1"/>
  <c r="X42" i="1"/>
  <c r="V42" i="1"/>
  <c r="Y42" i="1" s="1"/>
  <c r="X41" i="1"/>
  <c r="V41" i="1"/>
  <c r="Y41" i="1" s="1"/>
  <c r="X40" i="1"/>
  <c r="V40" i="1"/>
  <c r="Y40" i="1" s="1"/>
  <c r="X39" i="1"/>
  <c r="V39" i="1"/>
  <c r="Y39" i="1" s="1"/>
  <c r="X38" i="1"/>
  <c r="V38" i="1"/>
  <c r="Y38" i="1" s="1"/>
  <c r="X37" i="1"/>
  <c r="V37" i="1"/>
  <c r="Y37" i="1" s="1"/>
  <c r="X36" i="1"/>
  <c r="V36" i="1"/>
  <c r="Y36" i="1" s="1"/>
  <c r="X35" i="1"/>
  <c r="V35" i="1"/>
  <c r="Y35" i="1" s="1"/>
  <c r="X34" i="1"/>
  <c r="V34" i="1"/>
  <c r="Y34" i="1" s="1"/>
  <c r="X33" i="1"/>
  <c r="V33" i="1"/>
  <c r="Y33" i="1" s="1"/>
  <c r="X32" i="1"/>
  <c r="V32" i="1"/>
  <c r="Y32" i="1" s="1"/>
  <c r="X31" i="1"/>
  <c r="V31" i="1"/>
  <c r="Y31" i="1" s="1"/>
  <c r="X30" i="1"/>
  <c r="V30" i="1"/>
  <c r="Y30" i="1" s="1"/>
  <c r="X29" i="1"/>
  <c r="V29" i="1"/>
  <c r="Y29" i="1" s="1"/>
  <c r="X28" i="1"/>
  <c r="V28" i="1"/>
  <c r="Y28" i="1" s="1"/>
  <c r="X27" i="1"/>
  <c r="V27" i="1"/>
  <c r="Y27" i="1" s="1"/>
  <c r="X26" i="1"/>
  <c r="V26" i="1"/>
  <c r="Y26" i="1" s="1"/>
  <c r="X25" i="1"/>
  <c r="V25" i="1"/>
  <c r="Y25" i="1" s="1"/>
  <c r="X24" i="1"/>
  <c r="V24" i="1"/>
  <c r="Y24" i="1" s="1"/>
  <c r="X23" i="1"/>
  <c r="V23" i="1"/>
  <c r="Y23" i="1" s="1"/>
  <c r="X22" i="1"/>
  <c r="V22" i="1"/>
  <c r="Y22" i="1" s="1"/>
  <c r="X21" i="1"/>
  <c r="V21" i="1"/>
  <c r="Y21" i="1" s="1"/>
  <c r="X20" i="1"/>
  <c r="V20" i="1"/>
  <c r="Y20" i="1" s="1"/>
  <c r="X19" i="1"/>
  <c r="V19" i="1"/>
  <c r="Y19" i="1" s="1"/>
  <c r="X18" i="1"/>
  <c r="V18" i="1"/>
  <c r="Y18" i="1" s="1"/>
  <c r="X17" i="1"/>
  <c r="V17" i="1"/>
  <c r="Y17" i="1" s="1"/>
  <c r="X16" i="1"/>
  <c r="V16" i="1"/>
  <c r="Y16" i="1" s="1"/>
  <c r="X15" i="1"/>
  <c r="V15" i="1"/>
  <c r="Y15" i="1" s="1"/>
  <c r="X14" i="1"/>
  <c r="V14" i="1"/>
  <c r="Y14" i="1" s="1"/>
  <c r="X13" i="1"/>
  <c r="V13" i="1"/>
  <c r="Y13" i="1" s="1"/>
  <c r="X12" i="1"/>
  <c r="V12" i="1"/>
  <c r="Y12" i="1" s="1"/>
  <c r="X11" i="1"/>
  <c r="V11" i="1"/>
  <c r="Y11" i="1" s="1"/>
  <c r="X10" i="1"/>
  <c r="V10" i="1"/>
  <c r="Y10" i="1" s="1"/>
  <c r="Y9" i="1"/>
  <c r="X9" i="1"/>
  <c r="V9" i="1"/>
  <c r="X8" i="1"/>
  <c r="V8" i="1"/>
  <c r="Y8" i="1" s="1"/>
  <c r="X7" i="1"/>
  <c r="V7" i="1"/>
  <c r="Y7" i="1" s="1"/>
  <c r="X6" i="1"/>
  <c r="V6" i="1"/>
  <c r="Y6" i="1" s="1"/>
  <c r="Z6" i="1" s="1"/>
  <c r="X5" i="1"/>
  <c r="V5" i="1"/>
  <c r="Y5" i="1" s="1"/>
  <c r="X4" i="1"/>
  <c r="V4" i="1"/>
  <c r="Y4" i="1" s="1"/>
  <c r="X3" i="1"/>
  <c r="V3" i="1"/>
  <c r="Y3" i="1" s="1"/>
  <c r="X2" i="1"/>
  <c r="V2" i="1"/>
  <c r="Y2" i="1" s="1"/>
  <c r="Z21" i="1" l="1"/>
  <c r="Z23" i="1"/>
  <c r="Z25" i="1"/>
  <c r="Z27" i="1"/>
  <c r="Z29" i="1"/>
  <c r="Z31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3" i="1"/>
  <c r="Z75" i="1"/>
  <c r="Z77" i="1"/>
  <c r="Z121" i="1"/>
  <c r="Z137" i="1"/>
  <c r="Z145" i="1"/>
  <c r="Z157" i="1"/>
  <c r="Z5" i="1"/>
  <c r="Z22" i="1"/>
  <c r="Z24" i="1"/>
  <c r="Z26" i="1"/>
  <c r="Z28" i="1"/>
  <c r="Z30" i="1"/>
  <c r="Z32" i="1"/>
  <c r="Z34" i="1"/>
  <c r="Z36" i="1"/>
  <c r="Z38" i="1"/>
  <c r="Z40" i="1"/>
  <c r="Z42" i="1"/>
  <c r="Z44" i="1"/>
  <c r="Z46" i="1"/>
  <c r="Z48" i="1"/>
  <c r="Z50" i="1"/>
  <c r="Z52" i="1"/>
  <c r="Z54" i="1"/>
  <c r="Z56" i="1"/>
  <c r="Z58" i="1"/>
  <c r="Z60" i="1"/>
  <c r="Z62" i="1"/>
  <c r="Z64" i="1"/>
  <c r="Z83" i="1"/>
  <c r="Z85" i="1"/>
  <c r="Z89" i="1"/>
  <c r="Z91" i="1"/>
  <c r="Z93" i="1"/>
  <c r="Z138" i="1"/>
  <c r="Z3" i="1"/>
  <c r="Z4" i="1"/>
  <c r="Z79" i="1"/>
  <c r="Z95" i="1"/>
  <c r="Z111" i="1"/>
  <c r="Z118" i="1"/>
  <c r="Z146" i="1"/>
  <c r="Z2" i="1"/>
  <c r="Z71" i="1"/>
  <c r="Z81" i="1"/>
  <c r="Z87" i="1"/>
  <c r="Z103" i="1"/>
  <c r="Z117" i="1"/>
  <c r="Z125" i="1"/>
  <c r="Z127" i="1"/>
  <c r="Z158" i="1"/>
  <c r="Z165" i="1"/>
  <c r="Z167" i="1"/>
  <c r="Z133" i="1"/>
  <c r="Z142" i="1"/>
  <c r="Z154" i="1"/>
  <c r="Z161" i="1"/>
  <c r="Z169" i="1"/>
  <c r="Z134" i="1"/>
  <c r="Z141" i="1"/>
  <c r="Z153" i="1"/>
  <c r="Z162" i="1"/>
  <c r="Z166" i="1"/>
  <c r="Z8" i="1"/>
  <c r="Z12" i="1"/>
  <c r="Z16" i="1"/>
  <c r="Z20" i="1"/>
  <c r="Z7" i="1"/>
  <c r="Z11" i="1"/>
  <c r="Z15" i="1"/>
  <c r="Z19" i="1"/>
  <c r="Z10" i="1"/>
  <c r="Z14" i="1"/>
  <c r="Z18" i="1"/>
  <c r="Z9" i="1"/>
  <c r="Z13" i="1"/>
  <c r="Z17" i="1"/>
  <c r="Z170" i="1"/>
  <c r="Z68" i="1"/>
  <c r="Z72" i="1"/>
  <c r="Z76" i="1"/>
  <c r="Z80" i="1"/>
  <c r="Z84" i="1"/>
  <c r="Z88" i="1"/>
  <c r="Z92" i="1"/>
  <c r="Z96" i="1"/>
  <c r="Z100" i="1"/>
  <c r="Z104" i="1"/>
  <c r="Z108" i="1"/>
  <c r="Z112" i="1"/>
  <c r="Z116" i="1"/>
  <c r="Z119" i="1"/>
  <c r="Z122" i="1"/>
  <c r="Z126" i="1"/>
  <c r="Z130" i="1"/>
  <c r="Z136" i="1"/>
  <c r="Z139" i="1"/>
  <c r="Z144" i="1"/>
  <c r="Z147" i="1"/>
  <c r="Z150" i="1"/>
  <c r="Z156" i="1"/>
  <c r="Z159" i="1"/>
  <c r="Z164" i="1"/>
  <c r="Z66" i="1"/>
  <c r="Z70" i="1"/>
  <c r="Z74" i="1"/>
  <c r="Z78" i="1"/>
  <c r="Z82" i="1"/>
  <c r="Z86" i="1"/>
  <c r="Z90" i="1"/>
  <c r="Z94" i="1"/>
  <c r="Z98" i="1"/>
  <c r="Z102" i="1"/>
  <c r="Z106" i="1"/>
  <c r="Z110" i="1"/>
  <c r="Z114" i="1"/>
  <c r="Z120" i="1"/>
  <c r="Z124" i="1"/>
  <c r="Z128" i="1"/>
  <c r="Z132" i="1"/>
  <c r="Z135" i="1"/>
  <c r="Z140" i="1"/>
  <c r="Z143" i="1"/>
  <c r="Z148" i="1"/>
  <c r="Z152" i="1"/>
  <c r="Z155" i="1"/>
  <c r="Z160" i="1"/>
  <c r="Z163" i="1"/>
</calcChain>
</file>

<file path=xl/sharedStrings.xml><?xml version="1.0" encoding="utf-8"?>
<sst xmlns="http://schemas.openxmlformats.org/spreadsheetml/2006/main" count="2432" uniqueCount="269">
  <si>
    <r>
      <t>N</t>
    </r>
    <r>
      <rPr>
        <b/>
        <sz val="11"/>
        <color theme="1"/>
        <rFont val="Calibri"/>
        <family val="2"/>
      </rPr>
      <t>°</t>
    </r>
  </si>
  <si>
    <t>AEZ</t>
  </si>
  <si>
    <t>Region</t>
  </si>
  <si>
    <t>Department</t>
  </si>
  <si>
    <t>Commune</t>
  </si>
  <si>
    <t>Village</t>
  </si>
  <si>
    <t>Geographical coordinates</t>
  </si>
  <si>
    <t>Farmer name</t>
  </si>
  <si>
    <t>Season</t>
  </si>
  <si>
    <t>Crop</t>
  </si>
  <si>
    <t>Variety</t>
  </si>
  <si>
    <t>Technology</t>
  </si>
  <si>
    <t>Treatment</t>
  </si>
  <si>
    <t>Treatment Description</t>
  </si>
  <si>
    <t>Prix d'un sac de 50 kg</t>
  </si>
  <si>
    <t xml:space="preserve">(UP) Superficie totale (ha) </t>
  </si>
  <si>
    <t xml:space="preserve">(TP) Quantité totale produite (kg) </t>
  </si>
  <si>
    <t>(QS) Quantité totale vendue (kg)</t>
  </si>
  <si>
    <t>Prix unitaire de vente en (kg)</t>
  </si>
  <si>
    <t>Rendement (kg/ha)</t>
  </si>
  <si>
    <t>(Coût total de production (F CFA/ha)</t>
  </si>
  <si>
    <t>Valeur des ventes</t>
  </si>
  <si>
    <t>Profitabilité</t>
  </si>
  <si>
    <t>(VS) Valeur des ventes (FCFA)</t>
  </si>
  <si>
    <t>(IC) Coût total de production (FCFA)</t>
  </si>
  <si>
    <t>Culture</t>
  </si>
  <si>
    <t>Bassin arachidier</t>
  </si>
  <si>
    <t>Kaolack</t>
  </si>
  <si>
    <t>Nioro du rip</t>
  </si>
  <si>
    <t>Wack Ngouna</t>
  </si>
  <si>
    <t>Thilla Gallo</t>
  </si>
  <si>
    <t>Oumar Sow</t>
  </si>
  <si>
    <t>SS/SH</t>
  </si>
  <si>
    <t>Millet</t>
  </si>
  <si>
    <t>Thialack 2</t>
  </si>
  <si>
    <t>MD</t>
  </si>
  <si>
    <t>T2</t>
  </si>
  <si>
    <t>Mil</t>
  </si>
  <si>
    <t>T3</t>
  </si>
  <si>
    <t>Pratique recommandée</t>
  </si>
  <si>
    <t>T4</t>
  </si>
  <si>
    <t>Témoin sans engrais</t>
  </si>
  <si>
    <t xml:space="preserve">Poaskoto </t>
  </si>
  <si>
    <t>Dinguiraye</t>
  </si>
  <si>
    <t>Lat. 13°50.3730'N</t>
  </si>
  <si>
    <t>Long..15°50.9040'O</t>
  </si>
  <si>
    <t>OMAR KEITA</t>
  </si>
  <si>
    <t>Maize</t>
  </si>
  <si>
    <t>Early Thaï</t>
  </si>
  <si>
    <t>T1</t>
  </si>
  <si>
    <t>Pratique Paysanne</t>
  </si>
  <si>
    <t>Kaffrine</t>
  </si>
  <si>
    <t xml:space="preserve">Kahi </t>
  </si>
  <si>
    <t>Ngodiba</t>
  </si>
  <si>
    <t>Lat. 446218</t>
  </si>
  <si>
    <t>Long 1555147</t>
  </si>
  <si>
    <t>El Babou DIANE</t>
  </si>
  <si>
    <t>Koungheul</t>
  </si>
  <si>
    <t xml:space="preserve">Fass Thieckene  </t>
  </si>
  <si>
    <t>Pirame Manda</t>
  </si>
  <si>
    <t>Lat. 529700</t>
  </si>
  <si>
    <t>Long..11530334</t>
  </si>
  <si>
    <t>El Hadji NDIAYE</t>
  </si>
  <si>
    <t>0.12</t>
  </si>
  <si>
    <t>Fatick</t>
  </si>
  <si>
    <t>Foundiougne</t>
  </si>
  <si>
    <t xml:space="preserve">Keur Saloum Diané </t>
  </si>
  <si>
    <t>Keur macoumba souna</t>
  </si>
  <si>
    <t>Lat. 966121</t>
  </si>
  <si>
    <t>Long…1818915</t>
  </si>
  <si>
    <t>Mady Cissé</t>
  </si>
  <si>
    <t>Thiès</t>
  </si>
  <si>
    <t>NOTTO DIOBASS</t>
  </si>
  <si>
    <t>TANTENE MBAMBARA</t>
  </si>
  <si>
    <t>MOUSTAPHA TOGOLA</t>
  </si>
  <si>
    <t>SOUNA 3</t>
  </si>
  <si>
    <t>Diossong</t>
  </si>
  <si>
    <t>Passy Mbitéyène</t>
  </si>
  <si>
    <t>Lat 1359645.</t>
  </si>
  <si>
    <t>Long 1619818</t>
  </si>
  <si>
    <t xml:space="preserve"> Lamine Guèye</t>
  </si>
  <si>
    <t>Ndorong wolof</t>
  </si>
  <si>
    <t>Lat 1359645</t>
  </si>
  <si>
    <t>Ousmane Diop</t>
  </si>
  <si>
    <t>Sorghum</t>
  </si>
  <si>
    <t>Nguinth</t>
  </si>
  <si>
    <t>0,024 (sur les 0,03 ha )</t>
  </si>
  <si>
    <t>0,051 (sur les 0,03 ha )</t>
  </si>
  <si>
    <t>0,036 (sur les 0,03 ha )</t>
  </si>
  <si>
    <t>0,02 (sur les 0,03 ha )</t>
  </si>
  <si>
    <t>Mbour</t>
  </si>
  <si>
    <t>Malicounda</t>
  </si>
  <si>
    <t>Takhoum</t>
  </si>
  <si>
    <t>Lat. N°14°28 659</t>
  </si>
  <si>
    <t>Long…w 016 55 07</t>
  </si>
  <si>
    <t>Serigne   BOYE</t>
  </si>
  <si>
    <t>Souna 3</t>
  </si>
  <si>
    <t>Nguédiène</t>
  </si>
  <si>
    <t>Daouda NDOU</t>
  </si>
  <si>
    <t>Faourour/621B</t>
  </si>
  <si>
    <t>Louga</t>
  </si>
  <si>
    <t>Kelle Guéye</t>
  </si>
  <si>
    <t>Dara Ndiahour</t>
  </si>
  <si>
    <t>Aicha Mbengue</t>
  </si>
  <si>
    <t>Bassin Arachidier</t>
  </si>
  <si>
    <t>Pointe  Saréné</t>
  </si>
  <si>
    <t>Lat. N14°18 72</t>
  </si>
  <si>
    <t>Long…W 016.55 407</t>
  </si>
  <si>
    <t>Hamath DIOUF</t>
  </si>
  <si>
    <t>Kebemer</t>
  </si>
  <si>
    <t>Bandiègne</t>
  </si>
  <si>
    <t>Thiarry Loro</t>
  </si>
  <si>
    <t>Ibrahima Bèye</t>
  </si>
  <si>
    <t>Mbediènne</t>
  </si>
  <si>
    <t>Ndiakhaté Baba</t>
  </si>
  <si>
    <t>Mor Gueye</t>
  </si>
  <si>
    <t>KOUNGHEUL</t>
  </si>
  <si>
    <t>koungheul</t>
  </si>
  <si>
    <t>fass thiechene</t>
  </si>
  <si>
    <t>same diebel</t>
  </si>
  <si>
    <t>BALLA MANE</t>
  </si>
  <si>
    <t>SL 169</t>
  </si>
  <si>
    <t>Rien vendu</t>
  </si>
  <si>
    <t>Djilor</t>
  </si>
  <si>
    <t>Omar Kébé</t>
  </si>
  <si>
    <t>SIBASSOR</t>
  </si>
  <si>
    <t>Pape Mboup</t>
  </si>
  <si>
    <t>CHAKTI</t>
  </si>
  <si>
    <t xml:space="preserve">Pape Senghane Mbodj </t>
  </si>
  <si>
    <t>Cheikh Hanne</t>
  </si>
  <si>
    <t>Gorgui Ndao</t>
  </si>
  <si>
    <t>Fass Thieckene</t>
  </si>
  <si>
    <t>Same Thiallene</t>
  </si>
  <si>
    <t>Amath Kanata Sall</t>
  </si>
  <si>
    <t xml:space="preserve">Ablaye Sall </t>
  </si>
  <si>
    <t>Fass thieckene</t>
  </si>
  <si>
    <t>Dame Béye</t>
  </si>
  <si>
    <t>Thialack 3</t>
  </si>
  <si>
    <t xml:space="preserve"> Ibrahima Ndao</t>
  </si>
  <si>
    <t>Thiés</t>
  </si>
  <si>
    <t>Moussa  Cor  Faye</t>
  </si>
  <si>
    <t>Ibrahima  Gueye</t>
  </si>
  <si>
    <t>Mamadou  Wade</t>
  </si>
  <si>
    <t>Matar  Fall</t>
  </si>
  <si>
    <t>Boubacar Guèye</t>
  </si>
  <si>
    <t>Souleymane Traoré</t>
  </si>
  <si>
    <t>Mbomboye</t>
  </si>
  <si>
    <t>Mamadou Gning</t>
  </si>
  <si>
    <t>Notto Diobass</t>
  </si>
  <si>
    <t>MASS Diouf</t>
  </si>
  <si>
    <t>Medoune Diouf</t>
  </si>
  <si>
    <t>Lat. ….14°18’051</t>
  </si>
  <si>
    <t>Long…016°55’069</t>
  </si>
  <si>
    <t>Mbaye  Sarr</t>
  </si>
  <si>
    <t>Fourou 221/B</t>
  </si>
  <si>
    <t>Lat. …14°18’164</t>
  </si>
  <si>
    <t>Long…016°55’070</t>
  </si>
  <si>
    <t>EL Hadji  Mbodj</t>
  </si>
  <si>
    <t>Lat. ….14°18’107</t>
  </si>
  <si>
    <t>Long  016°55’232</t>
  </si>
  <si>
    <t>Marie   Niane</t>
  </si>
  <si>
    <t>ALEXANDRE  NDOUR</t>
  </si>
  <si>
    <t>NGANDA</t>
  </si>
  <si>
    <t>IBOU  NDOUR</t>
  </si>
  <si>
    <t>Ibou DIOUF</t>
  </si>
  <si>
    <t>LOUISE FAYE</t>
  </si>
  <si>
    <t>BOUBACAR NDOUR</t>
  </si>
  <si>
    <t xml:space="preserve">Tivaouane    </t>
  </si>
  <si>
    <t>Pambal</t>
  </si>
  <si>
    <t>Kiwi</t>
  </si>
  <si>
    <t>Yacine Tine</t>
  </si>
  <si>
    <t xml:space="preserve"> 0,25 </t>
  </si>
  <si>
    <t> 0,25</t>
  </si>
  <si>
    <t>75 000</t>
  </si>
  <si>
    <t xml:space="preserve"> 0,30 </t>
  </si>
  <si>
    <t> 90 000</t>
  </si>
  <si>
    <t>Daga</t>
  </si>
  <si>
    <t>Djibril Mbengue</t>
  </si>
  <si>
    <t xml:space="preserve"> 0,257 </t>
  </si>
  <si>
    <t> 0,257</t>
  </si>
  <si>
    <t> 0,312</t>
  </si>
  <si>
    <t> 62400</t>
  </si>
  <si>
    <t>Casamance</t>
  </si>
  <si>
    <t>Sedhiou</t>
  </si>
  <si>
    <t>Bounkiling</t>
  </si>
  <si>
    <t>Lat: 0423148</t>
  </si>
  <si>
    <t>Long: 1441786</t>
  </si>
  <si>
    <t>Landing SAMA</t>
  </si>
  <si>
    <t>Aubergine</t>
  </si>
  <si>
    <t>Bloc peauty</t>
  </si>
  <si>
    <t>Eggplant</t>
  </si>
  <si>
    <t>ZIGUINCHOR</t>
  </si>
  <si>
    <t xml:space="preserve">OUSSOUYE </t>
  </si>
  <si>
    <t>OUKOUT</t>
  </si>
  <si>
    <t>DIAKENE OUOLOF</t>
  </si>
  <si>
    <t xml:space="preserve">  Lat:1227179</t>
  </si>
  <si>
    <t>Long : 01638238</t>
  </si>
  <si>
    <t>ALIOU DIAKHATE</t>
  </si>
  <si>
    <t>Suwane</t>
  </si>
  <si>
    <t>OUSSOUYE</t>
  </si>
  <si>
    <t>MLOMP</t>
  </si>
  <si>
    <t>HAER</t>
  </si>
  <si>
    <t>Lat.1232052</t>
  </si>
  <si>
    <t>Long 01634202</t>
  </si>
  <si>
    <t>ANTOINE  SAMBOU</t>
  </si>
  <si>
    <t xml:space="preserve">MLOMP  </t>
  </si>
  <si>
    <t>LOUDIA OUOLOF</t>
  </si>
  <si>
    <t>Lat.1230535</t>
  </si>
  <si>
    <t>Long 01635400</t>
  </si>
  <si>
    <t>SALIOU SOUSSO</t>
  </si>
  <si>
    <t xml:space="preserve"> Lat:122912</t>
  </si>
  <si>
    <t>Long:01632978</t>
  </si>
  <si>
    <t>Bourama Diedhipu</t>
  </si>
  <si>
    <t>Rice</t>
  </si>
  <si>
    <t>Nerica L19</t>
  </si>
  <si>
    <t xml:space="preserve">vente riz non pratiquée </t>
  </si>
  <si>
    <t>Oukout</t>
  </si>
  <si>
    <t>Dianténe</t>
  </si>
  <si>
    <t xml:space="preserve">Lat:1228516 </t>
  </si>
  <si>
    <t>Long:01637553</t>
  </si>
  <si>
    <t>BERTHE  DIATTA</t>
  </si>
  <si>
    <t>War 77</t>
  </si>
  <si>
    <t>PPE</t>
  </si>
  <si>
    <t xml:space="preserve">Diembering  </t>
  </si>
  <si>
    <t>Diembéring</t>
  </si>
  <si>
    <t>Lat:1227339</t>
  </si>
  <si>
    <t>Long:01645452</t>
  </si>
  <si>
    <t>George B DIATTA</t>
  </si>
  <si>
    <t>Vente riz non pratiquée</t>
  </si>
  <si>
    <t>Kahinda</t>
  </si>
  <si>
    <t>Lat. 1230789</t>
  </si>
  <si>
    <t>Long: 01632277</t>
  </si>
  <si>
    <t>André   DIATTA</t>
  </si>
  <si>
    <t>DIEMBERING</t>
  </si>
  <si>
    <t>BOUCOTTE OUOLOF</t>
  </si>
  <si>
    <t xml:space="preserve">Lat. 1226339 </t>
  </si>
  <si>
    <t>Long 01645432</t>
  </si>
  <si>
    <t>CHEICK ABBA MBAYE</t>
  </si>
  <si>
    <t>TENGHORY</t>
  </si>
  <si>
    <t>TEUBI</t>
  </si>
  <si>
    <t>Lat…12 79</t>
  </si>
  <si>
    <t>Long…16°20,0345</t>
  </si>
  <si>
    <t>SOULEYMANE DIEME</t>
  </si>
  <si>
    <t>keur bir ndao</t>
  </si>
  <si>
    <t>Senegal Orientale</t>
  </si>
  <si>
    <t>Tamba</t>
  </si>
  <si>
    <t>Koumpentoum</t>
  </si>
  <si>
    <t>Massembé</t>
  </si>
  <si>
    <t xml:space="preserve">Bamba Thialéne  </t>
  </si>
  <si>
    <t>Assanatou Ba</t>
  </si>
  <si>
    <t>Sahel 108</t>
  </si>
  <si>
    <t>Niayes</t>
  </si>
  <si>
    <t xml:space="preserve">Leona </t>
  </si>
  <si>
    <t>Ndiélègne</t>
  </si>
  <si>
    <t>Lat….15,766</t>
  </si>
  <si>
    <t>Long….16,515</t>
  </si>
  <si>
    <t>Coumbel Sow</t>
  </si>
  <si>
    <t>Gombo</t>
  </si>
  <si>
    <t>clemson</t>
  </si>
  <si>
    <t>0,0024</t>
  </si>
  <si>
    <t>Tivaouane</t>
  </si>
  <si>
    <t>Darou Khoudoss</t>
  </si>
  <si>
    <t>Touba NDIAYE</t>
  </si>
  <si>
    <t>Khadim NDOYE</t>
  </si>
  <si>
    <t>Keur Allé GAYE</t>
  </si>
  <si>
    <t>Lat…...…15,123</t>
  </si>
  <si>
    <t>Long……16,856</t>
  </si>
  <si>
    <t>Guilaye SAMB</t>
  </si>
  <si>
    <t xml:space="preserve">Superficie globale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</si>
</sst>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0" borderId="0" xfId="0" applyFont="1"/>
    <xf numFmtId="0" fontId="0" fillId="3" borderId="0" xfId="0" applyFill="1" applyAlignment="1">
      <alignment horizontal="right"/>
    </xf>
    <xf numFmtId="164" fontId="0" fillId="3" borderId="0" xfId="1" applyNumberFormat="1" applyFon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164" fontId="0" fillId="6" borderId="0" xfId="1" applyNumberFormat="1" applyFont="1" applyFill="1" applyAlignment="1">
      <alignment horizontal="right"/>
    </xf>
    <xf numFmtId="0" fontId="0" fillId="6" borderId="0" xfId="0" applyFill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F9AF-F989-42EC-B3BE-6561E51950DD}">
  <dimension ref="A1:AC170"/>
  <sheetViews>
    <sheetView tabSelected="1" topLeftCell="U1" zoomScale="106" zoomScaleNormal="106" workbookViewId="0">
      <pane ySplit="1" topLeftCell="A86" activePane="bottomLeft" state="frozen"/>
      <selection pane="bottomLeft" activeCell="J11" sqref="J11"/>
    </sheetView>
  </sheetViews>
  <sheetFormatPr defaultRowHeight="14.5" x14ac:dyDescent="0.35"/>
  <cols>
    <col min="1" max="1" width="5.7265625" customWidth="1"/>
    <col min="2" max="2" width="19.6328125" customWidth="1"/>
    <col min="3" max="3" width="12.7265625" customWidth="1"/>
    <col min="4" max="4" width="14.81640625" customWidth="1"/>
    <col min="5" max="5" width="17.1796875" customWidth="1"/>
    <col min="6" max="6" width="14.81640625" customWidth="1"/>
    <col min="7" max="7" width="16.6328125" customWidth="1"/>
    <col min="8" max="8" width="18.81640625" customWidth="1"/>
    <col min="9" max="9" width="19.08984375" customWidth="1"/>
    <col min="10" max="10" width="16" customWidth="1"/>
    <col min="11" max="11" width="12" customWidth="1"/>
    <col min="12" max="12" width="7.453125" customWidth="1"/>
    <col min="13" max="13" width="10.453125" customWidth="1"/>
    <col min="14" max="14" width="11.1796875" customWidth="1"/>
    <col min="15" max="15" width="10.26953125" customWidth="1"/>
    <col min="16" max="16" width="20.26953125" customWidth="1"/>
    <col min="17" max="17" width="14.7265625" customWidth="1"/>
    <col min="18" max="18" width="13.26953125" customWidth="1"/>
    <col min="19" max="20" width="14.7265625" customWidth="1"/>
    <col min="21" max="26" width="16.81640625" customWidth="1"/>
    <col min="27" max="27" width="15.26953125" customWidth="1"/>
    <col min="28" max="28" width="16.81640625" customWidth="1"/>
  </cols>
  <sheetData>
    <row r="1" spans="1:29" ht="43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/>
      <c r="I1" s="2" t="s">
        <v>7</v>
      </c>
      <c r="J1" s="4" t="s">
        <v>268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14</v>
      </c>
      <c r="S1" s="2" t="s">
        <v>15</v>
      </c>
      <c r="T1" s="2" t="s">
        <v>16</v>
      </c>
      <c r="U1" s="2" t="s">
        <v>17</v>
      </c>
      <c r="V1" s="5" t="s">
        <v>18</v>
      </c>
      <c r="W1" s="5" t="s">
        <v>19</v>
      </c>
      <c r="X1" s="6" t="s">
        <v>20</v>
      </c>
      <c r="Y1" s="6" t="s">
        <v>21</v>
      </c>
      <c r="Z1" s="6" t="s">
        <v>22</v>
      </c>
      <c r="AA1" s="2" t="s">
        <v>23</v>
      </c>
      <c r="AB1" s="2" t="s">
        <v>24</v>
      </c>
      <c r="AC1" s="6" t="s">
        <v>25</v>
      </c>
    </row>
    <row r="2" spans="1:29" x14ac:dyDescent="0.35">
      <c r="A2">
        <v>2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I2" t="s">
        <v>31</v>
      </c>
      <c r="J2">
        <v>0.12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35</v>
      </c>
      <c r="Q2" s="7">
        <v>10000</v>
      </c>
      <c r="R2">
        <v>250</v>
      </c>
      <c r="S2">
        <v>0.12</v>
      </c>
      <c r="T2">
        <v>24.63</v>
      </c>
      <c r="U2">
        <v>37.950000000000003</v>
      </c>
      <c r="V2" s="8">
        <f>Q2/50</f>
        <v>200</v>
      </c>
      <c r="W2" s="8">
        <v>1265</v>
      </c>
      <c r="X2" s="9">
        <f t="shared" ref="X2:X65" si="0">AB2/S2</f>
        <v>78335.869565217392</v>
      </c>
      <c r="Y2" s="9">
        <f>W2*V2</f>
        <v>253000</v>
      </c>
      <c r="Z2" s="9">
        <f>Y2-X2</f>
        <v>174664.13043478259</v>
      </c>
      <c r="AA2">
        <v>73.319999999999993</v>
      </c>
      <c r="AB2">
        <v>9400.3043478260861</v>
      </c>
      <c r="AC2" t="s">
        <v>37</v>
      </c>
    </row>
    <row r="3" spans="1:29" x14ac:dyDescent="0.35">
      <c r="A3">
        <v>3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I3" t="s">
        <v>31</v>
      </c>
      <c r="J3">
        <v>0.12</v>
      </c>
      <c r="K3" t="s">
        <v>32</v>
      </c>
      <c r="L3" t="s">
        <v>33</v>
      </c>
      <c r="M3" t="s">
        <v>34</v>
      </c>
      <c r="N3" t="s">
        <v>35</v>
      </c>
      <c r="O3" t="s">
        <v>38</v>
      </c>
      <c r="P3" t="s">
        <v>39</v>
      </c>
      <c r="Q3" s="7">
        <v>10000</v>
      </c>
      <c r="R3">
        <v>250</v>
      </c>
      <c r="S3">
        <v>0.12</v>
      </c>
      <c r="T3">
        <v>24</v>
      </c>
      <c r="U3">
        <v>37</v>
      </c>
      <c r="V3" s="8">
        <f t="shared" ref="V3:V66" si="1">Q3/50</f>
        <v>200</v>
      </c>
      <c r="W3" s="8">
        <v>2444</v>
      </c>
      <c r="X3" s="9">
        <f t="shared" si="0"/>
        <v>93400</v>
      </c>
      <c r="Y3" s="9">
        <f t="shared" ref="Y3:Y66" si="2">W3*V3</f>
        <v>488800</v>
      </c>
      <c r="Z3" s="9">
        <f t="shared" ref="Z3:Z66" si="3">Y3-X3</f>
        <v>395400</v>
      </c>
      <c r="AA3">
        <v>73</v>
      </c>
      <c r="AB3">
        <v>11208</v>
      </c>
      <c r="AC3" t="s">
        <v>37</v>
      </c>
    </row>
    <row r="4" spans="1:29" x14ac:dyDescent="0.35">
      <c r="A4">
        <v>4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I4" t="s">
        <v>31</v>
      </c>
      <c r="J4">
        <v>0.12</v>
      </c>
      <c r="K4" t="s">
        <v>32</v>
      </c>
      <c r="L4" t="s">
        <v>33</v>
      </c>
      <c r="M4" t="s">
        <v>34</v>
      </c>
      <c r="N4" t="s">
        <v>35</v>
      </c>
      <c r="O4" t="s">
        <v>40</v>
      </c>
      <c r="P4" t="s">
        <v>41</v>
      </c>
      <c r="Q4" s="7">
        <v>10000</v>
      </c>
      <c r="R4">
        <v>250</v>
      </c>
      <c r="S4">
        <v>0.12</v>
      </c>
      <c r="T4">
        <v>5160</v>
      </c>
      <c r="U4">
        <v>7955</v>
      </c>
      <c r="V4" s="8">
        <f t="shared" si="1"/>
        <v>200</v>
      </c>
      <c r="W4" s="8">
        <v>201</v>
      </c>
      <c r="X4" s="9">
        <f t="shared" si="0"/>
        <v>34190</v>
      </c>
      <c r="Y4" s="9">
        <f t="shared" si="2"/>
        <v>40200</v>
      </c>
      <c r="Z4" s="9">
        <f t="shared" si="3"/>
        <v>6010</v>
      </c>
      <c r="AA4">
        <v>15695</v>
      </c>
      <c r="AB4">
        <v>4102.8</v>
      </c>
      <c r="AC4" t="s">
        <v>37</v>
      </c>
    </row>
    <row r="5" spans="1:29" x14ac:dyDescent="0.35">
      <c r="A5">
        <v>5</v>
      </c>
      <c r="B5" t="s">
        <v>26</v>
      </c>
      <c r="C5" t="s">
        <v>27</v>
      </c>
      <c r="D5" t="s">
        <v>28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>
        <v>3</v>
      </c>
      <c r="K5" t="s">
        <v>32</v>
      </c>
      <c r="L5" t="s">
        <v>47</v>
      </c>
      <c r="M5" t="s">
        <v>48</v>
      </c>
      <c r="N5" t="s">
        <v>35</v>
      </c>
      <c r="O5" t="s">
        <v>49</v>
      </c>
      <c r="P5" t="s">
        <v>50</v>
      </c>
      <c r="Q5">
        <v>8000</v>
      </c>
      <c r="R5">
        <v>11250</v>
      </c>
      <c r="S5">
        <v>0.03</v>
      </c>
      <c r="T5">
        <v>8000</v>
      </c>
      <c r="U5">
        <v>7450</v>
      </c>
      <c r="V5" s="8">
        <f t="shared" si="1"/>
        <v>160</v>
      </c>
      <c r="W5" s="8">
        <v>1833</v>
      </c>
      <c r="X5" s="9">
        <f t="shared" si="0"/>
        <v>226750</v>
      </c>
      <c r="Y5" s="9">
        <f t="shared" si="2"/>
        <v>293280</v>
      </c>
      <c r="Z5" s="9">
        <f t="shared" si="3"/>
        <v>66530</v>
      </c>
      <c r="AA5">
        <v>8210</v>
      </c>
      <c r="AB5">
        <v>6802.5</v>
      </c>
      <c r="AC5" t="s">
        <v>47</v>
      </c>
    </row>
    <row r="6" spans="1:29" x14ac:dyDescent="0.35">
      <c r="A6">
        <v>6</v>
      </c>
      <c r="B6" t="s">
        <v>104</v>
      </c>
      <c r="C6" t="s">
        <v>27</v>
      </c>
      <c r="D6" t="s">
        <v>28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>
        <v>3</v>
      </c>
      <c r="K6" t="s">
        <v>32</v>
      </c>
      <c r="L6" t="s">
        <v>47</v>
      </c>
      <c r="M6" t="s">
        <v>48</v>
      </c>
      <c r="N6" t="s">
        <v>35</v>
      </c>
      <c r="O6" t="s">
        <v>36</v>
      </c>
      <c r="P6" t="s">
        <v>35</v>
      </c>
      <c r="Q6">
        <v>8000</v>
      </c>
      <c r="R6">
        <v>11250</v>
      </c>
      <c r="S6">
        <v>0.03</v>
      </c>
      <c r="T6">
        <v>82</v>
      </c>
      <c r="U6" s="10">
        <v>0</v>
      </c>
      <c r="V6" s="8">
        <f t="shared" si="1"/>
        <v>160</v>
      </c>
      <c r="W6" s="8">
        <v>2733</v>
      </c>
      <c r="X6" s="9">
        <f t="shared" si="0"/>
        <v>346916.66666666669</v>
      </c>
      <c r="Y6" s="9">
        <f t="shared" si="2"/>
        <v>437280</v>
      </c>
      <c r="Z6" s="9">
        <f t="shared" si="3"/>
        <v>90363.333333333314</v>
      </c>
      <c r="AA6">
        <v>0</v>
      </c>
      <c r="AB6">
        <v>10407.5</v>
      </c>
      <c r="AC6" t="s">
        <v>47</v>
      </c>
    </row>
    <row r="7" spans="1:29" x14ac:dyDescent="0.35">
      <c r="A7">
        <v>7</v>
      </c>
      <c r="B7" t="s">
        <v>104</v>
      </c>
      <c r="C7" t="s">
        <v>27</v>
      </c>
      <c r="D7" t="s">
        <v>28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>
        <v>3</v>
      </c>
      <c r="K7" t="s">
        <v>32</v>
      </c>
      <c r="L7" t="s">
        <v>47</v>
      </c>
      <c r="M7" t="s">
        <v>48</v>
      </c>
      <c r="N7" t="s">
        <v>35</v>
      </c>
      <c r="O7" t="s">
        <v>38</v>
      </c>
      <c r="P7" t="s">
        <v>39</v>
      </c>
      <c r="Q7">
        <v>8000</v>
      </c>
      <c r="R7">
        <v>11250</v>
      </c>
      <c r="S7">
        <v>0.03</v>
      </c>
      <c r="T7">
        <v>58</v>
      </c>
      <c r="U7" s="10">
        <v>0</v>
      </c>
      <c r="V7" s="8">
        <f t="shared" si="1"/>
        <v>160</v>
      </c>
      <c r="W7" s="8">
        <v>1933</v>
      </c>
      <c r="X7" s="9">
        <f t="shared" si="0"/>
        <v>399308.33333333337</v>
      </c>
      <c r="Y7" s="9">
        <f t="shared" si="2"/>
        <v>309280</v>
      </c>
      <c r="Z7" s="9">
        <f t="shared" si="3"/>
        <v>-90028.333333333372</v>
      </c>
      <c r="AA7">
        <v>0</v>
      </c>
      <c r="AB7">
        <v>11979.25</v>
      </c>
      <c r="AC7" t="s">
        <v>47</v>
      </c>
    </row>
    <row r="8" spans="1:29" x14ac:dyDescent="0.35">
      <c r="A8">
        <v>8</v>
      </c>
      <c r="B8" t="s">
        <v>104</v>
      </c>
      <c r="C8" t="s">
        <v>27</v>
      </c>
      <c r="D8" t="s">
        <v>28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>
        <v>3</v>
      </c>
      <c r="K8" t="s">
        <v>32</v>
      </c>
      <c r="L8" t="s">
        <v>47</v>
      </c>
      <c r="M8" t="s">
        <v>48</v>
      </c>
      <c r="N8" t="s">
        <v>35</v>
      </c>
      <c r="O8" t="s">
        <v>40</v>
      </c>
      <c r="P8" t="s">
        <v>41</v>
      </c>
      <c r="Q8">
        <v>8000</v>
      </c>
      <c r="R8">
        <v>11250</v>
      </c>
      <c r="S8">
        <v>0.03</v>
      </c>
      <c r="T8">
        <v>44</v>
      </c>
      <c r="U8" s="10">
        <v>0</v>
      </c>
      <c r="V8" s="8">
        <f t="shared" si="1"/>
        <v>160</v>
      </c>
      <c r="W8" s="8">
        <v>1467</v>
      </c>
      <c r="X8" s="9">
        <f t="shared" si="0"/>
        <v>197466.66666666669</v>
      </c>
      <c r="Y8" s="9">
        <f t="shared" si="2"/>
        <v>234720</v>
      </c>
      <c r="Z8" s="9">
        <f t="shared" si="3"/>
        <v>37253.333333333314</v>
      </c>
      <c r="AA8">
        <v>0</v>
      </c>
      <c r="AB8">
        <v>5924</v>
      </c>
      <c r="AC8" t="s">
        <v>47</v>
      </c>
    </row>
    <row r="9" spans="1:29" x14ac:dyDescent="0.35">
      <c r="A9">
        <v>9</v>
      </c>
      <c r="B9" t="s">
        <v>104</v>
      </c>
      <c r="C9" t="s">
        <v>51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 t="s">
        <v>56</v>
      </c>
      <c r="J9">
        <v>5</v>
      </c>
      <c r="K9" t="s">
        <v>32</v>
      </c>
      <c r="L9" t="s">
        <v>33</v>
      </c>
      <c r="M9" t="s">
        <v>34</v>
      </c>
      <c r="N9" t="s">
        <v>35</v>
      </c>
      <c r="O9" t="s">
        <v>49</v>
      </c>
      <c r="P9" t="s">
        <v>50</v>
      </c>
      <c r="Q9">
        <v>10000</v>
      </c>
      <c r="R9">
        <v>12500</v>
      </c>
      <c r="S9">
        <v>0.03</v>
      </c>
      <c r="T9">
        <v>39.659999999999997</v>
      </c>
      <c r="U9">
        <v>39</v>
      </c>
      <c r="V9" s="8">
        <f t="shared" si="1"/>
        <v>200</v>
      </c>
      <c r="W9" s="8">
        <v>1322</v>
      </c>
      <c r="X9" s="9">
        <f t="shared" si="0"/>
        <v>218608.69565217392</v>
      </c>
      <c r="Y9" s="9">
        <f t="shared" si="2"/>
        <v>264400</v>
      </c>
      <c r="Z9" s="9">
        <f t="shared" si="3"/>
        <v>45791.304347826081</v>
      </c>
      <c r="AA9">
        <v>7800</v>
      </c>
      <c r="AB9">
        <v>6558.260869565217</v>
      </c>
      <c r="AC9" t="s">
        <v>37</v>
      </c>
    </row>
    <row r="10" spans="1:29" x14ac:dyDescent="0.35">
      <c r="A10">
        <v>10</v>
      </c>
      <c r="B10" t="s">
        <v>104</v>
      </c>
      <c r="C10" t="s">
        <v>51</v>
      </c>
      <c r="D10" t="s">
        <v>51</v>
      </c>
      <c r="E10" t="s">
        <v>52</v>
      </c>
      <c r="F10" t="s">
        <v>53</v>
      </c>
      <c r="G10" t="s">
        <v>54</v>
      </c>
      <c r="H10" t="s">
        <v>55</v>
      </c>
      <c r="I10" t="s">
        <v>56</v>
      </c>
      <c r="J10">
        <v>5</v>
      </c>
      <c r="K10" t="s">
        <v>32</v>
      </c>
      <c r="L10" t="s">
        <v>33</v>
      </c>
      <c r="M10" t="s">
        <v>34</v>
      </c>
      <c r="N10" t="s">
        <v>35</v>
      </c>
      <c r="O10" t="s">
        <v>36</v>
      </c>
      <c r="P10" t="s">
        <v>35</v>
      </c>
      <c r="Q10">
        <v>10000</v>
      </c>
      <c r="R10">
        <v>12500</v>
      </c>
      <c r="S10">
        <v>0.03</v>
      </c>
      <c r="T10">
        <v>63.15</v>
      </c>
      <c r="U10">
        <v>63</v>
      </c>
      <c r="V10" s="8">
        <f t="shared" si="1"/>
        <v>200</v>
      </c>
      <c r="W10" s="8">
        <v>2105</v>
      </c>
      <c r="X10" s="9">
        <f t="shared" si="0"/>
        <v>313343.47826086957</v>
      </c>
      <c r="Y10" s="9">
        <f t="shared" si="2"/>
        <v>421000</v>
      </c>
      <c r="Z10" s="9">
        <f t="shared" si="3"/>
        <v>107656.52173913043</v>
      </c>
      <c r="AA10">
        <v>12600</v>
      </c>
      <c r="AB10">
        <v>9400.3043478260861</v>
      </c>
      <c r="AC10" t="s">
        <v>37</v>
      </c>
    </row>
    <row r="11" spans="1:29" x14ac:dyDescent="0.35">
      <c r="A11">
        <v>11</v>
      </c>
      <c r="B11" t="s">
        <v>104</v>
      </c>
      <c r="C11" t="s">
        <v>51</v>
      </c>
      <c r="D11" t="s">
        <v>51</v>
      </c>
      <c r="E11" t="s">
        <v>52</v>
      </c>
      <c r="F11" t="s">
        <v>53</v>
      </c>
      <c r="G11" t="s">
        <v>54</v>
      </c>
      <c r="H11" t="s">
        <v>55</v>
      </c>
      <c r="I11" t="s">
        <v>56</v>
      </c>
      <c r="J11">
        <v>5</v>
      </c>
      <c r="K11" t="s">
        <v>32</v>
      </c>
      <c r="L11" t="s">
        <v>33</v>
      </c>
      <c r="M11" t="s">
        <v>34</v>
      </c>
      <c r="N11" t="s">
        <v>35</v>
      </c>
      <c r="O11" t="s">
        <v>38</v>
      </c>
      <c r="P11" t="s">
        <v>39</v>
      </c>
      <c r="Q11">
        <v>10000</v>
      </c>
      <c r="R11">
        <v>12500</v>
      </c>
      <c r="S11">
        <v>0.03</v>
      </c>
      <c r="T11">
        <v>82.77</v>
      </c>
      <c r="U11">
        <v>82</v>
      </c>
      <c r="V11" s="8">
        <f t="shared" si="1"/>
        <v>200</v>
      </c>
      <c r="W11" s="8">
        <v>2759</v>
      </c>
      <c r="X11" s="9">
        <f t="shared" si="0"/>
        <v>373600</v>
      </c>
      <c r="Y11" s="9">
        <f t="shared" si="2"/>
        <v>551800</v>
      </c>
      <c r="Z11" s="9">
        <f t="shared" si="3"/>
        <v>178200</v>
      </c>
      <c r="AA11">
        <v>16400</v>
      </c>
      <c r="AB11">
        <v>11208</v>
      </c>
      <c r="AC11" t="s">
        <v>37</v>
      </c>
    </row>
    <row r="12" spans="1:29" x14ac:dyDescent="0.35">
      <c r="A12">
        <v>12</v>
      </c>
      <c r="B12" t="s">
        <v>104</v>
      </c>
      <c r="C12" t="s">
        <v>51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>
        <v>5</v>
      </c>
      <c r="K12" t="s">
        <v>32</v>
      </c>
      <c r="L12" t="s">
        <v>33</v>
      </c>
      <c r="M12" t="s">
        <v>34</v>
      </c>
      <c r="N12" t="s">
        <v>35</v>
      </c>
      <c r="O12" t="s">
        <v>40</v>
      </c>
      <c r="P12" t="s">
        <v>41</v>
      </c>
      <c r="Q12">
        <v>10000</v>
      </c>
      <c r="R12">
        <v>12500</v>
      </c>
      <c r="S12">
        <v>0.03</v>
      </c>
      <c r="T12">
        <v>36.93</v>
      </c>
      <c r="U12">
        <v>36</v>
      </c>
      <c r="V12" s="8">
        <f t="shared" si="1"/>
        <v>200</v>
      </c>
      <c r="W12" s="8">
        <v>1231</v>
      </c>
      <c r="X12" s="9">
        <f t="shared" si="0"/>
        <v>136760</v>
      </c>
      <c r="Y12" s="9">
        <f t="shared" si="2"/>
        <v>246200</v>
      </c>
      <c r="Z12" s="9">
        <f t="shared" si="3"/>
        <v>109440</v>
      </c>
      <c r="AA12">
        <v>7200</v>
      </c>
      <c r="AB12">
        <v>4102.8</v>
      </c>
      <c r="AC12" t="s">
        <v>37</v>
      </c>
    </row>
    <row r="13" spans="1:29" x14ac:dyDescent="0.35">
      <c r="A13">
        <v>13</v>
      </c>
      <c r="B13" t="s">
        <v>104</v>
      </c>
      <c r="C13" t="s">
        <v>51</v>
      </c>
      <c r="D13" t="s">
        <v>57</v>
      </c>
      <c r="E13" t="s">
        <v>58</v>
      </c>
      <c r="F13" t="s">
        <v>59</v>
      </c>
      <c r="G13" t="s">
        <v>60</v>
      </c>
      <c r="H13" t="s">
        <v>61</v>
      </c>
      <c r="I13" t="s">
        <v>62</v>
      </c>
      <c r="J13" s="11" t="s">
        <v>63</v>
      </c>
      <c r="K13" t="s">
        <v>32</v>
      </c>
      <c r="L13" t="s">
        <v>47</v>
      </c>
      <c r="M13" t="s">
        <v>48</v>
      </c>
      <c r="N13" t="s">
        <v>35</v>
      </c>
      <c r="O13" t="s">
        <v>49</v>
      </c>
      <c r="P13" t="s">
        <v>50</v>
      </c>
      <c r="Q13">
        <v>10000</v>
      </c>
      <c r="R13">
        <v>115000</v>
      </c>
      <c r="S13">
        <v>0.03</v>
      </c>
      <c r="T13">
        <v>35.19</v>
      </c>
      <c r="U13">
        <v>0</v>
      </c>
      <c r="V13" s="8">
        <f t="shared" si="1"/>
        <v>200</v>
      </c>
      <c r="W13" s="8">
        <v>1173</v>
      </c>
      <c r="X13" s="9">
        <f t="shared" si="0"/>
        <v>218608.69565217392</v>
      </c>
      <c r="Y13" s="9">
        <f t="shared" si="2"/>
        <v>234600</v>
      </c>
      <c r="Z13" s="9">
        <f t="shared" si="3"/>
        <v>15991.304347826081</v>
      </c>
      <c r="AA13">
        <v>0</v>
      </c>
      <c r="AB13">
        <v>6558.260869565217</v>
      </c>
      <c r="AC13" t="s">
        <v>37</v>
      </c>
    </row>
    <row r="14" spans="1:29" x14ac:dyDescent="0.35">
      <c r="A14">
        <v>14</v>
      </c>
      <c r="B14" t="s">
        <v>104</v>
      </c>
      <c r="C14" t="s">
        <v>51</v>
      </c>
      <c r="D14" t="s">
        <v>57</v>
      </c>
      <c r="E14" t="s">
        <v>58</v>
      </c>
      <c r="F14" t="s">
        <v>59</v>
      </c>
      <c r="G14" t="s">
        <v>60</v>
      </c>
      <c r="H14" t="s">
        <v>61</v>
      </c>
      <c r="I14" t="s">
        <v>62</v>
      </c>
      <c r="J14" s="11" t="s">
        <v>63</v>
      </c>
      <c r="K14" t="s">
        <v>32</v>
      </c>
      <c r="L14" t="s">
        <v>47</v>
      </c>
      <c r="M14" t="s">
        <v>48</v>
      </c>
      <c r="N14" t="s">
        <v>35</v>
      </c>
      <c r="O14" t="s">
        <v>36</v>
      </c>
      <c r="P14" t="s">
        <v>35</v>
      </c>
      <c r="Q14">
        <v>10000</v>
      </c>
      <c r="R14">
        <v>115000</v>
      </c>
      <c r="S14">
        <v>0.03</v>
      </c>
      <c r="T14">
        <v>70.38</v>
      </c>
      <c r="U14">
        <v>0</v>
      </c>
      <c r="V14" s="8">
        <f t="shared" si="1"/>
        <v>200</v>
      </c>
      <c r="W14" s="8">
        <v>2346</v>
      </c>
      <c r="X14" s="9">
        <f t="shared" si="0"/>
        <v>313343.47826086957</v>
      </c>
      <c r="Y14" s="9">
        <f t="shared" si="2"/>
        <v>469200</v>
      </c>
      <c r="Z14" s="9">
        <f t="shared" si="3"/>
        <v>155856.52173913043</v>
      </c>
      <c r="AA14">
        <v>0</v>
      </c>
      <c r="AB14">
        <v>9400.3043478260861</v>
      </c>
      <c r="AC14" t="s">
        <v>37</v>
      </c>
    </row>
    <row r="15" spans="1:29" x14ac:dyDescent="0.35">
      <c r="A15">
        <v>15</v>
      </c>
      <c r="B15" t="s">
        <v>104</v>
      </c>
      <c r="C15" t="s">
        <v>51</v>
      </c>
      <c r="D15" t="s">
        <v>57</v>
      </c>
      <c r="E15" t="s">
        <v>58</v>
      </c>
      <c r="F15" t="s">
        <v>59</v>
      </c>
      <c r="G15" t="s">
        <v>60</v>
      </c>
      <c r="H15" t="s">
        <v>61</v>
      </c>
      <c r="I15" t="s">
        <v>62</v>
      </c>
      <c r="J15" s="11" t="s">
        <v>63</v>
      </c>
      <c r="K15" t="s">
        <v>32</v>
      </c>
      <c r="L15" t="s">
        <v>47</v>
      </c>
      <c r="M15" t="s">
        <v>48</v>
      </c>
      <c r="N15" t="s">
        <v>35</v>
      </c>
      <c r="O15" t="s">
        <v>38</v>
      </c>
      <c r="P15" t="s">
        <v>39</v>
      </c>
      <c r="Q15">
        <v>10000</v>
      </c>
      <c r="R15">
        <v>115000</v>
      </c>
      <c r="S15">
        <v>0.03</v>
      </c>
      <c r="T15">
        <v>29.61</v>
      </c>
      <c r="U15">
        <v>0</v>
      </c>
      <c r="V15" s="8">
        <f t="shared" si="1"/>
        <v>200</v>
      </c>
      <c r="W15" s="8">
        <v>987</v>
      </c>
      <c r="X15" s="9">
        <f t="shared" si="0"/>
        <v>373600</v>
      </c>
      <c r="Y15" s="9">
        <f t="shared" si="2"/>
        <v>197400</v>
      </c>
      <c r="Z15" s="9">
        <f t="shared" si="3"/>
        <v>-176200</v>
      </c>
      <c r="AA15">
        <v>0</v>
      </c>
      <c r="AB15">
        <v>11208</v>
      </c>
      <c r="AC15" t="s">
        <v>37</v>
      </c>
    </row>
    <row r="16" spans="1:29" x14ac:dyDescent="0.35">
      <c r="A16">
        <v>16</v>
      </c>
      <c r="B16" t="s">
        <v>104</v>
      </c>
      <c r="C16" t="s">
        <v>51</v>
      </c>
      <c r="D16" t="s">
        <v>57</v>
      </c>
      <c r="E16" t="s">
        <v>58</v>
      </c>
      <c r="F16" t="s">
        <v>59</v>
      </c>
      <c r="G16" t="s">
        <v>60</v>
      </c>
      <c r="H16" t="s">
        <v>61</v>
      </c>
      <c r="I16" t="s">
        <v>62</v>
      </c>
      <c r="J16" s="11" t="s">
        <v>63</v>
      </c>
      <c r="K16" t="s">
        <v>32</v>
      </c>
      <c r="L16" t="s">
        <v>47</v>
      </c>
      <c r="M16" t="s">
        <v>48</v>
      </c>
      <c r="N16" t="s">
        <v>35</v>
      </c>
      <c r="O16" t="s">
        <v>40</v>
      </c>
      <c r="P16" t="s">
        <v>41</v>
      </c>
      <c r="Q16">
        <v>10000</v>
      </c>
      <c r="R16" s="7">
        <v>115000</v>
      </c>
      <c r="S16">
        <v>0.03</v>
      </c>
      <c r="T16">
        <v>0</v>
      </c>
      <c r="U16">
        <v>0</v>
      </c>
      <c r="V16" s="8">
        <f t="shared" si="1"/>
        <v>200</v>
      </c>
      <c r="W16" s="8"/>
      <c r="X16" s="9">
        <f t="shared" si="0"/>
        <v>136760</v>
      </c>
      <c r="Y16" s="9">
        <f t="shared" si="2"/>
        <v>0</v>
      </c>
      <c r="Z16" s="9">
        <f t="shared" si="3"/>
        <v>-136760</v>
      </c>
      <c r="AA16">
        <v>0</v>
      </c>
      <c r="AB16">
        <v>4102.8</v>
      </c>
      <c r="AC16" t="s">
        <v>37</v>
      </c>
    </row>
    <row r="17" spans="1:29" x14ac:dyDescent="0.35">
      <c r="A17">
        <v>21</v>
      </c>
      <c r="B17" t="s">
        <v>104</v>
      </c>
      <c r="C17" t="s">
        <v>64</v>
      </c>
      <c r="D17" t="s">
        <v>65</v>
      </c>
      <c r="E17" t="s">
        <v>66</v>
      </c>
      <c r="F17" t="s">
        <v>67</v>
      </c>
      <c r="G17" t="s">
        <v>68</v>
      </c>
      <c r="H17" t="s">
        <v>69</v>
      </c>
      <c r="I17" t="s">
        <v>70</v>
      </c>
      <c r="K17" t="s">
        <v>32</v>
      </c>
      <c r="L17" t="s">
        <v>33</v>
      </c>
      <c r="M17" t="s">
        <v>34</v>
      </c>
      <c r="N17" t="s">
        <v>35</v>
      </c>
      <c r="O17" t="s">
        <v>49</v>
      </c>
      <c r="P17" t="s">
        <v>50</v>
      </c>
      <c r="Q17">
        <v>9500</v>
      </c>
      <c r="R17">
        <v>12500</v>
      </c>
      <c r="S17">
        <v>0.03</v>
      </c>
      <c r="T17">
        <v>37.29</v>
      </c>
      <c r="U17">
        <v>0</v>
      </c>
      <c r="V17" s="8">
        <f t="shared" si="1"/>
        <v>190</v>
      </c>
      <c r="W17" s="8">
        <v>1243</v>
      </c>
      <c r="X17" s="9">
        <f t="shared" si="0"/>
        <v>218608.69565217392</v>
      </c>
      <c r="Y17" s="9">
        <f t="shared" si="2"/>
        <v>236170</v>
      </c>
      <c r="Z17" s="9">
        <f t="shared" si="3"/>
        <v>17561.304347826081</v>
      </c>
      <c r="AA17">
        <v>0</v>
      </c>
      <c r="AB17">
        <v>6558.260869565217</v>
      </c>
      <c r="AC17" t="s">
        <v>37</v>
      </c>
    </row>
    <row r="18" spans="1:29" x14ac:dyDescent="0.35">
      <c r="A18">
        <v>22</v>
      </c>
      <c r="B18" t="s">
        <v>104</v>
      </c>
      <c r="C18" t="s">
        <v>64</v>
      </c>
      <c r="D18" t="s">
        <v>65</v>
      </c>
      <c r="E18" t="s">
        <v>66</v>
      </c>
      <c r="F18" t="s">
        <v>67</v>
      </c>
      <c r="G18" t="s">
        <v>68</v>
      </c>
      <c r="H18" t="s">
        <v>69</v>
      </c>
      <c r="I18" t="s">
        <v>70</v>
      </c>
      <c r="K18" t="s">
        <v>32</v>
      </c>
      <c r="L18" t="s">
        <v>33</v>
      </c>
      <c r="M18" t="s">
        <v>34</v>
      </c>
      <c r="N18" t="s">
        <v>35</v>
      </c>
      <c r="O18" t="s">
        <v>36</v>
      </c>
      <c r="P18" t="s">
        <v>35</v>
      </c>
      <c r="Q18">
        <v>9500</v>
      </c>
      <c r="R18">
        <v>12500</v>
      </c>
      <c r="S18">
        <v>0.03</v>
      </c>
      <c r="T18">
        <v>46.38</v>
      </c>
      <c r="U18">
        <v>0</v>
      </c>
      <c r="V18" s="8">
        <f t="shared" si="1"/>
        <v>190</v>
      </c>
      <c r="W18" s="8">
        <v>1546</v>
      </c>
      <c r="X18" s="9">
        <f t="shared" si="0"/>
        <v>313343.47826086957</v>
      </c>
      <c r="Y18" s="9">
        <f t="shared" si="2"/>
        <v>293740</v>
      </c>
      <c r="Z18" s="9">
        <f t="shared" si="3"/>
        <v>-19603.478260869568</v>
      </c>
      <c r="AA18">
        <v>0</v>
      </c>
      <c r="AB18">
        <v>9400.3043478260861</v>
      </c>
      <c r="AC18" t="s">
        <v>37</v>
      </c>
    </row>
    <row r="19" spans="1:29" x14ac:dyDescent="0.35">
      <c r="A19">
        <v>23</v>
      </c>
      <c r="B19" t="s">
        <v>104</v>
      </c>
      <c r="C19" t="s">
        <v>64</v>
      </c>
      <c r="D19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K19" t="s">
        <v>32</v>
      </c>
      <c r="L19" t="s">
        <v>33</v>
      </c>
      <c r="M19" t="s">
        <v>34</v>
      </c>
      <c r="N19" t="s">
        <v>35</v>
      </c>
      <c r="O19" t="s">
        <v>38</v>
      </c>
      <c r="P19" t="s">
        <v>39</v>
      </c>
      <c r="Q19">
        <v>9500</v>
      </c>
      <c r="R19">
        <v>12500</v>
      </c>
      <c r="S19">
        <v>0.03</v>
      </c>
      <c r="T19">
        <v>53.52</v>
      </c>
      <c r="U19">
        <v>0</v>
      </c>
      <c r="V19" s="8">
        <f t="shared" si="1"/>
        <v>190</v>
      </c>
      <c r="W19" s="8">
        <v>1784</v>
      </c>
      <c r="X19" s="9">
        <f t="shared" si="0"/>
        <v>373600</v>
      </c>
      <c r="Y19" s="9">
        <f t="shared" si="2"/>
        <v>338960</v>
      </c>
      <c r="Z19" s="9">
        <f t="shared" si="3"/>
        <v>-34640</v>
      </c>
      <c r="AA19">
        <v>0</v>
      </c>
      <c r="AB19">
        <v>11208</v>
      </c>
      <c r="AC19" t="s">
        <v>37</v>
      </c>
    </row>
    <row r="20" spans="1:29" x14ac:dyDescent="0.35">
      <c r="A20">
        <v>24</v>
      </c>
      <c r="B20" t="s">
        <v>104</v>
      </c>
      <c r="C20" t="s">
        <v>64</v>
      </c>
      <c r="D20" t="s">
        <v>65</v>
      </c>
      <c r="E20" t="s">
        <v>66</v>
      </c>
      <c r="F20" t="s">
        <v>67</v>
      </c>
      <c r="G20" t="s">
        <v>68</v>
      </c>
      <c r="H20" t="s">
        <v>69</v>
      </c>
      <c r="I20" t="s">
        <v>70</v>
      </c>
      <c r="K20" t="s">
        <v>32</v>
      </c>
      <c r="L20" t="s">
        <v>33</v>
      </c>
      <c r="M20" t="s">
        <v>34</v>
      </c>
      <c r="N20" t="s">
        <v>35</v>
      </c>
      <c r="O20" t="s">
        <v>40</v>
      </c>
      <c r="P20" t="s">
        <v>41</v>
      </c>
      <c r="Q20">
        <v>9500</v>
      </c>
      <c r="R20">
        <v>12500</v>
      </c>
      <c r="S20">
        <v>0.03</v>
      </c>
      <c r="T20">
        <v>33.4</v>
      </c>
      <c r="U20">
        <v>0</v>
      </c>
      <c r="V20" s="8">
        <f t="shared" si="1"/>
        <v>190</v>
      </c>
      <c r="W20" s="8">
        <v>1120</v>
      </c>
      <c r="X20" s="9">
        <f t="shared" si="0"/>
        <v>136760</v>
      </c>
      <c r="Y20" s="9">
        <f t="shared" si="2"/>
        <v>212800</v>
      </c>
      <c r="Z20" s="9">
        <f t="shared" si="3"/>
        <v>76040</v>
      </c>
      <c r="AA20">
        <v>0</v>
      </c>
      <c r="AB20">
        <v>4102.8</v>
      </c>
      <c r="AC20" t="s">
        <v>37</v>
      </c>
    </row>
    <row r="21" spans="1:29" x14ac:dyDescent="0.35">
      <c r="A21">
        <v>25</v>
      </c>
      <c r="B21" t="s">
        <v>104</v>
      </c>
      <c r="C21" t="s">
        <v>71</v>
      </c>
      <c r="E21" t="s">
        <v>72</v>
      </c>
      <c r="F21" t="s">
        <v>73</v>
      </c>
      <c r="I21" t="s">
        <v>74</v>
      </c>
      <c r="K21" t="s">
        <v>32</v>
      </c>
      <c r="L21" t="s">
        <v>33</v>
      </c>
      <c r="M21" t="s">
        <v>75</v>
      </c>
      <c r="N21" t="s">
        <v>35</v>
      </c>
      <c r="O21" t="s">
        <v>49</v>
      </c>
      <c r="P21" t="s">
        <v>50</v>
      </c>
      <c r="Q21">
        <v>10500</v>
      </c>
      <c r="R21">
        <v>16250</v>
      </c>
      <c r="S21">
        <v>0.03</v>
      </c>
      <c r="T21">
        <v>3.7999999999999999E-2</v>
      </c>
      <c r="V21" s="8">
        <f t="shared" si="1"/>
        <v>210</v>
      </c>
      <c r="W21" s="8">
        <v>2520</v>
      </c>
      <c r="X21" s="9">
        <f t="shared" si="0"/>
        <v>218608.69565217392</v>
      </c>
      <c r="Y21" s="9">
        <f t="shared" si="2"/>
        <v>529200</v>
      </c>
      <c r="Z21" s="9">
        <f t="shared" si="3"/>
        <v>310591.30434782605</v>
      </c>
      <c r="AB21">
        <v>6558.260869565217</v>
      </c>
      <c r="AC21" t="s">
        <v>37</v>
      </c>
    </row>
    <row r="22" spans="1:29" x14ac:dyDescent="0.35">
      <c r="A22">
        <v>26</v>
      </c>
      <c r="B22" t="s">
        <v>104</v>
      </c>
      <c r="C22" t="s">
        <v>71</v>
      </c>
      <c r="E22" t="s">
        <v>72</v>
      </c>
      <c r="F22" t="s">
        <v>73</v>
      </c>
      <c r="I22" t="s">
        <v>74</v>
      </c>
      <c r="K22" t="s">
        <v>32</v>
      </c>
      <c r="L22" t="s">
        <v>33</v>
      </c>
      <c r="M22" t="s">
        <v>75</v>
      </c>
      <c r="N22" t="s">
        <v>35</v>
      </c>
      <c r="O22" t="s">
        <v>36</v>
      </c>
      <c r="P22" t="s">
        <v>35</v>
      </c>
      <c r="Q22">
        <v>10500</v>
      </c>
      <c r="R22">
        <v>16250</v>
      </c>
      <c r="S22">
        <v>0.03</v>
      </c>
      <c r="T22">
        <v>7.8E-2</v>
      </c>
      <c r="V22" s="8">
        <f t="shared" si="1"/>
        <v>210</v>
      </c>
      <c r="W22" s="8">
        <v>3500</v>
      </c>
      <c r="X22" s="12">
        <f t="shared" si="0"/>
        <v>313343.47826086957</v>
      </c>
      <c r="Y22" s="9">
        <f t="shared" si="2"/>
        <v>735000</v>
      </c>
      <c r="Z22" s="9">
        <f t="shared" si="3"/>
        <v>421656.52173913043</v>
      </c>
      <c r="AB22">
        <v>9400.3043478260861</v>
      </c>
      <c r="AC22" t="s">
        <v>37</v>
      </c>
    </row>
    <row r="23" spans="1:29" x14ac:dyDescent="0.35">
      <c r="A23">
        <v>27</v>
      </c>
      <c r="B23" t="s">
        <v>104</v>
      </c>
      <c r="C23" t="s">
        <v>71</v>
      </c>
      <c r="E23" t="s">
        <v>72</v>
      </c>
      <c r="F23" t="s">
        <v>73</v>
      </c>
      <c r="I23" t="s">
        <v>74</v>
      </c>
      <c r="K23" t="s">
        <v>32</v>
      </c>
      <c r="L23" t="s">
        <v>33</v>
      </c>
      <c r="M23" t="s">
        <v>75</v>
      </c>
      <c r="N23" t="s">
        <v>35</v>
      </c>
      <c r="O23" t="s">
        <v>38</v>
      </c>
      <c r="P23" t="s">
        <v>39</v>
      </c>
      <c r="Q23">
        <v>10500</v>
      </c>
      <c r="R23">
        <v>16250</v>
      </c>
      <c r="S23">
        <v>0.03</v>
      </c>
      <c r="T23">
        <v>9.7000000000000003E-2</v>
      </c>
      <c r="U23">
        <v>0</v>
      </c>
      <c r="V23" s="8">
        <f t="shared" si="1"/>
        <v>210</v>
      </c>
      <c r="W23" s="8">
        <v>2480</v>
      </c>
      <c r="X23" s="12">
        <f t="shared" si="0"/>
        <v>373600</v>
      </c>
      <c r="Y23" s="9">
        <f t="shared" si="2"/>
        <v>520800</v>
      </c>
      <c r="Z23" s="9">
        <f t="shared" si="3"/>
        <v>147200</v>
      </c>
      <c r="AB23">
        <v>11208</v>
      </c>
      <c r="AC23" t="s">
        <v>37</v>
      </c>
    </row>
    <row r="24" spans="1:29" x14ac:dyDescent="0.35">
      <c r="A24">
        <v>28</v>
      </c>
      <c r="B24" t="s">
        <v>104</v>
      </c>
      <c r="C24" t="s">
        <v>71</v>
      </c>
      <c r="E24" t="s">
        <v>72</v>
      </c>
      <c r="F24" t="s">
        <v>73</v>
      </c>
      <c r="I24" t="s">
        <v>74</v>
      </c>
      <c r="K24" t="s">
        <v>32</v>
      </c>
      <c r="L24" t="s">
        <v>33</v>
      </c>
      <c r="M24" t="s">
        <v>75</v>
      </c>
      <c r="N24" t="s">
        <v>35</v>
      </c>
      <c r="O24" t="s">
        <v>40</v>
      </c>
      <c r="P24" t="s">
        <v>41</v>
      </c>
      <c r="Q24">
        <v>10500</v>
      </c>
      <c r="R24">
        <v>16250</v>
      </c>
      <c r="S24">
        <v>0.03</v>
      </c>
      <c r="T24">
        <v>2.1000000000000001E-2</v>
      </c>
      <c r="V24" s="8">
        <f t="shared" si="1"/>
        <v>210</v>
      </c>
      <c r="W24" s="8"/>
      <c r="X24" s="9">
        <f t="shared" si="0"/>
        <v>136760</v>
      </c>
      <c r="Y24" s="9">
        <f t="shared" si="2"/>
        <v>0</v>
      </c>
      <c r="Z24" s="9">
        <f t="shared" si="3"/>
        <v>-136760</v>
      </c>
      <c r="AB24">
        <v>4102.8</v>
      </c>
      <c r="AC24" t="s">
        <v>37</v>
      </c>
    </row>
    <row r="25" spans="1:29" x14ac:dyDescent="0.35">
      <c r="A25">
        <v>33</v>
      </c>
      <c r="B25" t="s">
        <v>104</v>
      </c>
      <c r="C25" t="s">
        <v>64</v>
      </c>
      <c r="D25" t="s">
        <v>65</v>
      </c>
      <c r="E25" t="s">
        <v>76</v>
      </c>
      <c r="F25" t="s">
        <v>77</v>
      </c>
      <c r="G25" t="s">
        <v>78</v>
      </c>
      <c r="H25" t="s">
        <v>79</v>
      </c>
      <c r="I25" t="s">
        <v>80</v>
      </c>
      <c r="K25" t="s">
        <v>32</v>
      </c>
      <c r="L25" t="s">
        <v>33</v>
      </c>
      <c r="M25" t="s">
        <v>34</v>
      </c>
      <c r="N25" t="s">
        <v>35</v>
      </c>
      <c r="O25" t="s">
        <v>49</v>
      </c>
      <c r="P25" t="s">
        <v>50</v>
      </c>
      <c r="Q25">
        <v>12000</v>
      </c>
      <c r="S25">
        <v>0.03</v>
      </c>
      <c r="T25">
        <v>2.4E-2</v>
      </c>
      <c r="U25">
        <v>2</v>
      </c>
      <c r="V25" s="8">
        <f t="shared" si="1"/>
        <v>240</v>
      </c>
      <c r="W25" s="8">
        <v>800</v>
      </c>
      <c r="X25" s="9">
        <f t="shared" si="0"/>
        <v>218608.69565217392</v>
      </c>
      <c r="Y25" s="9">
        <f t="shared" si="2"/>
        <v>192000</v>
      </c>
      <c r="Z25" s="9">
        <f t="shared" si="3"/>
        <v>-26608.695652173919</v>
      </c>
      <c r="AB25">
        <v>6558.260869565217</v>
      </c>
      <c r="AC25" t="s">
        <v>37</v>
      </c>
    </row>
    <row r="26" spans="1:29" x14ac:dyDescent="0.35">
      <c r="A26">
        <v>34</v>
      </c>
      <c r="B26" t="s">
        <v>104</v>
      </c>
      <c r="C26" t="s">
        <v>64</v>
      </c>
      <c r="D26" t="s">
        <v>65</v>
      </c>
      <c r="E26" t="s">
        <v>76</v>
      </c>
      <c r="F26" t="s">
        <v>77</v>
      </c>
      <c r="G26" t="s">
        <v>78</v>
      </c>
      <c r="H26" t="s">
        <v>79</v>
      </c>
      <c r="I26" t="s">
        <v>80</v>
      </c>
      <c r="K26" t="s">
        <v>32</v>
      </c>
      <c r="L26" t="s">
        <v>33</v>
      </c>
      <c r="M26" t="s">
        <v>34</v>
      </c>
      <c r="N26" t="s">
        <v>35</v>
      </c>
      <c r="O26" t="s">
        <v>36</v>
      </c>
      <c r="P26" t="s">
        <v>35</v>
      </c>
      <c r="Q26">
        <v>12000</v>
      </c>
      <c r="S26">
        <v>0.03</v>
      </c>
      <c r="T26">
        <v>5.0999999999999997E-2</v>
      </c>
      <c r="U26">
        <v>2</v>
      </c>
      <c r="V26" s="8">
        <f t="shared" si="1"/>
        <v>240</v>
      </c>
      <c r="W26" s="8">
        <v>1700</v>
      </c>
      <c r="X26" s="9">
        <f t="shared" si="0"/>
        <v>313343.47826086957</v>
      </c>
      <c r="Y26" s="9">
        <f t="shared" si="2"/>
        <v>408000</v>
      </c>
      <c r="Z26" s="9">
        <f t="shared" si="3"/>
        <v>94656.521739130432</v>
      </c>
      <c r="AB26">
        <v>9400.3043478260861</v>
      </c>
      <c r="AC26" t="s">
        <v>37</v>
      </c>
    </row>
    <row r="27" spans="1:29" x14ac:dyDescent="0.35">
      <c r="A27">
        <v>35</v>
      </c>
      <c r="B27" t="s">
        <v>104</v>
      </c>
      <c r="C27" t="s">
        <v>64</v>
      </c>
      <c r="D27" t="s">
        <v>65</v>
      </c>
      <c r="E27" t="s">
        <v>76</v>
      </c>
      <c r="F27" t="s">
        <v>77</v>
      </c>
      <c r="G27" t="s">
        <v>78</v>
      </c>
      <c r="H27" t="s">
        <v>79</v>
      </c>
      <c r="I27" t="s">
        <v>80</v>
      </c>
      <c r="K27" t="s">
        <v>32</v>
      </c>
      <c r="L27" t="s">
        <v>33</v>
      </c>
      <c r="M27" t="s">
        <v>34</v>
      </c>
      <c r="N27" t="s">
        <v>35</v>
      </c>
      <c r="O27" t="s">
        <v>38</v>
      </c>
      <c r="P27" t="s">
        <v>39</v>
      </c>
      <c r="Q27">
        <v>12000</v>
      </c>
      <c r="S27">
        <v>0.03</v>
      </c>
      <c r="T27">
        <v>3.5999999999999997E-2</v>
      </c>
      <c r="U27">
        <v>2</v>
      </c>
      <c r="V27" s="8">
        <f t="shared" si="1"/>
        <v>240</v>
      </c>
      <c r="W27" s="8">
        <v>1200</v>
      </c>
      <c r="X27" s="9">
        <f t="shared" si="0"/>
        <v>373600</v>
      </c>
      <c r="Y27" s="9">
        <f t="shared" si="2"/>
        <v>288000</v>
      </c>
      <c r="Z27" s="9">
        <f t="shared" si="3"/>
        <v>-85600</v>
      </c>
      <c r="AB27">
        <v>11208</v>
      </c>
      <c r="AC27" t="s">
        <v>37</v>
      </c>
    </row>
    <row r="28" spans="1:29" x14ac:dyDescent="0.35">
      <c r="A28">
        <v>36</v>
      </c>
      <c r="B28" t="s">
        <v>104</v>
      </c>
      <c r="C28" t="s">
        <v>64</v>
      </c>
      <c r="D28" t="s">
        <v>65</v>
      </c>
      <c r="E28" t="s">
        <v>76</v>
      </c>
      <c r="F28" t="s">
        <v>77</v>
      </c>
      <c r="G28" t="s">
        <v>78</v>
      </c>
      <c r="H28" t="s">
        <v>79</v>
      </c>
      <c r="I28" t="s">
        <v>80</v>
      </c>
      <c r="K28" t="s">
        <v>32</v>
      </c>
      <c r="L28" t="s">
        <v>33</v>
      </c>
      <c r="M28" t="s">
        <v>34</v>
      </c>
      <c r="N28" t="s">
        <v>35</v>
      </c>
      <c r="O28" t="s">
        <v>40</v>
      </c>
      <c r="P28" t="s">
        <v>41</v>
      </c>
      <c r="Q28">
        <v>12000</v>
      </c>
      <c r="S28">
        <v>0.03</v>
      </c>
      <c r="T28">
        <v>6.0000000000000001E-3</v>
      </c>
      <c r="U28">
        <v>2</v>
      </c>
      <c r="V28" s="8">
        <f t="shared" si="1"/>
        <v>240</v>
      </c>
      <c r="W28" s="8"/>
      <c r="X28" s="9">
        <f t="shared" si="0"/>
        <v>136760</v>
      </c>
      <c r="Y28" s="9">
        <f t="shared" si="2"/>
        <v>0</v>
      </c>
      <c r="Z28" s="9">
        <f t="shared" si="3"/>
        <v>-136760</v>
      </c>
      <c r="AB28">
        <v>4102.8</v>
      </c>
      <c r="AC28" t="s">
        <v>37</v>
      </c>
    </row>
    <row r="29" spans="1:29" x14ac:dyDescent="0.35">
      <c r="A29">
        <v>37</v>
      </c>
      <c r="B29" t="s">
        <v>104</v>
      </c>
      <c r="C29" t="s">
        <v>64</v>
      </c>
      <c r="D29" t="s">
        <v>65</v>
      </c>
      <c r="E29" t="s">
        <v>76</v>
      </c>
      <c r="F29" t="s">
        <v>81</v>
      </c>
      <c r="G29" t="s">
        <v>82</v>
      </c>
      <c r="H29" t="s">
        <v>79</v>
      </c>
      <c r="I29" t="s">
        <v>83</v>
      </c>
      <c r="K29" t="s">
        <v>32</v>
      </c>
      <c r="L29" t="s">
        <v>84</v>
      </c>
      <c r="M29" t="s">
        <v>85</v>
      </c>
      <c r="N29" t="s">
        <v>35</v>
      </c>
      <c r="O29" t="s">
        <v>49</v>
      </c>
      <c r="P29" t="s">
        <v>50</v>
      </c>
      <c r="Q29">
        <v>15000</v>
      </c>
      <c r="R29">
        <v>15000</v>
      </c>
      <c r="S29">
        <v>0.03</v>
      </c>
      <c r="T29" t="s">
        <v>86</v>
      </c>
      <c r="U29">
        <v>0</v>
      </c>
      <c r="V29" s="8">
        <f t="shared" si="1"/>
        <v>300</v>
      </c>
      <c r="W29" s="8">
        <v>790</v>
      </c>
      <c r="X29" s="9">
        <f t="shared" si="0"/>
        <v>200166.66666666669</v>
      </c>
      <c r="Y29" s="9">
        <f t="shared" si="2"/>
        <v>237000</v>
      </c>
      <c r="Z29" s="9">
        <f t="shared" si="3"/>
        <v>36833.333333333314</v>
      </c>
      <c r="AA29">
        <v>0</v>
      </c>
      <c r="AB29">
        <v>6005</v>
      </c>
      <c r="AC29" t="s">
        <v>84</v>
      </c>
    </row>
    <row r="30" spans="1:29" x14ac:dyDescent="0.35">
      <c r="A30">
        <v>38</v>
      </c>
      <c r="B30" t="s">
        <v>104</v>
      </c>
      <c r="C30" t="s">
        <v>64</v>
      </c>
      <c r="D30" t="s">
        <v>65</v>
      </c>
      <c r="E30" t="s">
        <v>76</v>
      </c>
      <c r="F30" t="s">
        <v>81</v>
      </c>
      <c r="G30" t="s">
        <v>82</v>
      </c>
      <c r="H30" t="s">
        <v>79</v>
      </c>
      <c r="I30" t="s">
        <v>83</v>
      </c>
      <c r="K30" t="s">
        <v>32</v>
      </c>
      <c r="L30" t="s">
        <v>84</v>
      </c>
      <c r="M30" t="s">
        <v>85</v>
      </c>
      <c r="N30" t="s">
        <v>35</v>
      </c>
      <c r="O30" t="s">
        <v>36</v>
      </c>
      <c r="P30" t="s">
        <v>35</v>
      </c>
      <c r="Q30">
        <v>15000</v>
      </c>
      <c r="R30">
        <v>15000</v>
      </c>
      <c r="S30">
        <v>0.03</v>
      </c>
      <c r="T30" t="s">
        <v>87</v>
      </c>
      <c r="U30">
        <v>0</v>
      </c>
      <c r="V30" s="8">
        <f t="shared" si="1"/>
        <v>300</v>
      </c>
      <c r="W30" s="8">
        <v>1698</v>
      </c>
      <c r="X30" s="9">
        <f t="shared" si="0"/>
        <v>284523.80952380953</v>
      </c>
      <c r="Y30" s="9">
        <f t="shared" si="2"/>
        <v>509400</v>
      </c>
      <c r="Z30" s="9">
        <f t="shared" si="3"/>
        <v>224876.19047619047</v>
      </c>
      <c r="AA30">
        <v>0</v>
      </c>
      <c r="AB30">
        <v>8535.7142857142862</v>
      </c>
      <c r="AC30" t="s">
        <v>84</v>
      </c>
    </row>
    <row r="31" spans="1:29" x14ac:dyDescent="0.35">
      <c r="A31">
        <v>39</v>
      </c>
      <c r="B31" t="s">
        <v>104</v>
      </c>
      <c r="C31" t="s">
        <v>64</v>
      </c>
      <c r="D31" t="s">
        <v>65</v>
      </c>
      <c r="E31" t="s">
        <v>76</v>
      </c>
      <c r="F31" t="s">
        <v>81</v>
      </c>
      <c r="G31" t="s">
        <v>82</v>
      </c>
      <c r="H31" t="s">
        <v>79</v>
      </c>
      <c r="I31" t="s">
        <v>83</v>
      </c>
      <c r="K31" t="s">
        <v>32</v>
      </c>
      <c r="L31" t="s">
        <v>84</v>
      </c>
      <c r="M31" t="s">
        <v>85</v>
      </c>
      <c r="N31" t="s">
        <v>35</v>
      </c>
      <c r="O31" t="s">
        <v>38</v>
      </c>
      <c r="P31" t="s">
        <v>39</v>
      </c>
      <c r="Q31">
        <v>15000</v>
      </c>
      <c r="R31">
        <v>15000</v>
      </c>
      <c r="S31">
        <v>0.03</v>
      </c>
      <c r="T31" t="s">
        <v>88</v>
      </c>
      <c r="U31">
        <v>0</v>
      </c>
      <c r="V31" s="8">
        <f t="shared" si="1"/>
        <v>300</v>
      </c>
      <c r="W31" s="8">
        <v>1196</v>
      </c>
      <c r="X31" s="9">
        <f t="shared" si="0"/>
        <v>285000</v>
      </c>
      <c r="Y31" s="9">
        <f t="shared" si="2"/>
        <v>358800</v>
      </c>
      <c r="Z31" s="9">
        <f t="shared" si="3"/>
        <v>73800</v>
      </c>
      <c r="AA31">
        <v>0</v>
      </c>
      <c r="AB31">
        <v>8550</v>
      </c>
      <c r="AC31" t="s">
        <v>84</v>
      </c>
    </row>
    <row r="32" spans="1:29" x14ac:dyDescent="0.35">
      <c r="A32">
        <v>40</v>
      </c>
      <c r="B32" t="s">
        <v>104</v>
      </c>
      <c r="C32" t="s">
        <v>64</v>
      </c>
      <c r="D32" t="s">
        <v>65</v>
      </c>
      <c r="E32" t="s">
        <v>76</v>
      </c>
      <c r="F32" t="s">
        <v>81</v>
      </c>
      <c r="G32" t="s">
        <v>82</v>
      </c>
      <c r="H32" t="s">
        <v>79</v>
      </c>
      <c r="I32" t="s">
        <v>83</v>
      </c>
      <c r="K32" t="s">
        <v>32</v>
      </c>
      <c r="L32" t="s">
        <v>84</v>
      </c>
      <c r="M32" t="s">
        <v>85</v>
      </c>
      <c r="N32" t="s">
        <v>35</v>
      </c>
      <c r="O32" t="s">
        <v>40</v>
      </c>
      <c r="P32" t="s">
        <v>41</v>
      </c>
      <c r="Q32">
        <v>15000</v>
      </c>
      <c r="R32">
        <v>15000</v>
      </c>
      <c r="S32">
        <v>0.03</v>
      </c>
      <c r="T32" t="s">
        <v>89</v>
      </c>
      <c r="U32">
        <v>0</v>
      </c>
      <c r="V32" s="8">
        <f t="shared" si="1"/>
        <v>300</v>
      </c>
      <c r="W32" s="8"/>
      <c r="X32" s="9">
        <f t="shared" si="0"/>
        <v>175555.55555555556</v>
      </c>
      <c r="Y32" s="9">
        <f t="shared" si="2"/>
        <v>0</v>
      </c>
      <c r="Z32" s="9">
        <f t="shared" si="3"/>
        <v>-175555.55555555556</v>
      </c>
      <c r="AA32">
        <v>0</v>
      </c>
      <c r="AB32">
        <v>5266.666666666667</v>
      </c>
      <c r="AC32" t="s">
        <v>84</v>
      </c>
    </row>
    <row r="33" spans="1:29" x14ac:dyDescent="0.35">
      <c r="A33">
        <v>41</v>
      </c>
      <c r="B33" t="s">
        <v>104</v>
      </c>
      <c r="C33" t="s">
        <v>71</v>
      </c>
      <c r="D33" t="s">
        <v>90</v>
      </c>
      <c r="E33" t="s">
        <v>91</v>
      </c>
      <c r="F33" t="s">
        <v>92</v>
      </c>
      <c r="G33" t="s">
        <v>93</v>
      </c>
      <c r="H33" t="s">
        <v>94</v>
      </c>
      <c r="I33" t="s">
        <v>95</v>
      </c>
      <c r="K33" t="s">
        <v>32</v>
      </c>
      <c r="L33" t="s">
        <v>33</v>
      </c>
      <c r="M33" t="s">
        <v>96</v>
      </c>
      <c r="N33" t="s">
        <v>35</v>
      </c>
      <c r="O33" t="s">
        <v>49</v>
      </c>
      <c r="P33" t="s">
        <v>50</v>
      </c>
      <c r="Q33">
        <v>15000</v>
      </c>
      <c r="R33">
        <v>15000</v>
      </c>
      <c r="S33">
        <v>0.03</v>
      </c>
      <c r="T33">
        <v>1.4999999999999999E-2</v>
      </c>
      <c r="U33">
        <v>0</v>
      </c>
      <c r="V33" s="8">
        <f t="shared" si="1"/>
        <v>300</v>
      </c>
      <c r="W33" s="8">
        <v>500</v>
      </c>
      <c r="X33" s="9">
        <f t="shared" si="0"/>
        <v>218608.69565217392</v>
      </c>
      <c r="Y33" s="9">
        <f t="shared" si="2"/>
        <v>150000</v>
      </c>
      <c r="Z33" s="9">
        <f t="shared" si="3"/>
        <v>-68608.695652173919</v>
      </c>
      <c r="AA33">
        <v>3750</v>
      </c>
      <c r="AB33">
        <v>6558.260869565217</v>
      </c>
      <c r="AC33" t="s">
        <v>37</v>
      </c>
    </row>
    <row r="34" spans="1:29" x14ac:dyDescent="0.35">
      <c r="A34">
        <v>42</v>
      </c>
      <c r="B34" t="s">
        <v>104</v>
      </c>
      <c r="C34" t="s">
        <v>71</v>
      </c>
      <c r="D34" t="s">
        <v>90</v>
      </c>
      <c r="E34" t="s">
        <v>91</v>
      </c>
      <c r="F34" t="s">
        <v>92</v>
      </c>
      <c r="G34" t="s">
        <v>93</v>
      </c>
      <c r="H34" t="s">
        <v>94</v>
      </c>
      <c r="I34" t="s">
        <v>95</v>
      </c>
      <c r="K34" t="s">
        <v>32</v>
      </c>
      <c r="L34" t="s">
        <v>33</v>
      </c>
      <c r="M34" t="s">
        <v>96</v>
      </c>
      <c r="N34" t="s">
        <v>35</v>
      </c>
      <c r="O34" t="s">
        <v>36</v>
      </c>
      <c r="P34" t="s">
        <v>35</v>
      </c>
      <c r="Q34">
        <v>12000</v>
      </c>
      <c r="S34">
        <v>0.03</v>
      </c>
      <c r="T34">
        <v>4.8000000000000001E-2</v>
      </c>
      <c r="U34">
        <v>0</v>
      </c>
      <c r="V34" s="8">
        <f t="shared" si="1"/>
        <v>240</v>
      </c>
      <c r="W34" s="8">
        <v>1600</v>
      </c>
      <c r="X34" s="9">
        <f t="shared" si="0"/>
        <v>313343.47826086957</v>
      </c>
      <c r="Y34" s="9">
        <f t="shared" si="2"/>
        <v>384000</v>
      </c>
      <c r="Z34" s="9">
        <f t="shared" si="3"/>
        <v>70656.521739130432</v>
      </c>
      <c r="AA34">
        <v>12000</v>
      </c>
      <c r="AB34">
        <v>9400.3043478260861</v>
      </c>
      <c r="AC34" t="s">
        <v>37</v>
      </c>
    </row>
    <row r="35" spans="1:29" x14ac:dyDescent="0.35">
      <c r="A35">
        <v>43</v>
      </c>
      <c r="B35" t="s">
        <v>104</v>
      </c>
      <c r="C35" t="s">
        <v>71</v>
      </c>
      <c r="D35" t="s">
        <v>90</v>
      </c>
      <c r="E35" t="s">
        <v>91</v>
      </c>
      <c r="F35" t="s">
        <v>92</v>
      </c>
      <c r="G35" t="s">
        <v>93</v>
      </c>
      <c r="H35" t="s">
        <v>94</v>
      </c>
      <c r="I35" t="s">
        <v>95</v>
      </c>
      <c r="K35" t="s">
        <v>32</v>
      </c>
      <c r="L35" t="s">
        <v>33</v>
      </c>
      <c r="M35" t="s">
        <v>96</v>
      </c>
      <c r="N35" t="s">
        <v>35</v>
      </c>
      <c r="O35" t="s">
        <v>38</v>
      </c>
      <c r="P35" t="s">
        <v>39</v>
      </c>
      <c r="Q35">
        <v>12000</v>
      </c>
      <c r="S35">
        <v>0.03</v>
      </c>
      <c r="T35">
        <v>5.3999999999999999E-2</v>
      </c>
      <c r="U35">
        <v>0</v>
      </c>
      <c r="V35" s="8">
        <f t="shared" si="1"/>
        <v>240</v>
      </c>
      <c r="W35" s="8">
        <v>1800</v>
      </c>
      <c r="X35" s="9">
        <f t="shared" si="0"/>
        <v>373600</v>
      </c>
      <c r="Y35" s="9">
        <f t="shared" si="2"/>
        <v>432000</v>
      </c>
      <c r="Z35" s="9">
        <f t="shared" si="3"/>
        <v>58400</v>
      </c>
      <c r="AA35">
        <v>13500</v>
      </c>
      <c r="AB35">
        <v>11208</v>
      </c>
      <c r="AC35" t="s">
        <v>37</v>
      </c>
    </row>
    <row r="36" spans="1:29" x14ac:dyDescent="0.35">
      <c r="A36">
        <v>44</v>
      </c>
      <c r="B36" t="s">
        <v>104</v>
      </c>
      <c r="C36" t="s">
        <v>71</v>
      </c>
      <c r="D36" t="s">
        <v>90</v>
      </c>
      <c r="E36" t="s">
        <v>91</v>
      </c>
      <c r="F36" t="s">
        <v>92</v>
      </c>
      <c r="G36" t="s">
        <v>93</v>
      </c>
      <c r="H36" t="s">
        <v>94</v>
      </c>
      <c r="I36" t="s">
        <v>95</v>
      </c>
      <c r="K36" t="s">
        <v>32</v>
      </c>
      <c r="L36" t="s">
        <v>33</v>
      </c>
      <c r="M36" t="s">
        <v>96</v>
      </c>
      <c r="N36" t="s">
        <v>35</v>
      </c>
      <c r="O36" t="s">
        <v>40</v>
      </c>
      <c r="P36" t="s">
        <v>41</v>
      </c>
      <c r="Q36">
        <v>12000</v>
      </c>
      <c r="S36">
        <v>0.03</v>
      </c>
      <c r="T36">
        <v>8.9999999999999993E-3</v>
      </c>
      <c r="U36">
        <v>0</v>
      </c>
      <c r="V36" s="8">
        <f t="shared" si="1"/>
        <v>240</v>
      </c>
      <c r="W36" s="8"/>
      <c r="X36" s="9">
        <f t="shared" si="0"/>
        <v>136760</v>
      </c>
      <c r="Y36" s="9">
        <f t="shared" si="2"/>
        <v>0</v>
      </c>
      <c r="Z36" s="9">
        <f t="shared" si="3"/>
        <v>-136760</v>
      </c>
      <c r="AA36">
        <v>2250</v>
      </c>
      <c r="AB36">
        <v>4102.8</v>
      </c>
      <c r="AC36" t="s">
        <v>37</v>
      </c>
    </row>
    <row r="37" spans="1:29" x14ac:dyDescent="0.35">
      <c r="A37">
        <v>45</v>
      </c>
      <c r="B37" t="s">
        <v>104</v>
      </c>
      <c r="C37" t="s">
        <v>71</v>
      </c>
      <c r="D37" t="s">
        <v>90</v>
      </c>
      <c r="E37" t="s">
        <v>97</v>
      </c>
      <c r="F37" t="s">
        <v>97</v>
      </c>
      <c r="I37" t="s">
        <v>98</v>
      </c>
      <c r="K37" t="s">
        <v>32</v>
      </c>
      <c r="L37" t="s">
        <v>84</v>
      </c>
      <c r="M37" t="s">
        <v>99</v>
      </c>
      <c r="N37" t="s">
        <v>35</v>
      </c>
      <c r="O37" t="s">
        <v>49</v>
      </c>
      <c r="P37" t="s">
        <v>50</v>
      </c>
      <c r="Q37">
        <v>12500</v>
      </c>
      <c r="R37">
        <v>17500</v>
      </c>
      <c r="S37">
        <v>0.03</v>
      </c>
      <c r="T37">
        <v>2.1999999999999999E-2</v>
      </c>
      <c r="V37" s="8">
        <f t="shared" si="1"/>
        <v>250</v>
      </c>
      <c r="W37" s="8">
        <v>833</v>
      </c>
      <c r="X37" s="9">
        <f t="shared" si="0"/>
        <v>200166.66666666669</v>
      </c>
      <c r="Y37" s="9">
        <f t="shared" si="2"/>
        <v>208250</v>
      </c>
      <c r="Z37" s="9">
        <f t="shared" si="3"/>
        <v>8083.3333333333139</v>
      </c>
      <c r="AB37">
        <v>6005</v>
      </c>
      <c r="AC37" t="s">
        <v>84</v>
      </c>
    </row>
    <row r="38" spans="1:29" x14ac:dyDescent="0.35">
      <c r="A38">
        <v>46</v>
      </c>
      <c r="B38" t="s">
        <v>104</v>
      </c>
      <c r="C38" t="s">
        <v>71</v>
      </c>
      <c r="D38" t="s">
        <v>90</v>
      </c>
      <c r="E38" t="s">
        <v>97</v>
      </c>
      <c r="F38" t="s">
        <v>97</v>
      </c>
      <c r="I38" t="s">
        <v>98</v>
      </c>
      <c r="K38" t="s">
        <v>32</v>
      </c>
      <c r="L38" t="s">
        <v>84</v>
      </c>
      <c r="M38" t="s">
        <v>99</v>
      </c>
      <c r="N38" t="s">
        <v>35</v>
      </c>
      <c r="O38" t="s">
        <v>36</v>
      </c>
      <c r="P38" t="s">
        <v>35</v>
      </c>
      <c r="Q38">
        <v>12500</v>
      </c>
      <c r="R38">
        <v>17500</v>
      </c>
      <c r="S38">
        <v>0.03</v>
      </c>
      <c r="T38">
        <v>2.4E-2</v>
      </c>
      <c r="V38" s="8">
        <f t="shared" si="1"/>
        <v>250</v>
      </c>
      <c r="W38" s="8">
        <v>1800</v>
      </c>
      <c r="X38" s="9">
        <f t="shared" si="0"/>
        <v>284523.80952380953</v>
      </c>
      <c r="Y38" s="9">
        <f t="shared" si="2"/>
        <v>450000</v>
      </c>
      <c r="Z38" s="9">
        <f t="shared" si="3"/>
        <v>165476.19047619047</v>
      </c>
      <c r="AB38">
        <v>8535.7142857142862</v>
      </c>
      <c r="AC38" t="s">
        <v>84</v>
      </c>
    </row>
    <row r="39" spans="1:29" x14ac:dyDescent="0.35">
      <c r="A39">
        <v>47</v>
      </c>
      <c r="B39" t="s">
        <v>104</v>
      </c>
      <c r="C39" t="s">
        <v>71</v>
      </c>
      <c r="D39" t="s">
        <v>90</v>
      </c>
      <c r="E39" t="s">
        <v>97</v>
      </c>
      <c r="F39" t="s">
        <v>97</v>
      </c>
      <c r="I39" t="s">
        <v>98</v>
      </c>
      <c r="K39" t="s">
        <v>32</v>
      </c>
      <c r="L39" t="s">
        <v>84</v>
      </c>
      <c r="M39" t="s">
        <v>99</v>
      </c>
      <c r="N39" t="s">
        <v>35</v>
      </c>
      <c r="O39" t="s">
        <v>38</v>
      </c>
      <c r="P39" t="s">
        <v>39</v>
      </c>
      <c r="Q39">
        <v>12500</v>
      </c>
      <c r="R39">
        <v>17500</v>
      </c>
      <c r="S39">
        <v>0.03</v>
      </c>
      <c r="T39">
        <v>0.03</v>
      </c>
      <c r="V39" s="8">
        <f t="shared" si="1"/>
        <v>250</v>
      </c>
      <c r="W39" s="8">
        <v>1600</v>
      </c>
      <c r="X39" s="9">
        <f t="shared" si="0"/>
        <v>285000</v>
      </c>
      <c r="Y39" s="9">
        <f t="shared" si="2"/>
        <v>400000</v>
      </c>
      <c r="Z39" s="9">
        <f t="shared" si="3"/>
        <v>115000</v>
      </c>
      <c r="AB39">
        <v>8550</v>
      </c>
      <c r="AC39" t="s">
        <v>84</v>
      </c>
    </row>
    <row r="40" spans="1:29" x14ac:dyDescent="0.35">
      <c r="A40">
        <v>48</v>
      </c>
      <c r="B40" t="s">
        <v>104</v>
      </c>
      <c r="C40" t="s">
        <v>71</v>
      </c>
      <c r="D40" t="s">
        <v>90</v>
      </c>
      <c r="E40" t="s">
        <v>97</v>
      </c>
      <c r="F40" t="s">
        <v>97</v>
      </c>
      <c r="I40" t="s">
        <v>98</v>
      </c>
      <c r="K40" t="s">
        <v>32</v>
      </c>
      <c r="L40" t="s">
        <v>84</v>
      </c>
      <c r="M40" t="s">
        <v>99</v>
      </c>
      <c r="N40" t="s">
        <v>35</v>
      </c>
      <c r="O40" t="s">
        <v>40</v>
      </c>
      <c r="P40" t="s">
        <v>41</v>
      </c>
      <c r="Q40">
        <v>12500</v>
      </c>
      <c r="R40">
        <v>17500</v>
      </c>
      <c r="S40">
        <v>0.03</v>
      </c>
      <c r="T40">
        <v>0.02</v>
      </c>
      <c r="V40" s="8">
        <f t="shared" si="1"/>
        <v>250</v>
      </c>
      <c r="W40" s="8"/>
      <c r="X40" s="9">
        <f t="shared" si="0"/>
        <v>175555.55555555556</v>
      </c>
      <c r="Y40" s="9">
        <f t="shared" si="2"/>
        <v>0</v>
      </c>
      <c r="Z40" s="9">
        <f t="shared" si="3"/>
        <v>-175555.55555555556</v>
      </c>
      <c r="AB40">
        <v>5266.666666666667</v>
      </c>
      <c r="AC40" t="s">
        <v>84</v>
      </c>
    </row>
    <row r="41" spans="1:29" x14ac:dyDescent="0.35">
      <c r="A41">
        <v>53</v>
      </c>
      <c r="B41" t="s">
        <v>104</v>
      </c>
      <c r="C41" t="s">
        <v>100</v>
      </c>
      <c r="D41" t="s">
        <v>100</v>
      </c>
      <c r="E41" t="s">
        <v>101</v>
      </c>
      <c r="F41" t="s">
        <v>102</v>
      </c>
      <c r="I41" t="s">
        <v>103</v>
      </c>
      <c r="K41" t="s">
        <v>32</v>
      </c>
      <c r="L41" t="s">
        <v>33</v>
      </c>
      <c r="M41" t="s">
        <v>96</v>
      </c>
      <c r="N41" t="s">
        <v>35</v>
      </c>
      <c r="O41" t="s">
        <v>49</v>
      </c>
      <c r="P41" t="s">
        <v>50</v>
      </c>
      <c r="Q41">
        <v>10500</v>
      </c>
      <c r="R41">
        <v>12500</v>
      </c>
      <c r="S41">
        <v>0.03</v>
      </c>
      <c r="T41">
        <v>1.4999999999999999E-2</v>
      </c>
      <c r="U41">
        <v>0</v>
      </c>
      <c r="V41" s="8">
        <f t="shared" si="1"/>
        <v>210</v>
      </c>
      <c r="W41" s="8">
        <v>516.6</v>
      </c>
      <c r="X41" s="9">
        <f t="shared" si="0"/>
        <v>218608.69565217392</v>
      </c>
      <c r="Y41" s="9">
        <f t="shared" si="2"/>
        <v>108486</v>
      </c>
      <c r="Z41" s="9">
        <f t="shared" si="3"/>
        <v>-110122.69565217392</v>
      </c>
      <c r="AA41">
        <v>0</v>
      </c>
      <c r="AB41">
        <v>6558.260869565217</v>
      </c>
      <c r="AC41" t="s">
        <v>37</v>
      </c>
    </row>
    <row r="42" spans="1:29" x14ac:dyDescent="0.35">
      <c r="A42">
        <v>54</v>
      </c>
      <c r="B42" t="s">
        <v>104</v>
      </c>
      <c r="C42" t="s">
        <v>100</v>
      </c>
      <c r="D42" t="s">
        <v>100</v>
      </c>
      <c r="E42" t="s">
        <v>101</v>
      </c>
      <c r="F42" t="s">
        <v>102</v>
      </c>
      <c r="I42" t="s">
        <v>103</v>
      </c>
      <c r="K42" t="s">
        <v>32</v>
      </c>
      <c r="L42" t="s">
        <v>33</v>
      </c>
      <c r="M42" t="s">
        <v>96</v>
      </c>
      <c r="N42" t="s">
        <v>35</v>
      </c>
      <c r="O42" t="s">
        <v>36</v>
      </c>
      <c r="P42" t="s">
        <v>35</v>
      </c>
      <c r="Q42" s="7">
        <v>10000</v>
      </c>
      <c r="S42">
        <v>0.03</v>
      </c>
      <c r="T42">
        <v>4.7E-2</v>
      </c>
      <c r="V42" s="8">
        <f t="shared" si="1"/>
        <v>200</v>
      </c>
      <c r="W42" s="8">
        <v>1566.6</v>
      </c>
      <c r="X42" s="9">
        <f t="shared" si="0"/>
        <v>313343.47826086957</v>
      </c>
      <c r="Y42" s="9">
        <f t="shared" si="2"/>
        <v>313320</v>
      </c>
      <c r="Z42" s="9">
        <f t="shared" si="3"/>
        <v>-23.478260869567748</v>
      </c>
      <c r="AB42">
        <v>9400.3043478260861</v>
      </c>
      <c r="AC42" t="s">
        <v>37</v>
      </c>
    </row>
    <row r="43" spans="1:29" x14ac:dyDescent="0.35">
      <c r="A43">
        <v>55</v>
      </c>
      <c r="B43" t="s">
        <v>104</v>
      </c>
      <c r="C43" t="s">
        <v>100</v>
      </c>
      <c r="D43" t="s">
        <v>100</v>
      </c>
      <c r="E43" t="s">
        <v>101</v>
      </c>
      <c r="F43" t="s">
        <v>102</v>
      </c>
      <c r="I43" t="s">
        <v>103</v>
      </c>
      <c r="K43" t="s">
        <v>32</v>
      </c>
      <c r="L43" t="s">
        <v>33</v>
      </c>
      <c r="M43" t="s">
        <v>96</v>
      </c>
      <c r="N43" t="s">
        <v>35</v>
      </c>
      <c r="O43" t="s">
        <v>38</v>
      </c>
      <c r="P43" t="s">
        <v>39</v>
      </c>
      <c r="Q43" s="7">
        <v>10000</v>
      </c>
      <c r="S43">
        <v>0.03</v>
      </c>
      <c r="T43">
        <v>4.2999999999999997E-2</v>
      </c>
      <c r="V43" s="8">
        <f t="shared" si="1"/>
        <v>200</v>
      </c>
      <c r="W43" s="8">
        <v>1433.3</v>
      </c>
      <c r="X43" s="9">
        <f t="shared" si="0"/>
        <v>373600</v>
      </c>
      <c r="Y43" s="9">
        <f t="shared" si="2"/>
        <v>286660</v>
      </c>
      <c r="Z43" s="9">
        <f t="shared" si="3"/>
        <v>-86940</v>
      </c>
      <c r="AB43">
        <v>11208</v>
      </c>
      <c r="AC43" t="s">
        <v>37</v>
      </c>
    </row>
    <row r="44" spans="1:29" x14ac:dyDescent="0.35">
      <c r="A44">
        <v>56</v>
      </c>
      <c r="B44" t="s">
        <v>104</v>
      </c>
      <c r="C44" t="s">
        <v>100</v>
      </c>
      <c r="D44" t="s">
        <v>100</v>
      </c>
      <c r="E44" t="s">
        <v>101</v>
      </c>
      <c r="F44" t="s">
        <v>102</v>
      </c>
      <c r="I44" t="s">
        <v>103</v>
      </c>
      <c r="K44" t="s">
        <v>32</v>
      </c>
      <c r="L44" t="s">
        <v>33</v>
      </c>
      <c r="M44" t="s">
        <v>96</v>
      </c>
      <c r="N44" t="s">
        <v>35</v>
      </c>
      <c r="O44" t="s">
        <v>40</v>
      </c>
      <c r="P44" t="s">
        <v>41</v>
      </c>
      <c r="Q44" s="7">
        <v>10000</v>
      </c>
      <c r="S44">
        <v>0.03</v>
      </c>
      <c r="T44">
        <v>7.0000000000000001E-3</v>
      </c>
      <c r="V44" s="8">
        <f t="shared" si="1"/>
        <v>200</v>
      </c>
      <c r="W44" s="8"/>
      <c r="X44" s="9">
        <f t="shared" si="0"/>
        <v>136760</v>
      </c>
      <c r="Y44" s="9">
        <f t="shared" si="2"/>
        <v>0</v>
      </c>
      <c r="Z44" s="9">
        <f t="shared" si="3"/>
        <v>-136760</v>
      </c>
      <c r="AB44">
        <v>4102.8</v>
      </c>
      <c r="AC44" t="s">
        <v>37</v>
      </c>
    </row>
    <row r="45" spans="1:29" x14ac:dyDescent="0.35">
      <c r="A45">
        <v>57</v>
      </c>
      <c r="B45" t="s">
        <v>104</v>
      </c>
      <c r="D45" t="s">
        <v>90</v>
      </c>
      <c r="E45" t="s">
        <v>91</v>
      </c>
      <c r="F45" t="s">
        <v>105</v>
      </c>
      <c r="G45" t="s">
        <v>106</v>
      </c>
      <c r="H45" t="s">
        <v>107</v>
      </c>
      <c r="I45" t="s">
        <v>108</v>
      </c>
      <c r="K45" t="s">
        <v>32</v>
      </c>
      <c r="L45" t="s">
        <v>84</v>
      </c>
      <c r="M45" t="s">
        <v>99</v>
      </c>
      <c r="N45" t="s">
        <v>35</v>
      </c>
      <c r="O45" t="s">
        <v>49</v>
      </c>
      <c r="P45" t="s">
        <v>50</v>
      </c>
      <c r="Q45">
        <v>15000</v>
      </c>
      <c r="R45">
        <v>15000</v>
      </c>
      <c r="S45">
        <v>0.03</v>
      </c>
      <c r="T45">
        <v>0.06</v>
      </c>
      <c r="U45">
        <v>0</v>
      </c>
      <c r="V45" s="8">
        <f t="shared" si="1"/>
        <v>300</v>
      </c>
      <c r="W45" s="8">
        <v>2000</v>
      </c>
      <c r="X45" s="9">
        <f t="shared" si="0"/>
        <v>200166.66666666669</v>
      </c>
      <c r="Y45" s="9">
        <f t="shared" si="2"/>
        <v>600000</v>
      </c>
      <c r="Z45" s="9">
        <f t="shared" si="3"/>
        <v>399833.33333333331</v>
      </c>
      <c r="AA45">
        <v>18000</v>
      </c>
      <c r="AB45">
        <v>6005</v>
      </c>
      <c r="AC45" t="s">
        <v>84</v>
      </c>
    </row>
    <row r="46" spans="1:29" x14ac:dyDescent="0.35">
      <c r="A46">
        <v>58</v>
      </c>
      <c r="B46" t="s">
        <v>104</v>
      </c>
      <c r="D46" t="s">
        <v>90</v>
      </c>
      <c r="E46" t="s">
        <v>91</v>
      </c>
      <c r="F46" t="s">
        <v>105</v>
      </c>
      <c r="G46" t="s">
        <v>106</v>
      </c>
      <c r="H46" t="s">
        <v>107</v>
      </c>
      <c r="I46" t="s">
        <v>108</v>
      </c>
      <c r="K46" t="s">
        <v>32</v>
      </c>
      <c r="L46" t="s">
        <v>84</v>
      </c>
      <c r="M46" t="s">
        <v>99</v>
      </c>
      <c r="N46" t="s">
        <v>35</v>
      </c>
      <c r="O46" t="s">
        <v>36</v>
      </c>
      <c r="P46" t="s">
        <v>35</v>
      </c>
      <c r="Q46">
        <v>15000</v>
      </c>
      <c r="R46">
        <v>15000</v>
      </c>
      <c r="S46">
        <v>0.03</v>
      </c>
      <c r="T46">
        <v>9.6000000000000002E-2</v>
      </c>
      <c r="U46">
        <v>0</v>
      </c>
      <c r="V46" s="8">
        <f t="shared" si="1"/>
        <v>300</v>
      </c>
      <c r="W46" s="8">
        <v>3200</v>
      </c>
      <c r="X46" s="9">
        <f t="shared" si="0"/>
        <v>284523.80952380953</v>
      </c>
      <c r="Y46" s="9">
        <f t="shared" si="2"/>
        <v>960000</v>
      </c>
      <c r="Z46" s="9">
        <f t="shared" si="3"/>
        <v>675476.19047619053</v>
      </c>
      <c r="AA46">
        <v>28800</v>
      </c>
      <c r="AB46">
        <v>8535.7142857142862</v>
      </c>
      <c r="AC46" t="s">
        <v>84</v>
      </c>
    </row>
    <row r="47" spans="1:29" x14ac:dyDescent="0.35">
      <c r="A47">
        <v>59</v>
      </c>
      <c r="B47" t="s">
        <v>104</v>
      </c>
      <c r="D47" t="s">
        <v>90</v>
      </c>
      <c r="E47" t="s">
        <v>91</v>
      </c>
      <c r="F47" t="s">
        <v>105</v>
      </c>
      <c r="G47" t="s">
        <v>106</v>
      </c>
      <c r="H47" t="s">
        <v>107</v>
      </c>
      <c r="I47" t="s">
        <v>108</v>
      </c>
      <c r="K47" t="s">
        <v>32</v>
      </c>
      <c r="L47" t="s">
        <v>84</v>
      </c>
      <c r="M47" t="s">
        <v>99</v>
      </c>
      <c r="N47" t="s">
        <v>35</v>
      </c>
      <c r="O47" t="s">
        <v>38</v>
      </c>
      <c r="P47" t="s">
        <v>39</v>
      </c>
      <c r="Q47">
        <v>15000</v>
      </c>
      <c r="R47">
        <v>15000</v>
      </c>
      <c r="S47">
        <v>0.03</v>
      </c>
      <c r="T47">
        <v>0.105</v>
      </c>
      <c r="U47">
        <v>0</v>
      </c>
      <c r="V47" s="8">
        <f t="shared" si="1"/>
        <v>300</v>
      </c>
      <c r="W47" s="8">
        <v>3500</v>
      </c>
      <c r="X47" s="9">
        <f t="shared" si="0"/>
        <v>285000</v>
      </c>
      <c r="Y47" s="9">
        <f t="shared" si="2"/>
        <v>1050000</v>
      </c>
      <c r="Z47" s="9">
        <f t="shared" si="3"/>
        <v>765000</v>
      </c>
      <c r="AA47">
        <v>31500</v>
      </c>
      <c r="AB47">
        <v>8550</v>
      </c>
      <c r="AC47" t="s">
        <v>84</v>
      </c>
    </row>
    <row r="48" spans="1:29" x14ac:dyDescent="0.35">
      <c r="A48">
        <v>60</v>
      </c>
      <c r="B48" t="s">
        <v>104</v>
      </c>
      <c r="D48" t="s">
        <v>90</v>
      </c>
      <c r="E48" t="s">
        <v>91</v>
      </c>
      <c r="F48" t="s">
        <v>105</v>
      </c>
      <c r="G48" t="s">
        <v>106</v>
      </c>
      <c r="H48" t="s">
        <v>107</v>
      </c>
      <c r="I48" t="s">
        <v>108</v>
      </c>
      <c r="K48" t="s">
        <v>32</v>
      </c>
      <c r="L48" t="s">
        <v>84</v>
      </c>
      <c r="M48" t="s">
        <v>99</v>
      </c>
      <c r="N48" t="s">
        <v>35</v>
      </c>
      <c r="O48" t="s">
        <v>40</v>
      </c>
      <c r="P48" t="s">
        <v>41</v>
      </c>
      <c r="Q48">
        <v>15000</v>
      </c>
      <c r="R48">
        <v>15000</v>
      </c>
      <c r="S48">
        <v>0.03</v>
      </c>
      <c r="T48">
        <v>3.9E-2</v>
      </c>
      <c r="U48">
        <v>0</v>
      </c>
      <c r="V48" s="8">
        <f t="shared" si="1"/>
        <v>300</v>
      </c>
      <c r="W48" s="8"/>
      <c r="X48" s="9">
        <f t="shared" si="0"/>
        <v>175555.55555555556</v>
      </c>
      <c r="Y48" s="9">
        <f t="shared" si="2"/>
        <v>0</v>
      </c>
      <c r="Z48" s="9">
        <f t="shared" si="3"/>
        <v>-175555.55555555556</v>
      </c>
      <c r="AA48">
        <v>11500</v>
      </c>
      <c r="AB48">
        <v>5266.666666666667</v>
      </c>
      <c r="AC48" t="s">
        <v>84</v>
      </c>
    </row>
    <row r="49" spans="1:29" x14ac:dyDescent="0.35">
      <c r="A49">
        <v>61</v>
      </c>
      <c r="B49" t="s">
        <v>104</v>
      </c>
      <c r="C49" t="s">
        <v>100</v>
      </c>
      <c r="D49" t="s">
        <v>109</v>
      </c>
      <c r="E49" t="s">
        <v>110</v>
      </c>
      <c r="F49" t="s">
        <v>111</v>
      </c>
      <c r="I49" t="s">
        <v>112</v>
      </c>
      <c r="K49" t="s">
        <v>32</v>
      </c>
      <c r="L49" t="s">
        <v>33</v>
      </c>
      <c r="M49" t="s">
        <v>96</v>
      </c>
      <c r="N49" t="s">
        <v>35</v>
      </c>
      <c r="O49" t="s">
        <v>49</v>
      </c>
      <c r="P49" t="s">
        <v>50</v>
      </c>
      <c r="Q49">
        <v>10000</v>
      </c>
      <c r="R49">
        <v>12500</v>
      </c>
      <c r="S49">
        <v>0.03</v>
      </c>
      <c r="T49">
        <v>1.7999999999999999E-2</v>
      </c>
      <c r="V49" s="8">
        <f t="shared" si="1"/>
        <v>200</v>
      </c>
      <c r="W49" s="8">
        <v>500</v>
      </c>
      <c r="X49" s="9">
        <f t="shared" si="0"/>
        <v>218608.69565217392</v>
      </c>
      <c r="Y49" s="9">
        <f t="shared" si="2"/>
        <v>100000</v>
      </c>
      <c r="Z49" s="9">
        <f t="shared" si="3"/>
        <v>-118608.69565217392</v>
      </c>
      <c r="AA49">
        <v>0</v>
      </c>
      <c r="AB49">
        <v>6558.260869565217</v>
      </c>
      <c r="AC49" t="s">
        <v>37</v>
      </c>
    </row>
    <row r="50" spans="1:29" x14ac:dyDescent="0.35">
      <c r="A50">
        <v>62</v>
      </c>
      <c r="B50" t="s">
        <v>104</v>
      </c>
      <c r="C50" t="s">
        <v>100</v>
      </c>
      <c r="D50" t="s">
        <v>109</v>
      </c>
      <c r="E50" t="s">
        <v>110</v>
      </c>
      <c r="F50" t="s">
        <v>111</v>
      </c>
      <c r="I50" t="s">
        <v>112</v>
      </c>
      <c r="K50" t="s">
        <v>32</v>
      </c>
      <c r="L50" t="s">
        <v>33</v>
      </c>
      <c r="M50" t="s">
        <v>96</v>
      </c>
      <c r="N50" t="s">
        <v>35</v>
      </c>
      <c r="O50" t="s">
        <v>36</v>
      </c>
      <c r="P50" t="s">
        <v>35</v>
      </c>
      <c r="Q50">
        <v>10000</v>
      </c>
      <c r="R50">
        <v>12500</v>
      </c>
      <c r="S50">
        <v>0.03</v>
      </c>
      <c r="T50">
        <v>2.5000000000000001E-2</v>
      </c>
      <c r="V50" s="8">
        <f t="shared" si="1"/>
        <v>200</v>
      </c>
      <c r="W50" s="8">
        <v>1333.3</v>
      </c>
      <c r="X50" s="9">
        <f t="shared" si="0"/>
        <v>313343.47826086957</v>
      </c>
      <c r="Y50" s="9">
        <f t="shared" si="2"/>
        <v>266660</v>
      </c>
      <c r="Z50" s="9">
        <f t="shared" si="3"/>
        <v>-46683.478260869568</v>
      </c>
      <c r="AA50">
        <v>0</v>
      </c>
      <c r="AB50">
        <v>9400.3043478260861</v>
      </c>
      <c r="AC50" t="s">
        <v>37</v>
      </c>
    </row>
    <row r="51" spans="1:29" x14ac:dyDescent="0.35">
      <c r="A51">
        <v>63</v>
      </c>
      <c r="B51" t="s">
        <v>104</v>
      </c>
      <c r="C51" t="s">
        <v>100</v>
      </c>
      <c r="D51" t="s">
        <v>109</v>
      </c>
      <c r="E51" t="s">
        <v>110</v>
      </c>
      <c r="F51" t="s">
        <v>111</v>
      </c>
      <c r="I51" t="s">
        <v>112</v>
      </c>
      <c r="K51" t="s">
        <v>32</v>
      </c>
      <c r="L51" t="s">
        <v>33</v>
      </c>
      <c r="M51" t="s">
        <v>96</v>
      </c>
      <c r="N51" t="s">
        <v>35</v>
      </c>
      <c r="O51" t="s">
        <v>38</v>
      </c>
      <c r="P51" t="s">
        <v>39</v>
      </c>
      <c r="Q51">
        <v>10000</v>
      </c>
      <c r="R51">
        <v>12500</v>
      </c>
      <c r="S51">
        <v>0.03</v>
      </c>
      <c r="T51">
        <v>2.1999999999999999E-2</v>
      </c>
      <c r="V51" s="8">
        <f t="shared" si="1"/>
        <v>200</v>
      </c>
      <c r="W51" s="8">
        <v>666.6</v>
      </c>
      <c r="X51" s="9">
        <f t="shared" si="0"/>
        <v>373600</v>
      </c>
      <c r="Y51" s="9">
        <f t="shared" si="2"/>
        <v>133320</v>
      </c>
      <c r="Z51" s="9">
        <f t="shared" si="3"/>
        <v>-240280</v>
      </c>
      <c r="AA51">
        <v>0</v>
      </c>
      <c r="AB51">
        <v>11208</v>
      </c>
      <c r="AC51" t="s">
        <v>37</v>
      </c>
    </row>
    <row r="52" spans="1:29" x14ac:dyDescent="0.35">
      <c r="A52">
        <v>64</v>
      </c>
      <c r="B52" t="s">
        <v>104</v>
      </c>
      <c r="C52" t="s">
        <v>100</v>
      </c>
      <c r="D52" t="s">
        <v>109</v>
      </c>
      <c r="E52" t="s">
        <v>110</v>
      </c>
      <c r="F52" t="s">
        <v>111</v>
      </c>
      <c r="I52" t="s">
        <v>112</v>
      </c>
      <c r="K52" t="s">
        <v>32</v>
      </c>
      <c r="L52" t="s">
        <v>33</v>
      </c>
      <c r="M52" t="s">
        <v>96</v>
      </c>
      <c r="N52" t="s">
        <v>35</v>
      </c>
      <c r="O52" t="s">
        <v>40</v>
      </c>
      <c r="P52" t="s">
        <v>41</v>
      </c>
      <c r="Q52">
        <v>10000</v>
      </c>
      <c r="R52">
        <v>12500</v>
      </c>
      <c r="S52">
        <v>0.03</v>
      </c>
      <c r="T52">
        <v>0.01</v>
      </c>
      <c r="V52" s="8">
        <f t="shared" si="1"/>
        <v>200</v>
      </c>
      <c r="W52" s="8"/>
      <c r="X52" s="9">
        <f t="shared" si="0"/>
        <v>136760</v>
      </c>
      <c r="Y52" s="9">
        <f t="shared" si="2"/>
        <v>0</v>
      </c>
      <c r="Z52" s="9">
        <f t="shared" si="3"/>
        <v>-136760</v>
      </c>
      <c r="AA52">
        <v>0</v>
      </c>
      <c r="AB52">
        <v>4102.8</v>
      </c>
      <c r="AC52" t="s">
        <v>37</v>
      </c>
    </row>
    <row r="53" spans="1:29" x14ac:dyDescent="0.35">
      <c r="A53">
        <v>65</v>
      </c>
      <c r="B53" t="s">
        <v>104</v>
      </c>
      <c r="C53" t="s">
        <v>100</v>
      </c>
      <c r="D53" t="s">
        <v>109</v>
      </c>
      <c r="E53" t="s">
        <v>113</v>
      </c>
      <c r="F53" t="s">
        <v>114</v>
      </c>
      <c r="I53" t="s">
        <v>115</v>
      </c>
      <c r="K53" t="s">
        <v>32</v>
      </c>
      <c r="L53" t="s">
        <v>33</v>
      </c>
      <c r="M53" t="s">
        <v>96</v>
      </c>
      <c r="N53" t="s">
        <v>35</v>
      </c>
      <c r="O53" t="s">
        <v>49</v>
      </c>
      <c r="P53" t="s">
        <v>50</v>
      </c>
      <c r="Q53">
        <v>10000</v>
      </c>
      <c r="R53">
        <v>13750</v>
      </c>
      <c r="S53">
        <v>0.03</v>
      </c>
      <c r="T53">
        <v>0.01</v>
      </c>
      <c r="U53">
        <v>0</v>
      </c>
      <c r="V53" s="8">
        <f t="shared" si="1"/>
        <v>200</v>
      </c>
      <c r="W53" s="8">
        <v>333.3</v>
      </c>
      <c r="X53" s="9">
        <f t="shared" si="0"/>
        <v>218608.69565217392</v>
      </c>
      <c r="Y53" s="9">
        <f t="shared" si="2"/>
        <v>66660</v>
      </c>
      <c r="Z53" s="9">
        <f t="shared" si="3"/>
        <v>-151948.69565217392</v>
      </c>
      <c r="AA53">
        <v>0</v>
      </c>
      <c r="AB53">
        <v>6558.260869565217</v>
      </c>
      <c r="AC53" t="s">
        <v>37</v>
      </c>
    </row>
    <row r="54" spans="1:29" x14ac:dyDescent="0.35">
      <c r="A54">
        <v>66</v>
      </c>
      <c r="B54" t="s">
        <v>104</v>
      </c>
      <c r="C54" t="s">
        <v>100</v>
      </c>
      <c r="D54" t="s">
        <v>109</v>
      </c>
      <c r="E54" t="s">
        <v>113</v>
      </c>
      <c r="F54" t="s">
        <v>114</v>
      </c>
      <c r="I54" t="s">
        <v>115</v>
      </c>
      <c r="K54" t="s">
        <v>32</v>
      </c>
      <c r="L54" t="s">
        <v>33</v>
      </c>
      <c r="M54" t="s">
        <v>96</v>
      </c>
      <c r="N54" t="s">
        <v>35</v>
      </c>
      <c r="O54" t="s">
        <v>36</v>
      </c>
      <c r="P54" t="s">
        <v>35</v>
      </c>
      <c r="Q54" s="7">
        <v>10000</v>
      </c>
      <c r="S54">
        <v>0.03</v>
      </c>
      <c r="T54">
        <v>0.03</v>
      </c>
      <c r="U54">
        <v>0</v>
      </c>
      <c r="V54" s="8">
        <f t="shared" si="1"/>
        <v>200</v>
      </c>
      <c r="W54" s="8">
        <v>1000</v>
      </c>
      <c r="X54" s="9">
        <f t="shared" si="0"/>
        <v>313343.47826086957</v>
      </c>
      <c r="Y54" s="9">
        <f t="shared" si="2"/>
        <v>200000</v>
      </c>
      <c r="Z54" s="9">
        <f t="shared" si="3"/>
        <v>-113343.47826086957</v>
      </c>
      <c r="AA54">
        <v>0</v>
      </c>
      <c r="AB54">
        <v>9400.3043478260861</v>
      </c>
      <c r="AC54" t="s">
        <v>37</v>
      </c>
    </row>
    <row r="55" spans="1:29" x14ac:dyDescent="0.35">
      <c r="A55">
        <v>67</v>
      </c>
      <c r="B55" t="s">
        <v>104</v>
      </c>
      <c r="C55" t="s">
        <v>100</v>
      </c>
      <c r="D55" t="s">
        <v>109</v>
      </c>
      <c r="E55" t="s">
        <v>113</v>
      </c>
      <c r="F55" t="s">
        <v>114</v>
      </c>
      <c r="I55" t="s">
        <v>115</v>
      </c>
      <c r="K55" t="s">
        <v>32</v>
      </c>
      <c r="L55" t="s">
        <v>33</v>
      </c>
      <c r="M55" t="s">
        <v>96</v>
      </c>
      <c r="N55" t="s">
        <v>35</v>
      </c>
      <c r="O55" t="s">
        <v>38</v>
      </c>
      <c r="P55" t="s">
        <v>39</v>
      </c>
      <c r="Q55" s="7">
        <v>10000</v>
      </c>
      <c r="S55">
        <v>0.03</v>
      </c>
      <c r="T55">
        <v>2.5000000000000001E-2</v>
      </c>
      <c r="U55">
        <v>0</v>
      </c>
      <c r="V55" s="8">
        <f t="shared" si="1"/>
        <v>200</v>
      </c>
      <c r="W55" s="8">
        <v>833.3</v>
      </c>
      <c r="X55" s="9">
        <f t="shared" si="0"/>
        <v>373600</v>
      </c>
      <c r="Y55" s="9">
        <f t="shared" si="2"/>
        <v>166660</v>
      </c>
      <c r="Z55" s="9">
        <f t="shared" si="3"/>
        <v>-206940</v>
      </c>
      <c r="AA55">
        <v>0</v>
      </c>
      <c r="AB55">
        <v>11208</v>
      </c>
      <c r="AC55" t="s">
        <v>37</v>
      </c>
    </row>
    <row r="56" spans="1:29" x14ac:dyDescent="0.35">
      <c r="A56">
        <v>68</v>
      </c>
      <c r="B56" t="s">
        <v>104</v>
      </c>
      <c r="C56" t="s">
        <v>100</v>
      </c>
      <c r="D56" t="s">
        <v>109</v>
      </c>
      <c r="E56" t="s">
        <v>113</v>
      </c>
      <c r="F56" t="s">
        <v>114</v>
      </c>
      <c r="I56" t="s">
        <v>115</v>
      </c>
      <c r="K56" t="s">
        <v>32</v>
      </c>
      <c r="L56" t="s">
        <v>33</v>
      </c>
      <c r="M56" t="s">
        <v>96</v>
      </c>
      <c r="N56" t="s">
        <v>35</v>
      </c>
      <c r="O56" t="s">
        <v>40</v>
      </c>
      <c r="P56" t="s">
        <v>41</v>
      </c>
      <c r="Q56" s="7">
        <v>10000</v>
      </c>
      <c r="S56">
        <v>0.03</v>
      </c>
      <c r="T56">
        <v>8.0000000000000002E-3</v>
      </c>
      <c r="U56">
        <v>0</v>
      </c>
      <c r="V56" s="8">
        <f t="shared" si="1"/>
        <v>200</v>
      </c>
      <c r="W56" s="8"/>
      <c r="X56" s="9">
        <f t="shared" si="0"/>
        <v>136760</v>
      </c>
      <c r="Y56" s="9">
        <f t="shared" si="2"/>
        <v>0</v>
      </c>
      <c r="Z56" s="9">
        <f t="shared" si="3"/>
        <v>-136760</v>
      </c>
      <c r="AA56">
        <v>0</v>
      </c>
      <c r="AB56">
        <v>4102.8</v>
      </c>
      <c r="AC56" t="s">
        <v>37</v>
      </c>
    </row>
    <row r="57" spans="1:29" x14ac:dyDescent="0.35">
      <c r="A57">
        <v>73</v>
      </c>
      <c r="B57" t="s">
        <v>104</v>
      </c>
      <c r="C57" t="s">
        <v>116</v>
      </c>
      <c r="D57" t="s">
        <v>117</v>
      </c>
      <c r="E57" t="s">
        <v>118</v>
      </c>
      <c r="F57" t="s">
        <v>119</v>
      </c>
      <c r="I57" t="s">
        <v>120</v>
      </c>
      <c r="K57" t="s">
        <v>32</v>
      </c>
      <c r="L57" t="s">
        <v>33</v>
      </c>
      <c r="M57" t="s">
        <v>121</v>
      </c>
      <c r="N57" t="s">
        <v>35</v>
      </c>
      <c r="O57" t="s">
        <v>49</v>
      </c>
      <c r="P57" t="s">
        <v>50</v>
      </c>
      <c r="Q57">
        <v>12500</v>
      </c>
      <c r="R57">
        <v>13000</v>
      </c>
      <c r="S57">
        <v>0.03</v>
      </c>
      <c r="T57">
        <v>6.3E-2</v>
      </c>
      <c r="U57">
        <v>0.05</v>
      </c>
      <c r="V57" s="8">
        <f t="shared" si="1"/>
        <v>250</v>
      </c>
      <c r="W57" s="8">
        <v>2100</v>
      </c>
      <c r="X57" s="9">
        <f t="shared" si="0"/>
        <v>218608.69565217392</v>
      </c>
      <c r="Y57" s="9">
        <f t="shared" si="2"/>
        <v>525000</v>
      </c>
      <c r="Z57" s="9">
        <f t="shared" si="3"/>
        <v>306391.30434782605</v>
      </c>
      <c r="AA57">
        <v>11250</v>
      </c>
      <c r="AB57">
        <v>6558.260869565217</v>
      </c>
      <c r="AC57" t="s">
        <v>37</v>
      </c>
    </row>
    <row r="58" spans="1:29" x14ac:dyDescent="0.35">
      <c r="A58">
        <v>74</v>
      </c>
      <c r="B58" t="s">
        <v>104</v>
      </c>
      <c r="C58" t="s">
        <v>116</v>
      </c>
      <c r="D58" t="s">
        <v>117</v>
      </c>
      <c r="E58" t="s">
        <v>118</v>
      </c>
      <c r="F58" t="s">
        <v>119</v>
      </c>
      <c r="I58" t="s">
        <v>120</v>
      </c>
      <c r="K58" t="s">
        <v>32</v>
      </c>
      <c r="L58" t="s">
        <v>33</v>
      </c>
      <c r="M58" t="s">
        <v>121</v>
      </c>
      <c r="N58" t="s">
        <v>35</v>
      </c>
      <c r="O58" t="s">
        <v>36</v>
      </c>
      <c r="P58" t="s">
        <v>35</v>
      </c>
      <c r="Q58" s="7">
        <v>12000</v>
      </c>
      <c r="S58">
        <v>0.03</v>
      </c>
      <c r="T58">
        <v>9.6000000000000002E-2</v>
      </c>
      <c r="U58">
        <v>0.05</v>
      </c>
      <c r="V58" s="8">
        <f t="shared" si="1"/>
        <v>240</v>
      </c>
      <c r="W58" s="8">
        <v>3200</v>
      </c>
      <c r="X58" s="9">
        <f t="shared" si="0"/>
        <v>313343.47826086957</v>
      </c>
      <c r="Y58" s="9">
        <f t="shared" si="2"/>
        <v>768000</v>
      </c>
      <c r="Z58" s="9">
        <f t="shared" si="3"/>
        <v>454656.52173913043</v>
      </c>
      <c r="AA58">
        <v>11250</v>
      </c>
      <c r="AB58">
        <v>9400.3043478260861</v>
      </c>
      <c r="AC58" t="s">
        <v>37</v>
      </c>
    </row>
    <row r="59" spans="1:29" x14ac:dyDescent="0.35">
      <c r="A59">
        <v>75</v>
      </c>
      <c r="B59" t="s">
        <v>104</v>
      </c>
      <c r="C59" t="s">
        <v>116</v>
      </c>
      <c r="D59" t="s">
        <v>117</v>
      </c>
      <c r="E59" t="s">
        <v>118</v>
      </c>
      <c r="F59" t="s">
        <v>119</v>
      </c>
      <c r="I59" t="s">
        <v>120</v>
      </c>
      <c r="K59" t="s">
        <v>32</v>
      </c>
      <c r="L59" t="s">
        <v>33</v>
      </c>
      <c r="M59" t="s">
        <v>121</v>
      </c>
      <c r="N59" t="s">
        <v>35</v>
      </c>
      <c r="O59" t="s">
        <v>38</v>
      </c>
      <c r="P59" t="s">
        <v>39</v>
      </c>
      <c r="Q59" s="7">
        <v>12000</v>
      </c>
      <c r="S59">
        <v>0.03</v>
      </c>
      <c r="T59">
        <v>9.6000000000000002E-2</v>
      </c>
      <c r="U59">
        <v>0.05</v>
      </c>
      <c r="V59" s="8">
        <f t="shared" si="1"/>
        <v>240</v>
      </c>
      <c r="W59" s="8">
        <v>3200</v>
      </c>
      <c r="X59" s="9">
        <f t="shared" si="0"/>
        <v>373600</v>
      </c>
      <c r="Y59" s="9">
        <f t="shared" si="2"/>
        <v>768000</v>
      </c>
      <c r="Z59" s="9">
        <f t="shared" si="3"/>
        <v>394400</v>
      </c>
      <c r="AA59">
        <v>11250</v>
      </c>
      <c r="AB59">
        <v>11208</v>
      </c>
      <c r="AC59" t="s">
        <v>37</v>
      </c>
    </row>
    <row r="60" spans="1:29" x14ac:dyDescent="0.35">
      <c r="A60">
        <v>76</v>
      </c>
      <c r="B60" t="s">
        <v>104</v>
      </c>
      <c r="C60" t="s">
        <v>116</v>
      </c>
      <c r="D60" t="s">
        <v>117</v>
      </c>
      <c r="E60" t="s">
        <v>118</v>
      </c>
      <c r="F60" t="s">
        <v>119</v>
      </c>
      <c r="I60" t="s">
        <v>120</v>
      </c>
      <c r="K60" t="s">
        <v>32</v>
      </c>
      <c r="L60" t="s">
        <v>33</v>
      </c>
      <c r="M60" t="s">
        <v>121</v>
      </c>
      <c r="N60" t="s">
        <v>35</v>
      </c>
      <c r="O60" t="s">
        <v>40</v>
      </c>
      <c r="P60" t="s">
        <v>41</v>
      </c>
      <c r="Q60" s="7">
        <v>12000</v>
      </c>
      <c r="S60">
        <v>0.03</v>
      </c>
      <c r="T60">
        <v>0.04</v>
      </c>
      <c r="U60" t="s">
        <v>122</v>
      </c>
      <c r="V60" s="13">
        <f t="shared" si="1"/>
        <v>240</v>
      </c>
      <c r="W60" s="13"/>
      <c r="X60" s="9">
        <f t="shared" si="0"/>
        <v>136760</v>
      </c>
      <c r="Y60" s="9">
        <f t="shared" si="2"/>
        <v>0</v>
      </c>
      <c r="Z60" s="9">
        <f t="shared" si="3"/>
        <v>-136760</v>
      </c>
      <c r="AA60" t="s">
        <v>122</v>
      </c>
      <c r="AB60">
        <v>4102.8</v>
      </c>
      <c r="AC60" t="s">
        <v>37</v>
      </c>
    </row>
    <row r="61" spans="1:29" x14ac:dyDescent="0.35">
      <c r="A61">
        <v>77</v>
      </c>
      <c r="B61" t="s">
        <v>104</v>
      </c>
      <c r="C61" t="s">
        <v>64</v>
      </c>
      <c r="D61" t="s">
        <v>65</v>
      </c>
      <c r="E61" t="s">
        <v>76</v>
      </c>
      <c r="F61" t="s">
        <v>123</v>
      </c>
      <c r="G61" t="s">
        <v>82</v>
      </c>
      <c r="H61" t="s">
        <v>79</v>
      </c>
      <c r="I61" t="s">
        <v>124</v>
      </c>
      <c r="K61" t="s">
        <v>32</v>
      </c>
      <c r="L61" t="s">
        <v>33</v>
      </c>
      <c r="M61" t="s">
        <v>34</v>
      </c>
      <c r="N61" t="s">
        <v>35</v>
      </c>
      <c r="O61" t="s">
        <v>49</v>
      </c>
      <c r="P61" t="s">
        <v>50</v>
      </c>
      <c r="Q61">
        <v>12000</v>
      </c>
      <c r="R61">
        <v>15000</v>
      </c>
      <c r="S61">
        <v>0.03</v>
      </c>
      <c r="T61">
        <v>2.5999999999999999E-2</v>
      </c>
      <c r="U61">
        <v>0</v>
      </c>
      <c r="V61" s="13">
        <f t="shared" si="1"/>
        <v>240</v>
      </c>
      <c r="W61" s="13">
        <v>866</v>
      </c>
      <c r="X61" s="9">
        <f t="shared" si="0"/>
        <v>218608.69565217392</v>
      </c>
      <c r="Y61" s="9">
        <f t="shared" si="2"/>
        <v>207840</v>
      </c>
      <c r="Z61" s="9">
        <f t="shared" si="3"/>
        <v>-10768.695652173919</v>
      </c>
      <c r="AA61">
        <v>0</v>
      </c>
      <c r="AB61">
        <v>6558.260869565217</v>
      </c>
      <c r="AC61" t="s">
        <v>37</v>
      </c>
    </row>
    <row r="62" spans="1:29" x14ac:dyDescent="0.35">
      <c r="A62">
        <v>78</v>
      </c>
      <c r="B62" t="s">
        <v>104</v>
      </c>
      <c r="C62" t="s">
        <v>64</v>
      </c>
      <c r="D62" t="s">
        <v>65</v>
      </c>
      <c r="E62" t="s">
        <v>76</v>
      </c>
      <c r="F62" t="s">
        <v>123</v>
      </c>
      <c r="G62" t="s">
        <v>82</v>
      </c>
      <c r="H62" t="s">
        <v>79</v>
      </c>
      <c r="I62" t="s">
        <v>124</v>
      </c>
      <c r="K62" t="s">
        <v>32</v>
      </c>
      <c r="L62" t="s">
        <v>33</v>
      </c>
      <c r="M62" t="s">
        <v>34</v>
      </c>
      <c r="N62" t="s">
        <v>35</v>
      </c>
      <c r="O62" t="s">
        <v>36</v>
      </c>
      <c r="P62" t="s">
        <v>35</v>
      </c>
      <c r="Q62">
        <v>12000</v>
      </c>
      <c r="R62">
        <v>15000</v>
      </c>
      <c r="S62">
        <v>0.03</v>
      </c>
      <c r="T62">
        <v>0.04</v>
      </c>
      <c r="U62">
        <v>0</v>
      </c>
      <c r="V62" s="13">
        <f t="shared" si="1"/>
        <v>240</v>
      </c>
      <c r="W62" s="13">
        <v>1333</v>
      </c>
      <c r="X62" s="9">
        <f t="shared" si="0"/>
        <v>313343.47826086957</v>
      </c>
      <c r="Y62" s="9">
        <f t="shared" si="2"/>
        <v>319920</v>
      </c>
      <c r="Z62" s="9">
        <f t="shared" si="3"/>
        <v>6576.5217391304323</v>
      </c>
      <c r="AA62">
        <v>0</v>
      </c>
      <c r="AB62">
        <v>9400.3043478260861</v>
      </c>
      <c r="AC62" t="s">
        <v>37</v>
      </c>
    </row>
    <row r="63" spans="1:29" x14ac:dyDescent="0.35">
      <c r="A63">
        <v>113</v>
      </c>
      <c r="B63" t="s">
        <v>104</v>
      </c>
      <c r="C63" t="s">
        <v>27</v>
      </c>
      <c r="D63" t="s">
        <v>125</v>
      </c>
      <c r="I63" t="s">
        <v>126</v>
      </c>
      <c r="J63">
        <v>0.03</v>
      </c>
      <c r="K63" t="s">
        <v>32</v>
      </c>
      <c r="L63" t="s">
        <v>33</v>
      </c>
      <c r="M63" t="s">
        <v>127</v>
      </c>
      <c r="N63" t="s">
        <v>35</v>
      </c>
      <c r="O63" t="s">
        <v>49</v>
      </c>
      <c r="P63" t="s">
        <v>50</v>
      </c>
      <c r="Q63" s="7">
        <v>12000</v>
      </c>
      <c r="S63">
        <v>0.03</v>
      </c>
      <c r="T63">
        <v>0.75</v>
      </c>
      <c r="U63">
        <v>0.6</v>
      </c>
      <c r="V63" s="8">
        <f t="shared" si="1"/>
        <v>240</v>
      </c>
      <c r="W63" s="8">
        <v>750</v>
      </c>
      <c r="X63" s="14">
        <f t="shared" si="0"/>
        <v>218608.69565217392</v>
      </c>
      <c r="Y63" s="9">
        <f t="shared" si="2"/>
        <v>180000</v>
      </c>
      <c r="Z63" s="9">
        <f t="shared" si="3"/>
        <v>-38608.695652173919</v>
      </c>
      <c r="AA63">
        <v>126000</v>
      </c>
      <c r="AB63" s="15">
        <v>6558.260869565217</v>
      </c>
      <c r="AC63" t="s">
        <v>37</v>
      </c>
    </row>
    <row r="64" spans="1:29" x14ac:dyDescent="0.35">
      <c r="A64">
        <v>114</v>
      </c>
      <c r="B64" t="s">
        <v>104</v>
      </c>
      <c r="C64" t="s">
        <v>27</v>
      </c>
      <c r="D64" t="s">
        <v>125</v>
      </c>
      <c r="I64" t="s">
        <v>126</v>
      </c>
      <c r="J64">
        <v>0.03</v>
      </c>
      <c r="K64" t="s">
        <v>32</v>
      </c>
      <c r="L64" t="s">
        <v>33</v>
      </c>
      <c r="M64" t="s">
        <v>127</v>
      </c>
      <c r="N64" t="s">
        <v>35</v>
      </c>
      <c r="O64" t="s">
        <v>36</v>
      </c>
      <c r="P64" t="s">
        <v>35</v>
      </c>
      <c r="Q64" s="7">
        <v>12000</v>
      </c>
      <c r="S64">
        <v>0.03</v>
      </c>
      <c r="T64">
        <v>1.2</v>
      </c>
      <c r="U64">
        <v>0.9</v>
      </c>
      <c r="V64" s="8">
        <f t="shared" si="1"/>
        <v>240</v>
      </c>
      <c r="W64" s="8">
        <v>1200</v>
      </c>
      <c r="X64" s="14">
        <f t="shared" si="0"/>
        <v>313343.47826086957</v>
      </c>
      <c r="Y64" s="9">
        <f t="shared" si="2"/>
        <v>288000</v>
      </c>
      <c r="Z64" s="9">
        <f t="shared" si="3"/>
        <v>-25343.478260869568</v>
      </c>
      <c r="AA64">
        <v>189000</v>
      </c>
      <c r="AB64" s="15">
        <v>9400.3043478260861</v>
      </c>
      <c r="AC64" t="s">
        <v>37</v>
      </c>
    </row>
    <row r="65" spans="1:29" x14ac:dyDescent="0.35">
      <c r="A65">
        <v>117</v>
      </c>
      <c r="B65" t="s">
        <v>104</v>
      </c>
      <c r="C65" t="s">
        <v>27</v>
      </c>
      <c r="D65" t="s">
        <v>125</v>
      </c>
      <c r="I65" t="s">
        <v>128</v>
      </c>
      <c r="J65">
        <v>0.03</v>
      </c>
      <c r="K65" t="s">
        <v>32</v>
      </c>
      <c r="L65" t="s">
        <v>33</v>
      </c>
      <c r="M65" t="s">
        <v>127</v>
      </c>
      <c r="N65" t="s">
        <v>35</v>
      </c>
      <c r="O65" t="s">
        <v>49</v>
      </c>
      <c r="P65" t="s">
        <v>50</v>
      </c>
      <c r="Q65" s="7">
        <v>12000</v>
      </c>
      <c r="S65">
        <v>0.03</v>
      </c>
      <c r="T65">
        <v>0.7</v>
      </c>
      <c r="U65">
        <v>0.5</v>
      </c>
      <c r="V65" s="8">
        <f t="shared" si="1"/>
        <v>240</v>
      </c>
      <c r="W65" s="8">
        <v>700</v>
      </c>
      <c r="X65" s="14">
        <f t="shared" si="0"/>
        <v>218608.69565217392</v>
      </c>
      <c r="Y65" s="9">
        <f t="shared" si="2"/>
        <v>168000</v>
      </c>
      <c r="Z65" s="9">
        <f t="shared" si="3"/>
        <v>-50608.695652173919</v>
      </c>
      <c r="AA65">
        <v>105000</v>
      </c>
      <c r="AB65" s="15">
        <v>6558.260869565217</v>
      </c>
      <c r="AC65" t="s">
        <v>37</v>
      </c>
    </row>
    <row r="66" spans="1:29" x14ac:dyDescent="0.35">
      <c r="A66">
        <v>118</v>
      </c>
      <c r="B66" t="s">
        <v>104</v>
      </c>
      <c r="C66" t="s">
        <v>27</v>
      </c>
      <c r="D66" t="s">
        <v>125</v>
      </c>
      <c r="I66" t="s">
        <v>128</v>
      </c>
      <c r="J66">
        <v>0.03</v>
      </c>
      <c r="K66" t="s">
        <v>32</v>
      </c>
      <c r="L66" t="s">
        <v>33</v>
      </c>
      <c r="M66" t="s">
        <v>127</v>
      </c>
      <c r="N66" t="s">
        <v>35</v>
      </c>
      <c r="O66" t="s">
        <v>36</v>
      </c>
      <c r="P66" t="s">
        <v>35</v>
      </c>
      <c r="Q66" s="7">
        <v>12000</v>
      </c>
      <c r="S66">
        <v>0.03</v>
      </c>
      <c r="T66">
        <v>1.3</v>
      </c>
      <c r="U66">
        <v>1</v>
      </c>
      <c r="V66" s="8">
        <f t="shared" si="1"/>
        <v>240</v>
      </c>
      <c r="W66" s="8">
        <v>1300</v>
      </c>
      <c r="X66" s="14">
        <f t="shared" ref="X66:X112" si="4">AB66/S66</f>
        <v>313343.47826086957</v>
      </c>
      <c r="Y66" s="9">
        <f t="shared" si="2"/>
        <v>312000</v>
      </c>
      <c r="Z66" s="9">
        <f t="shared" si="3"/>
        <v>-1343.4782608695677</v>
      </c>
      <c r="AA66">
        <v>210000</v>
      </c>
      <c r="AB66" s="15">
        <v>9400.3043478260861</v>
      </c>
      <c r="AC66" t="s">
        <v>37</v>
      </c>
    </row>
    <row r="67" spans="1:29" x14ac:dyDescent="0.35">
      <c r="A67">
        <v>121</v>
      </c>
      <c r="B67" t="s">
        <v>104</v>
      </c>
      <c r="C67" t="s">
        <v>27</v>
      </c>
      <c r="D67" t="s">
        <v>125</v>
      </c>
      <c r="I67" t="s">
        <v>129</v>
      </c>
      <c r="J67">
        <v>0.03</v>
      </c>
      <c r="K67" t="s">
        <v>32</v>
      </c>
      <c r="L67" t="s">
        <v>33</v>
      </c>
      <c r="M67" t="s">
        <v>127</v>
      </c>
      <c r="N67" t="s">
        <v>35</v>
      </c>
      <c r="O67" t="s">
        <v>49</v>
      </c>
      <c r="P67" t="s">
        <v>50</v>
      </c>
      <c r="Q67" s="7">
        <v>12000</v>
      </c>
      <c r="S67">
        <v>0.03</v>
      </c>
      <c r="T67">
        <v>0.7</v>
      </c>
      <c r="U67">
        <v>0.5</v>
      </c>
      <c r="V67" s="8">
        <f t="shared" ref="V67:V130" si="5">Q67/50</f>
        <v>240</v>
      </c>
      <c r="W67" s="8">
        <v>800</v>
      </c>
      <c r="X67" s="14">
        <f t="shared" si="4"/>
        <v>218608.69565217392</v>
      </c>
      <c r="Y67" s="9">
        <f t="shared" ref="Y67:Y130" si="6">W67*V67</f>
        <v>192000</v>
      </c>
      <c r="Z67" s="9">
        <f t="shared" ref="Z67:Z130" si="7">Y67-X67</f>
        <v>-26608.695652173919</v>
      </c>
      <c r="AA67">
        <v>105000</v>
      </c>
      <c r="AB67" s="15">
        <v>6558.260869565217</v>
      </c>
      <c r="AC67" t="s">
        <v>37</v>
      </c>
    </row>
    <row r="68" spans="1:29" x14ac:dyDescent="0.35">
      <c r="A68">
        <v>122</v>
      </c>
      <c r="B68" t="s">
        <v>104</v>
      </c>
      <c r="C68" t="s">
        <v>27</v>
      </c>
      <c r="D68" t="s">
        <v>125</v>
      </c>
      <c r="I68" t="s">
        <v>129</v>
      </c>
      <c r="J68">
        <v>0.03</v>
      </c>
      <c r="K68" t="s">
        <v>32</v>
      </c>
      <c r="L68" t="s">
        <v>33</v>
      </c>
      <c r="M68" t="s">
        <v>127</v>
      </c>
      <c r="N68" t="s">
        <v>35</v>
      </c>
      <c r="O68" t="s">
        <v>36</v>
      </c>
      <c r="P68" t="s">
        <v>35</v>
      </c>
      <c r="Q68" s="7">
        <v>12000</v>
      </c>
      <c r="S68">
        <v>0.03</v>
      </c>
      <c r="T68">
        <v>1.3</v>
      </c>
      <c r="U68">
        <v>1</v>
      </c>
      <c r="V68" s="8">
        <f t="shared" si="5"/>
        <v>240</v>
      </c>
      <c r="W68" s="8">
        <v>1150</v>
      </c>
      <c r="X68" s="14">
        <f t="shared" si="4"/>
        <v>313343.47826086957</v>
      </c>
      <c r="Y68" s="9">
        <f t="shared" si="6"/>
        <v>276000</v>
      </c>
      <c r="Z68" s="9">
        <f t="shared" si="7"/>
        <v>-37343.478260869568</v>
      </c>
      <c r="AA68">
        <v>210000</v>
      </c>
      <c r="AB68" s="15">
        <v>9400.3043478260861</v>
      </c>
      <c r="AC68" t="s">
        <v>37</v>
      </c>
    </row>
    <row r="69" spans="1:29" x14ac:dyDescent="0.35">
      <c r="A69">
        <v>125</v>
      </c>
      <c r="B69" t="s">
        <v>104</v>
      </c>
      <c r="C69" t="s">
        <v>27</v>
      </c>
      <c r="D69" t="s">
        <v>125</v>
      </c>
      <c r="I69" t="s">
        <v>130</v>
      </c>
      <c r="J69">
        <v>0.03</v>
      </c>
      <c r="K69" t="s">
        <v>32</v>
      </c>
      <c r="L69" t="s">
        <v>33</v>
      </c>
      <c r="M69" t="s">
        <v>127</v>
      </c>
      <c r="N69" t="s">
        <v>35</v>
      </c>
      <c r="O69" t="s">
        <v>49</v>
      </c>
      <c r="P69" t="s">
        <v>50</v>
      </c>
      <c r="Q69" s="7">
        <v>12000</v>
      </c>
      <c r="S69">
        <v>0.03</v>
      </c>
      <c r="T69">
        <v>0.75</v>
      </c>
      <c r="U69">
        <v>0.55000000000000004</v>
      </c>
      <c r="V69" s="8">
        <f t="shared" si="5"/>
        <v>240</v>
      </c>
      <c r="W69" s="8">
        <v>750</v>
      </c>
      <c r="X69" s="14">
        <f t="shared" si="4"/>
        <v>218608.69565217392</v>
      </c>
      <c r="Y69" s="9">
        <f t="shared" si="6"/>
        <v>180000</v>
      </c>
      <c r="Z69" s="9">
        <f t="shared" si="7"/>
        <v>-38608.695652173919</v>
      </c>
      <c r="AA69">
        <v>115500</v>
      </c>
      <c r="AB69" s="15">
        <v>6558.260869565217</v>
      </c>
      <c r="AC69" t="s">
        <v>37</v>
      </c>
    </row>
    <row r="70" spans="1:29" x14ac:dyDescent="0.35">
      <c r="A70">
        <v>126</v>
      </c>
      <c r="B70" t="s">
        <v>104</v>
      </c>
      <c r="C70" t="s">
        <v>27</v>
      </c>
      <c r="D70" t="s">
        <v>125</v>
      </c>
      <c r="I70" t="s">
        <v>130</v>
      </c>
      <c r="J70">
        <v>0.03</v>
      </c>
      <c r="K70" t="s">
        <v>32</v>
      </c>
      <c r="L70" t="s">
        <v>33</v>
      </c>
      <c r="M70" t="s">
        <v>127</v>
      </c>
      <c r="N70" t="s">
        <v>35</v>
      </c>
      <c r="O70" t="s">
        <v>36</v>
      </c>
      <c r="P70" t="s">
        <v>35</v>
      </c>
      <c r="Q70" s="7">
        <v>12000</v>
      </c>
      <c r="S70">
        <v>0.03</v>
      </c>
      <c r="T70">
        <v>1.2</v>
      </c>
      <c r="U70">
        <v>0.95</v>
      </c>
      <c r="V70" s="8">
        <f t="shared" si="5"/>
        <v>240</v>
      </c>
      <c r="W70" s="8">
        <v>1200</v>
      </c>
      <c r="X70" s="14">
        <f t="shared" si="4"/>
        <v>313343.47826086957</v>
      </c>
      <c r="Y70" s="9">
        <f t="shared" si="6"/>
        <v>288000</v>
      </c>
      <c r="Z70" s="9">
        <f t="shared" si="7"/>
        <v>-25343.478260869568</v>
      </c>
      <c r="AA70">
        <v>199500</v>
      </c>
      <c r="AB70" s="15">
        <v>9400.3043478260861</v>
      </c>
      <c r="AC70" t="s">
        <v>37</v>
      </c>
    </row>
    <row r="71" spans="1:29" x14ac:dyDescent="0.35">
      <c r="A71">
        <v>129</v>
      </c>
      <c r="B71" t="s">
        <v>104</v>
      </c>
      <c r="C71" t="s">
        <v>51</v>
      </c>
      <c r="D71" t="s">
        <v>57</v>
      </c>
      <c r="E71" t="s">
        <v>131</v>
      </c>
      <c r="F71" t="s">
        <v>132</v>
      </c>
      <c r="I71" t="s">
        <v>133</v>
      </c>
      <c r="J71">
        <v>0.03</v>
      </c>
      <c r="K71" t="s">
        <v>32</v>
      </c>
      <c r="L71" t="s">
        <v>33</v>
      </c>
      <c r="M71" t="s">
        <v>96</v>
      </c>
      <c r="N71" t="s">
        <v>35</v>
      </c>
      <c r="O71" t="s">
        <v>49</v>
      </c>
      <c r="P71" t="s">
        <v>50</v>
      </c>
      <c r="Q71">
        <v>10000</v>
      </c>
      <c r="R71">
        <v>12500</v>
      </c>
      <c r="S71">
        <v>0.03</v>
      </c>
      <c r="T71">
        <v>3.4000000000000002E-2</v>
      </c>
      <c r="U71">
        <v>0</v>
      </c>
      <c r="V71" s="8">
        <f t="shared" si="5"/>
        <v>200</v>
      </c>
      <c r="W71" s="8">
        <v>950</v>
      </c>
      <c r="X71" s="14">
        <f t="shared" si="4"/>
        <v>218608.69565217392</v>
      </c>
      <c r="Y71" s="9">
        <f t="shared" si="6"/>
        <v>190000</v>
      </c>
      <c r="Z71" s="9">
        <f t="shared" si="7"/>
        <v>-28608.695652173919</v>
      </c>
      <c r="AA71">
        <v>0</v>
      </c>
      <c r="AB71" s="15">
        <v>6558.260869565217</v>
      </c>
      <c r="AC71" t="s">
        <v>37</v>
      </c>
    </row>
    <row r="72" spans="1:29" x14ac:dyDescent="0.35">
      <c r="A72">
        <v>130</v>
      </c>
      <c r="B72" t="s">
        <v>104</v>
      </c>
      <c r="C72" t="s">
        <v>51</v>
      </c>
      <c r="D72" t="s">
        <v>57</v>
      </c>
      <c r="E72" t="s">
        <v>131</v>
      </c>
      <c r="F72" t="s">
        <v>132</v>
      </c>
      <c r="I72" t="s">
        <v>133</v>
      </c>
      <c r="J72">
        <v>0.03</v>
      </c>
      <c r="K72" t="s">
        <v>32</v>
      </c>
      <c r="L72" t="s">
        <v>33</v>
      </c>
      <c r="M72" t="s">
        <v>96</v>
      </c>
      <c r="N72" t="s">
        <v>35</v>
      </c>
      <c r="O72" t="s">
        <v>36</v>
      </c>
      <c r="P72" t="s">
        <v>35</v>
      </c>
      <c r="Q72">
        <v>10000</v>
      </c>
      <c r="R72">
        <v>12500</v>
      </c>
      <c r="S72">
        <v>0.03</v>
      </c>
      <c r="T72">
        <v>5.0999999999999997E-2</v>
      </c>
      <c r="U72">
        <v>0</v>
      </c>
      <c r="V72" s="8">
        <f t="shared" si="5"/>
        <v>200</v>
      </c>
      <c r="W72" s="8">
        <v>1450</v>
      </c>
      <c r="X72" s="14">
        <f t="shared" si="4"/>
        <v>313343.47826086957</v>
      </c>
      <c r="Y72" s="9">
        <f t="shared" si="6"/>
        <v>290000</v>
      </c>
      <c r="Z72" s="9">
        <f t="shared" si="7"/>
        <v>-23343.478260869568</v>
      </c>
      <c r="AA72">
        <v>0</v>
      </c>
      <c r="AB72" s="15">
        <v>9400.3043478260861</v>
      </c>
      <c r="AC72" t="s">
        <v>37</v>
      </c>
    </row>
    <row r="73" spans="1:29" x14ac:dyDescent="0.35">
      <c r="A73">
        <v>133</v>
      </c>
      <c r="B73" t="s">
        <v>104</v>
      </c>
      <c r="C73" t="s">
        <v>51</v>
      </c>
      <c r="D73" t="s">
        <v>57</v>
      </c>
      <c r="E73" t="s">
        <v>113</v>
      </c>
      <c r="F73" t="s">
        <v>132</v>
      </c>
      <c r="I73" t="s">
        <v>134</v>
      </c>
      <c r="J73">
        <v>0.03</v>
      </c>
      <c r="K73" t="s">
        <v>32</v>
      </c>
      <c r="L73" t="s">
        <v>33</v>
      </c>
      <c r="M73" t="s">
        <v>121</v>
      </c>
      <c r="N73" t="s">
        <v>35</v>
      </c>
      <c r="O73" t="s">
        <v>49</v>
      </c>
      <c r="P73" t="s">
        <v>50</v>
      </c>
      <c r="Q73">
        <v>11000</v>
      </c>
      <c r="R73">
        <v>13000</v>
      </c>
      <c r="S73">
        <v>0.03</v>
      </c>
      <c r="T73">
        <v>3.6999999999999998E-2</v>
      </c>
      <c r="U73">
        <v>0</v>
      </c>
      <c r="V73" s="8">
        <f t="shared" si="5"/>
        <v>220</v>
      </c>
      <c r="W73" s="8">
        <v>950</v>
      </c>
      <c r="X73" s="14">
        <f t="shared" si="4"/>
        <v>218608.69565217392</v>
      </c>
      <c r="Y73" s="9">
        <f t="shared" si="6"/>
        <v>209000</v>
      </c>
      <c r="Z73" s="9">
        <f t="shared" si="7"/>
        <v>-9608.6956521739194</v>
      </c>
      <c r="AA73">
        <v>0</v>
      </c>
      <c r="AB73" s="15">
        <v>6558.260869565217</v>
      </c>
      <c r="AC73" t="s">
        <v>37</v>
      </c>
    </row>
    <row r="74" spans="1:29" x14ac:dyDescent="0.35">
      <c r="A74">
        <v>134</v>
      </c>
      <c r="B74" t="s">
        <v>104</v>
      </c>
      <c r="C74" t="s">
        <v>51</v>
      </c>
      <c r="D74" t="s">
        <v>57</v>
      </c>
      <c r="E74" t="s">
        <v>113</v>
      </c>
      <c r="F74" t="s">
        <v>132</v>
      </c>
      <c r="I74" t="s">
        <v>134</v>
      </c>
      <c r="J74">
        <v>0.03</v>
      </c>
      <c r="K74" t="s">
        <v>32</v>
      </c>
      <c r="L74" t="s">
        <v>33</v>
      </c>
      <c r="M74" t="s">
        <v>121</v>
      </c>
      <c r="N74" t="s">
        <v>35</v>
      </c>
      <c r="O74" t="s">
        <v>36</v>
      </c>
      <c r="P74" t="s">
        <v>35</v>
      </c>
      <c r="Q74">
        <v>11000</v>
      </c>
      <c r="R74">
        <v>13000</v>
      </c>
      <c r="S74">
        <v>0.03</v>
      </c>
      <c r="T74">
        <v>4.8000000000000001E-2</v>
      </c>
      <c r="U74">
        <v>0</v>
      </c>
      <c r="V74" s="8">
        <f t="shared" si="5"/>
        <v>220</v>
      </c>
      <c r="W74" s="8">
        <v>1450</v>
      </c>
      <c r="X74" s="14">
        <f t="shared" si="4"/>
        <v>313343.47826086957</v>
      </c>
      <c r="Y74" s="9">
        <f t="shared" si="6"/>
        <v>319000</v>
      </c>
      <c r="Z74" s="9">
        <f t="shared" si="7"/>
        <v>5656.5217391304323</v>
      </c>
      <c r="AA74">
        <v>0</v>
      </c>
      <c r="AB74" s="15">
        <v>9400.3043478260861</v>
      </c>
      <c r="AC74" t="s">
        <v>37</v>
      </c>
    </row>
    <row r="75" spans="1:29" x14ac:dyDescent="0.35">
      <c r="A75">
        <v>141</v>
      </c>
      <c r="B75" t="s">
        <v>104</v>
      </c>
      <c r="C75" t="s">
        <v>51</v>
      </c>
      <c r="D75" t="s">
        <v>57</v>
      </c>
      <c r="E75" t="s">
        <v>135</v>
      </c>
      <c r="F75" t="s">
        <v>132</v>
      </c>
      <c r="I75" t="s">
        <v>136</v>
      </c>
      <c r="J75">
        <v>0.03</v>
      </c>
      <c r="K75" t="s">
        <v>32</v>
      </c>
      <c r="L75" t="s">
        <v>33</v>
      </c>
      <c r="M75" t="s">
        <v>137</v>
      </c>
      <c r="N75" t="s">
        <v>35</v>
      </c>
      <c r="O75" t="s">
        <v>49</v>
      </c>
      <c r="P75" t="s">
        <v>50</v>
      </c>
      <c r="Q75">
        <v>9000</v>
      </c>
      <c r="R75">
        <v>12000</v>
      </c>
      <c r="S75">
        <v>0.03</v>
      </c>
      <c r="T75">
        <v>3.4000000000000002E-2</v>
      </c>
      <c r="U75">
        <v>0</v>
      </c>
      <c r="V75" s="8">
        <f t="shared" si="5"/>
        <v>180</v>
      </c>
      <c r="W75" s="8">
        <v>850</v>
      </c>
      <c r="X75" s="14">
        <f t="shared" si="4"/>
        <v>218608.69565217392</v>
      </c>
      <c r="Y75" s="9">
        <f t="shared" si="6"/>
        <v>153000</v>
      </c>
      <c r="Z75" s="9">
        <f t="shared" si="7"/>
        <v>-65608.695652173919</v>
      </c>
      <c r="AA75">
        <v>0</v>
      </c>
      <c r="AB75" s="15">
        <v>6558.260869565217</v>
      </c>
      <c r="AC75" t="s">
        <v>37</v>
      </c>
    </row>
    <row r="76" spans="1:29" x14ac:dyDescent="0.35">
      <c r="A76">
        <v>142</v>
      </c>
      <c r="B76" t="s">
        <v>104</v>
      </c>
      <c r="C76" t="s">
        <v>51</v>
      </c>
      <c r="D76" t="s">
        <v>57</v>
      </c>
      <c r="E76" t="s">
        <v>135</v>
      </c>
      <c r="F76" t="s">
        <v>132</v>
      </c>
      <c r="I76" t="s">
        <v>136</v>
      </c>
      <c r="J76">
        <v>0.03</v>
      </c>
      <c r="K76" t="s">
        <v>32</v>
      </c>
      <c r="L76" t="s">
        <v>33</v>
      </c>
      <c r="M76" t="s">
        <v>137</v>
      </c>
      <c r="N76" t="s">
        <v>35</v>
      </c>
      <c r="O76" t="s">
        <v>36</v>
      </c>
      <c r="P76" t="s">
        <v>35</v>
      </c>
      <c r="Q76">
        <v>9000</v>
      </c>
      <c r="R76">
        <v>12000</v>
      </c>
      <c r="S76">
        <v>0.03</v>
      </c>
      <c r="T76">
        <v>4.8000000000000001E-2</v>
      </c>
      <c r="U76">
        <v>0</v>
      </c>
      <c r="V76" s="8">
        <f t="shared" si="5"/>
        <v>180</v>
      </c>
      <c r="W76" s="8">
        <v>1200</v>
      </c>
      <c r="X76" s="14">
        <f t="shared" si="4"/>
        <v>313343.47826086957</v>
      </c>
      <c r="Y76" s="9">
        <f t="shared" si="6"/>
        <v>216000</v>
      </c>
      <c r="Z76" s="9">
        <f t="shared" si="7"/>
        <v>-97343.478260869568</v>
      </c>
      <c r="AA76">
        <v>0</v>
      </c>
      <c r="AB76" s="15">
        <v>9400.3043478260861</v>
      </c>
      <c r="AC76" t="s">
        <v>37</v>
      </c>
    </row>
    <row r="77" spans="1:29" x14ac:dyDescent="0.35">
      <c r="A77">
        <v>145</v>
      </c>
      <c r="B77" t="s">
        <v>104</v>
      </c>
      <c r="C77" t="s">
        <v>51</v>
      </c>
      <c r="D77" t="s">
        <v>57</v>
      </c>
      <c r="E77" t="s">
        <v>135</v>
      </c>
      <c r="F77" t="s">
        <v>132</v>
      </c>
      <c r="I77" t="s">
        <v>138</v>
      </c>
      <c r="J77">
        <v>0.03</v>
      </c>
      <c r="K77" t="s">
        <v>32</v>
      </c>
      <c r="L77" t="s">
        <v>33</v>
      </c>
      <c r="M77" t="s">
        <v>96</v>
      </c>
      <c r="N77" t="s">
        <v>35</v>
      </c>
      <c r="O77" t="s">
        <v>49</v>
      </c>
      <c r="P77" t="s">
        <v>50</v>
      </c>
      <c r="Q77">
        <v>10000</v>
      </c>
      <c r="R77">
        <v>12000</v>
      </c>
      <c r="S77">
        <v>0.03</v>
      </c>
      <c r="T77">
        <v>3.5999999999999997E-2</v>
      </c>
      <c r="U77">
        <v>0</v>
      </c>
      <c r="V77" s="8">
        <f t="shared" si="5"/>
        <v>200</v>
      </c>
      <c r="W77" s="8">
        <v>900</v>
      </c>
      <c r="X77" s="14">
        <f t="shared" si="4"/>
        <v>218608.69565217392</v>
      </c>
      <c r="Y77" s="9">
        <f t="shared" si="6"/>
        <v>180000</v>
      </c>
      <c r="Z77" s="9">
        <f t="shared" si="7"/>
        <v>-38608.695652173919</v>
      </c>
      <c r="AA77">
        <v>0</v>
      </c>
      <c r="AB77" s="15">
        <v>6558.260869565217</v>
      </c>
      <c r="AC77" t="s">
        <v>37</v>
      </c>
    </row>
    <row r="78" spans="1:29" x14ac:dyDescent="0.35">
      <c r="A78">
        <v>146</v>
      </c>
      <c r="B78" t="s">
        <v>104</v>
      </c>
      <c r="C78" t="s">
        <v>51</v>
      </c>
      <c r="D78" t="s">
        <v>57</v>
      </c>
      <c r="E78" t="s">
        <v>135</v>
      </c>
      <c r="F78" t="s">
        <v>132</v>
      </c>
      <c r="I78" t="s">
        <v>138</v>
      </c>
      <c r="J78">
        <v>0.03</v>
      </c>
      <c r="K78" t="s">
        <v>32</v>
      </c>
      <c r="L78" t="s">
        <v>33</v>
      </c>
      <c r="M78" t="s">
        <v>96</v>
      </c>
      <c r="N78" t="s">
        <v>35</v>
      </c>
      <c r="O78" t="s">
        <v>36</v>
      </c>
      <c r="P78" t="s">
        <v>35</v>
      </c>
      <c r="Q78">
        <v>10000</v>
      </c>
      <c r="R78">
        <v>12000</v>
      </c>
      <c r="S78">
        <v>0.03</v>
      </c>
      <c r="T78">
        <v>5.1999999999999998E-2</v>
      </c>
      <c r="U78">
        <v>0</v>
      </c>
      <c r="V78" s="8">
        <f t="shared" si="5"/>
        <v>200</v>
      </c>
      <c r="W78" s="8">
        <v>1300</v>
      </c>
      <c r="X78" s="14">
        <f t="shared" si="4"/>
        <v>313343.47826086957</v>
      </c>
      <c r="Y78" s="9">
        <f t="shared" si="6"/>
        <v>260000</v>
      </c>
      <c r="Z78" s="9">
        <f t="shared" si="7"/>
        <v>-53343.478260869568</v>
      </c>
      <c r="AA78">
        <v>0</v>
      </c>
      <c r="AB78" s="15">
        <v>9400.3043478260861</v>
      </c>
      <c r="AC78" t="s">
        <v>37</v>
      </c>
    </row>
    <row r="79" spans="1:29" x14ac:dyDescent="0.35">
      <c r="A79">
        <v>149</v>
      </c>
      <c r="B79" t="s">
        <v>104</v>
      </c>
      <c r="C79" t="s">
        <v>139</v>
      </c>
      <c r="D79" t="s">
        <v>90</v>
      </c>
      <c r="E79" t="s">
        <v>91</v>
      </c>
      <c r="F79" t="s">
        <v>92</v>
      </c>
      <c r="I79" t="s">
        <v>140</v>
      </c>
      <c r="J79">
        <v>0.9</v>
      </c>
      <c r="K79" t="s">
        <v>32</v>
      </c>
      <c r="L79" t="s">
        <v>33</v>
      </c>
      <c r="M79" t="s">
        <v>96</v>
      </c>
      <c r="N79" t="s">
        <v>35</v>
      </c>
      <c r="O79" t="s">
        <v>49</v>
      </c>
      <c r="P79" t="s">
        <v>50</v>
      </c>
      <c r="Q79" s="7">
        <v>10000</v>
      </c>
      <c r="S79">
        <v>0.09</v>
      </c>
      <c r="T79">
        <v>0.13100000000000001</v>
      </c>
      <c r="U79">
        <v>0</v>
      </c>
      <c r="V79" s="8">
        <f t="shared" si="5"/>
        <v>200</v>
      </c>
      <c r="W79" s="8">
        <v>1455</v>
      </c>
      <c r="X79" s="9">
        <f t="shared" si="4"/>
        <v>72869.565217391297</v>
      </c>
      <c r="Y79" s="9">
        <f t="shared" si="6"/>
        <v>291000</v>
      </c>
      <c r="Z79" s="9">
        <f t="shared" si="7"/>
        <v>218130.4347826087</v>
      </c>
      <c r="AB79">
        <v>6558.260869565217</v>
      </c>
      <c r="AC79" t="s">
        <v>37</v>
      </c>
    </row>
    <row r="80" spans="1:29" x14ac:dyDescent="0.35">
      <c r="A80">
        <v>150</v>
      </c>
      <c r="B80" t="s">
        <v>104</v>
      </c>
      <c r="C80" t="s">
        <v>139</v>
      </c>
      <c r="D80" t="s">
        <v>90</v>
      </c>
      <c r="E80" t="s">
        <v>91</v>
      </c>
      <c r="F80" t="s">
        <v>92</v>
      </c>
      <c r="I80" t="s">
        <v>140</v>
      </c>
      <c r="J80">
        <v>0.9</v>
      </c>
      <c r="K80" t="s">
        <v>32</v>
      </c>
      <c r="L80" t="s">
        <v>33</v>
      </c>
      <c r="M80" t="s">
        <v>96</v>
      </c>
      <c r="N80" t="s">
        <v>35</v>
      </c>
      <c r="O80" t="s">
        <v>36</v>
      </c>
      <c r="P80" t="s">
        <v>35</v>
      </c>
      <c r="Q80" s="7">
        <v>10000</v>
      </c>
      <c r="S80">
        <v>0.09</v>
      </c>
      <c r="T80">
        <v>0.14199999999999999</v>
      </c>
      <c r="U80">
        <v>0</v>
      </c>
      <c r="V80" s="8">
        <f t="shared" si="5"/>
        <v>200</v>
      </c>
      <c r="W80" s="8">
        <v>1557</v>
      </c>
      <c r="X80" s="9">
        <f t="shared" si="4"/>
        <v>104447.82608695651</v>
      </c>
      <c r="Y80" s="9">
        <f t="shared" si="6"/>
        <v>311400</v>
      </c>
      <c r="Z80" s="9">
        <f t="shared" si="7"/>
        <v>206952.17391304349</v>
      </c>
      <c r="AB80">
        <v>9400.3043478260861</v>
      </c>
      <c r="AC80" t="s">
        <v>37</v>
      </c>
    </row>
    <row r="81" spans="1:29" x14ac:dyDescent="0.35">
      <c r="A81">
        <v>153</v>
      </c>
      <c r="B81" t="s">
        <v>104</v>
      </c>
      <c r="C81" t="s">
        <v>139</v>
      </c>
      <c r="D81" t="s">
        <v>90</v>
      </c>
      <c r="E81" t="s">
        <v>91</v>
      </c>
      <c r="F81" t="s">
        <v>92</v>
      </c>
      <c r="I81" t="s">
        <v>141</v>
      </c>
      <c r="J81">
        <v>0.9</v>
      </c>
      <c r="K81" t="s">
        <v>32</v>
      </c>
      <c r="L81" t="s">
        <v>33</v>
      </c>
      <c r="M81" t="s">
        <v>96</v>
      </c>
      <c r="N81" t="s">
        <v>35</v>
      </c>
      <c r="O81" t="s">
        <v>49</v>
      </c>
      <c r="P81" t="s">
        <v>50</v>
      </c>
      <c r="Q81" s="7">
        <v>10000</v>
      </c>
      <c r="S81">
        <v>0.09</v>
      </c>
      <c r="T81">
        <v>0.105</v>
      </c>
      <c r="U81">
        <v>0</v>
      </c>
      <c r="V81" s="8">
        <f t="shared" si="5"/>
        <v>200</v>
      </c>
      <c r="W81" s="8">
        <v>1116</v>
      </c>
      <c r="X81" s="9">
        <f t="shared" si="4"/>
        <v>72869.565217391297</v>
      </c>
      <c r="Y81" s="9">
        <f t="shared" si="6"/>
        <v>223200</v>
      </c>
      <c r="Z81" s="9">
        <f t="shared" si="7"/>
        <v>150330.4347826087</v>
      </c>
      <c r="AB81">
        <v>6558.260869565217</v>
      </c>
      <c r="AC81" t="s">
        <v>37</v>
      </c>
    </row>
    <row r="82" spans="1:29" x14ac:dyDescent="0.35">
      <c r="A82">
        <v>154</v>
      </c>
      <c r="B82" t="s">
        <v>104</v>
      </c>
      <c r="C82" t="s">
        <v>139</v>
      </c>
      <c r="D82" t="s">
        <v>90</v>
      </c>
      <c r="E82" t="s">
        <v>91</v>
      </c>
      <c r="F82" t="s">
        <v>92</v>
      </c>
      <c r="I82" t="s">
        <v>141</v>
      </c>
      <c r="J82">
        <v>0.9</v>
      </c>
      <c r="K82" t="s">
        <v>32</v>
      </c>
      <c r="L82" t="s">
        <v>33</v>
      </c>
      <c r="M82" t="s">
        <v>96</v>
      </c>
      <c r="N82" t="s">
        <v>35</v>
      </c>
      <c r="O82" t="s">
        <v>36</v>
      </c>
      <c r="P82" t="s">
        <v>35</v>
      </c>
      <c r="Q82" s="7">
        <v>10000</v>
      </c>
      <c r="S82">
        <v>0.09</v>
      </c>
      <c r="T82">
        <v>0.123</v>
      </c>
      <c r="U82">
        <v>0</v>
      </c>
      <c r="V82" s="8">
        <f t="shared" si="5"/>
        <v>200</v>
      </c>
      <c r="W82" s="8">
        <v>1366</v>
      </c>
      <c r="X82" s="9">
        <f t="shared" si="4"/>
        <v>104447.82608695651</v>
      </c>
      <c r="Y82" s="9">
        <f t="shared" si="6"/>
        <v>273200</v>
      </c>
      <c r="Z82" s="9">
        <f t="shared" si="7"/>
        <v>168752.17391304349</v>
      </c>
      <c r="AB82">
        <v>9400.3043478260861</v>
      </c>
      <c r="AC82" t="s">
        <v>37</v>
      </c>
    </row>
    <row r="83" spans="1:29" x14ac:dyDescent="0.35">
      <c r="A83">
        <v>157</v>
      </c>
      <c r="B83" t="s">
        <v>104</v>
      </c>
      <c r="C83" t="s">
        <v>139</v>
      </c>
      <c r="D83" t="s">
        <v>90</v>
      </c>
      <c r="E83" t="s">
        <v>91</v>
      </c>
      <c r="F83" t="s">
        <v>92</v>
      </c>
      <c r="I83" t="s">
        <v>142</v>
      </c>
      <c r="J83">
        <v>0.9</v>
      </c>
      <c r="K83" t="s">
        <v>32</v>
      </c>
      <c r="L83" t="s">
        <v>33</v>
      </c>
      <c r="M83" t="s">
        <v>96</v>
      </c>
      <c r="N83" t="s">
        <v>35</v>
      </c>
      <c r="O83" t="s">
        <v>49</v>
      </c>
      <c r="P83" t="s">
        <v>50</v>
      </c>
      <c r="Q83" s="7">
        <v>10000</v>
      </c>
      <c r="S83">
        <v>0.09</v>
      </c>
      <c r="T83">
        <v>0.15</v>
      </c>
      <c r="U83">
        <v>0</v>
      </c>
      <c r="V83" s="8">
        <f t="shared" si="5"/>
        <v>200</v>
      </c>
      <c r="W83" s="8">
        <v>1660</v>
      </c>
      <c r="X83" s="9">
        <f t="shared" si="4"/>
        <v>72869.565217391297</v>
      </c>
      <c r="Y83" s="9">
        <f t="shared" si="6"/>
        <v>332000</v>
      </c>
      <c r="Z83" s="9">
        <f t="shared" si="7"/>
        <v>259130.4347826087</v>
      </c>
      <c r="AB83">
        <v>6558.260869565217</v>
      </c>
      <c r="AC83" t="s">
        <v>37</v>
      </c>
    </row>
    <row r="84" spans="1:29" x14ac:dyDescent="0.35">
      <c r="A84">
        <v>158</v>
      </c>
      <c r="B84" t="s">
        <v>104</v>
      </c>
      <c r="C84" t="s">
        <v>139</v>
      </c>
      <c r="D84" t="s">
        <v>90</v>
      </c>
      <c r="E84" t="s">
        <v>91</v>
      </c>
      <c r="F84" t="s">
        <v>92</v>
      </c>
      <c r="I84" t="s">
        <v>142</v>
      </c>
      <c r="J84">
        <v>0.9</v>
      </c>
      <c r="K84" t="s">
        <v>32</v>
      </c>
      <c r="L84" t="s">
        <v>33</v>
      </c>
      <c r="M84" t="s">
        <v>96</v>
      </c>
      <c r="N84" t="s">
        <v>35</v>
      </c>
      <c r="O84" t="s">
        <v>36</v>
      </c>
      <c r="P84" t="s">
        <v>35</v>
      </c>
      <c r="Q84" s="7">
        <v>10000</v>
      </c>
      <c r="S84">
        <v>0.09</v>
      </c>
      <c r="T84">
        <v>0.185</v>
      </c>
      <c r="U84">
        <v>0</v>
      </c>
      <c r="V84" s="8">
        <f t="shared" si="5"/>
        <v>200</v>
      </c>
      <c r="W84" s="8">
        <v>2000</v>
      </c>
      <c r="X84" s="9">
        <f t="shared" si="4"/>
        <v>104447.82608695651</v>
      </c>
      <c r="Y84" s="9">
        <f t="shared" si="6"/>
        <v>400000</v>
      </c>
      <c r="Z84" s="9">
        <f t="shared" si="7"/>
        <v>295552.17391304346</v>
      </c>
      <c r="AB84">
        <v>9400.3043478260861</v>
      </c>
      <c r="AC84" t="s">
        <v>37</v>
      </c>
    </row>
    <row r="85" spans="1:29" x14ac:dyDescent="0.35">
      <c r="A85">
        <v>165</v>
      </c>
      <c r="B85" t="s">
        <v>104</v>
      </c>
      <c r="C85" t="s">
        <v>139</v>
      </c>
      <c r="D85" t="s">
        <v>90</v>
      </c>
      <c r="E85" t="s">
        <v>91</v>
      </c>
      <c r="F85" t="s">
        <v>92</v>
      </c>
      <c r="I85" t="s">
        <v>143</v>
      </c>
      <c r="J85">
        <v>0.9</v>
      </c>
      <c r="K85" t="s">
        <v>32</v>
      </c>
      <c r="L85" t="s">
        <v>33</v>
      </c>
      <c r="M85" t="s">
        <v>96</v>
      </c>
      <c r="N85" t="s">
        <v>35</v>
      </c>
      <c r="O85" t="s">
        <v>49</v>
      </c>
      <c r="P85" t="s">
        <v>50</v>
      </c>
      <c r="Q85" s="7">
        <v>10000</v>
      </c>
      <c r="S85">
        <v>0.09</v>
      </c>
      <c r="T85">
        <v>0.158</v>
      </c>
      <c r="U85">
        <v>0</v>
      </c>
      <c r="V85" s="8">
        <f t="shared" si="5"/>
        <v>200</v>
      </c>
      <c r="W85" s="8">
        <v>1750</v>
      </c>
      <c r="X85" s="9">
        <f t="shared" si="4"/>
        <v>72869.565217391297</v>
      </c>
      <c r="Y85" s="9">
        <f t="shared" si="6"/>
        <v>350000</v>
      </c>
      <c r="Z85" s="9">
        <f t="shared" si="7"/>
        <v>277130.4347826087</v>
      </c>
      <c r="AB85">
        <v>6558.260869565217</v>
      </c>
      <c r="AC85" t="s">
        <v>37</v>
      </c>
    </row>
    <row r="86" spans="1:29" x14ac:dyDescent="0.35">
      <c r="A86">
        <v>166</v>
      </c>
      <c r="B86" t="s">
        <v>104</v>
      </c>
      <c r="C86" t="s">
        <v>139</v>
      </c>
      <c r="D86" t="s">
        <v>90</v>
      </c>
      <c r="E86" t="s">
        <v>91</v>
      </c>
      <c r="F86" t="s">
        <v>92</v>
      </c>
      <c r="I86" t="s">
        <v>143</v>
      </c>
      <c r="J86">
        <v>0.9</v>
      </c>
      <c r="K86" t="s">
        <v>32</v>
      </c>
      <c r="L86" t="s">
        <v>33</v>
      </c>
      <c r="M86" t="s">
        <v>96</v>
      </c>
      <c r="N86" t="s">
        <v>35</v>
      </c>
      <c r="O86" t="s">
        <v>36</v>
      </c>
      <c r="P86" t="s">
        <v>35</v>
      </c>
      <c r="Q86" s="7">
        <v>10000</v>
      </c>
      <c r="S86">
        <v>0.09</v>
      </c>
      <c r="T86">
        <v>0.16500000000000001</v>
      </c>
      <c r="U86">
        <v>0</v>
      </c>
      <c r="V86" s="8">
        <f t="shared" si="5"/>
        <v>200</v>
      </c>
      <c r="W86" s="8">
        <v>1830</v>
      </c>
      <c r="X86" s="9">
        <f t="shared" si="4"/>
        <v>104447.82608695651</v>
      </c>
      <c r="Y86" s="9">
        <f t="shared" si="6"/>
        <v>366000</v>
      </c>
      <c r="Z86" s="9">
        <f t="shared" si="7"/>
        <v>261552.17391304349</v>
      </c>
      <c r="AB86">
        <v>9400.3043478260861</v>
      </c>
      <c r="AC86" t="s">
        <v>37</v>
      </c>
    </row>
    <row r="87" spans="1:29" x14ac:dyDescent="0.35">
      <c r="A87">
        <v>169</v>
      </c>
      <c r="B87" t="s">
        <v>104</v>
      </c>
      <c r="C87" t="s">
        <v>71</v>
      </c>
      <c r="E87" t="s">
        <v>72</v>
      </c>
      <c r="F87" t="s">
        <v>73</v>
      </c>
      <c r="I87" t="s">
        <v>144</v>
      </c>
      <c r="J87">
        <v>0.03</v>
      </c>
      <c r="K87" t="s">
        <v>32</v>
      </c>
      <c r="L87" t="s">
        <v>33</v>
      </c>
      <c r="M87" t="s">
        <v>96</v>
      </c>
      <c r="N87" t="s">
        <v>35</v>
      </c>
      <c r="O87" t="s">
        <v>49</v>
      </c>
      <c r="P87" t="s">
        <v>50</v>
      </c>
      <c r="Q87">
        <v>11000</v>
      </c>
      <c r="R87">
        <v>16500</v>
      </c>
      <c r="S87">
        <v>0.03</v>
      </c>
      <c r="T87">
        <v>9.5000000000000001E-2</v>
      </c>
      <c r="V87" s="8">
        <f t="shared" si="5"/>
        <v>220</v>
      </c>
      <c r="W87" s="8">
        <v>3400</v>
      </c>
      <c r="X87" s="9">
        <f t="shared" si="4"/>
        <v>218608.69565217392</v>
      </c>
      <c r="Y87" s="9">
        <f t="shared" si="6"/>
        <v>748000</v>
      </c>
      <c r="Z87" s="9">
        <f t="shared" si="7"/>
        <v>529391.30434782605</v>
      </c>
      <c r="AB87">
        <v>6558.260869565217</v>
      </c>
      <c r="AC87" t="s">
        <v>37</v>
      </c>
    </row>
    <row r="88" spans="1:29" x14ac:dyDescent="0.35">
      <c r="A88">
        <v>170</v>
      </c>
      <c r="B88" t="s">
        <v>104</v>
      </c>
      <c r="C88" t="s">
        <v>71</v>
      </c>
      <c r="E88" t="s">
        <v>72</v>
      </c>
      <c r="F88" t="s">
        <v>73</v>
      </c>
      <c r="I88" t="s">
        <v>144</v>
      </c>
      <c r="J88">
        <v>0.03</v>
      </c>
      <c r="K88" t="s">
        <v>32</v>
      </c>
      <c r="L88" t="s">
        <v>33</v>
      </c>
      <c r="M88" t="s">
        <v>96</v>
      </c>
      <c r="N88" t="s">
        <v>35</v>
      </c>
      <c r="O88" t="s">
        <v>36</v>
      </c>
      <c r="P88" t="s">
        <v>35</v>
      </c>
      <c r="Q88">
        <v>11000</v>
      </c>
      <c r="R88">
        <v>16500</v>
      </c>
      <c r="S88">
        <v>0.03</v>
      </c>
      <c r="T88">
        <v>0.10249999999999999</v>
      </c>
      <c r="V88" s="8">
        <f t="shared" si="5"/>
        <v>220</v>
      </c>
      <c r="W88" s="8">
        <v>3520</v>
      </c>
      <c r="X88" s="9">
        <f t="shared" si="4"/>
        <v>313343.47826086957</v>
      </c>
      <c r="Y88" s="9">
        <f t="shared" si="6"/>
        <v>774400</v>
      </c>
      <c r="Z88" s="9">
        <f t="shared" si="7"/>
        <v>461056.52173913043</v>
      </c>
      <c r="AB88">
        <v>9400.3043478260861</v>
      </c>
      <c r="AC88" t="s">
        <v>37</v>
      </c>
    </row>
    <row r="89" spans="1:29" x14ac:dyDescent="0.35">
      <c r="A89">
        <v>173</v>
      </c>
      <c r="B89" t="s">
        <v>104</v>
      </c>
      <c r="C89" t="s">
        <v>71</v>
      </c>
      <c r="E89" t="s">
        <v>72</v>
      </c>
      <c r="F89" t="s">
        <v>73</v>
      </c>
      <c r="I89" t="s">
        <v>145</v>
      </c>
      <c r="J89">
        <v>0.03</v>
      </c>
      <c r="K89" t="s">
        <v>32</v>
      </c>
      <c r="L89" t="s">
        <v>33</v>
      </c>
      <c r="M89" t="s">
        <v>96</v>
      </c>
      <c r="N89" t="s">
        <v>35</v>
      </c>
      <c r="O89" t="s">
        <v>49</v>
      </c>
      <c r="P89" t="s">
        <v>50</v>
      </c>
      <c r="Q89">
        <v>10500</v>
      </c>
      <c r="R89">
        <v>13750</v>
      </c>
      <c r="S89">
        <v>0.03</v>
      </c>
      <c r="T89">
        <v>5.8999999999999997E-2</v>
      </c>
      <c r="V89" s="8">
        <f t="shared" si="5"/>
        <v>210</v>
      </c>
      <c r="W89" s="8">
        <v>2133</v>
      </c>
      <c r="X89" s="9">
        <f t="shared" si="4"/>
        <v>218608.69565217392</v>
      </c>
      <c r="Y89" s="9">
        <f t="shared" si="6"/>
        <v>447930</v>
      </c>
      <c r="Z89" s="9">
        <f t="shared" si="7"/>
        <v>229321.30434782608</v>
      </c>
      <c r="AB89">
        <v>6558.260869565217</v>
      </c>
      <c r="AC89" t="s">
        <v>37</v>
      </c>
    </row>
    <row r="90" spans="1:29" x14ac:dyDescent="0.35">
      <c r="A90">
        <v>174</v>
      </c>
      <c r="B90" t="s">
        <v>104</v>
      </c>
      <c r="C90" t="s">
        <v>71</v>
      </c>
      <c r="E90" t="s">
        <v>72</v>
      </c>
      <c r="F90" t="s">
        <v>73</v>
      </c>
      <c r="I90" t="s">
        <v>145</v>
      </c>
      <c r="J90">
        <v>0.03</v>
      </c>
      <c r="K90" t="s">
        <v>32</v>
      </c>
      <c r="L90" t="s">
        <v>33</v>
      </c>
      <c r="M90" t="s">
        <v>96</v>
      </c>
      <c r="N90" t="s">
        <v>35</v>
      </c>
      <c r="O90" t="s">
        <v>36</v>
      </c>
      <c r="P90" t="s">
        <v>35</v>
      </c>
      <c r="Q90">
        <v>10500</v>
      </c>
      <c r="R90">
        <v>13750</v>
      </c>
      <c r="S90">
        <v>0.03</v>
      </c>
      <c r="T90">
        <v>6.8000000000000005E-2</v>
      </c>
      <c r="V90" s="8">
        <f t="shared" si="5"/>
        <v>210</v>
      </c>
      <c r="W90" s="8">
        <v>2400</v>
      </c>
      <c r="X90" s="9">
        <f t="shared" si="4"/>
        <v>313343.47826086957</v>
      </c>
      <c r="Y90" s="9">
        <f t="shared" si="6"/>
        <v>504000</v>
      </c>
      <c r="Z90" s="9">
        <f t="shared" si="7"/>
        <v>190656.52173913043</v>
      </c>
      <c r="AB90">
        <v>9400.3043478260861</v>
      </c>
      <c r="AC90" t="s">
        <v>37</v>
      </c>
    </row>
    <row r="91" spans="1:29" x14ac:dyDescent="0.35">
      <c r="A91">
        <v>177</v>
      </c>
      <c r="B91" t="s">
        <v>104</v>
      </c>
      <c r="C91" t="s">
        <v>71</v>
      </c>
      <c r="E91" t="s">
        <v>72</v>
      </c>
      <c r="F91" t="s">
        <v>146</v>
      </c>
      <c r="I91" t="s">
        <v>147</v>
      </c>
      <c r="J91">
        <v>0.03</v>
      </c>
      <c r="K91" t="s">
        <v>32</v>
      </c>
      <c r="L91" t="s">
        <v>33</v>
      </c>
      <c r="M91" t="s">
        <v>96</v>
      </c>
      <c r="N91" t="s">
        <v>35</v>
      </c>
      <c r="O91" t="s">
        <v>49</v>
      </c>
      <c r="P91" t="s">
        <v>50</v>
      </c>
      <c r="Q91">
        <v>11250</v>
      </c>
      <c r="R91">
        <v>17500</v>
      </c>
      <c r="S91">
        <v>0.03</v>
      </c>
      <c r="T91">
        <v>50</v>
      </c>
      <c r="V91" s="8">
        <f t="shared" si="5"/>
        <v>225</v>
      </c>
      <c r="W91" s="8">
        <v>1916</v>
      </c>
      <c r="X91" s="9">
        <f t="shared" si="4"/>
        <v>218608.69565217392</v>
      </c>
      <c r="Y91" s="9">
        <f t="shared" si="6"/>
        <v>431100</v>
      </c>
      <c r="Z91" s="9">
        <f t="shared" si="7"/>
        <v>212491.30434782608</v>
      </c>
      <c r="AB91">
        <v>6558.260869565217</v>
      </c>
      <c r="AC91" t="s">
        <v>37</v>
      </c>
    </row>
    <row r="92" spans="1:29" x14ac:dyDescent="0.35">
      <c r="A92">
        <v>178</v>
      </c>
      <c r="B92" t="s">
        <v>104</v>
      </c>
      <c r="C92" t="s">
        <v>71</v>
      </c>
      <c r="E92" t="s">
        <v>72</v>
      </c>
      <c r="F92" t="s">
        <v>146</v>
      </c>
      <c r="I92" t="s">
        <v>147</v>
      </c>
      <c r="J92">
        <v>0.03</v>
      </c>
      <c r="K92" t="s">
        <v>32</v>
      </c>
      <c r="L92" t="s">
        <v>33</v>
      </c>
      <c r="M92" t="s">
        <v>96</v>
      </c>
      <c r="N92" t="s">
        <v>35</v>
      </c>
      <c r="O92" t="s">
        <v>36</v>
      </c>
      <c r="P92" t="s">
        <v>35</v>
      </c>
      <c r="Q92">
        <v>11250</v>
      </c>
      <c r="R92">
        <v>17500</v>
      </c>
      <c r="S92">
        <v>0.03</v>
      </c>
      <c r="T92">
        <v>60</v>
      </c>
      <c r="V92" s="8">
        <f t="shared" si="5"/>
        <v>225</v>
      </c>
      <c r="W92" s="8">
        <v>2050</v>
      </c>
      <c r="X92" s="9">
        <f t="shared" si="4"/>
        <v>313343.47826086957</v>
      </c>
      <c r="Y92" s="9">
        <f t="shared" si="6"/>
        <v>461250</v>
      </c>
      <c r="Z92" s="9">
        <f t="shared" si="7"/>
        <v>147906.52173913043</v>
      </c>
      <c r="AB92">
        <v>9400.3043478260861</v>
      </c>
      <c r="AC92" t="s">
        <v>37</v>
      </c>
    </row>
    <row r="93" spans="1:29" x14ac:dyDescent="0.35">
      <c r="A93">
        <v>181</v>
      </c>
      <c r="B93" t="s">
        <v>104</v>
      </c>
      <c r="C93" t="s">
        <v>71</v>
      </c>
      <c r="E93" t="s">
        <v>72</v>
      </c>
      <c r="F93" t="s">
        <v>148</v>
      </c>
      <c r="I93" t="s">
        <v>149</v>
      </c>
      <c r="J93">
        <v>0.03</v>
      </c>
      <c r="K93" t="s">
        <v>32</v>
      </c>
      <c r="L93" t="s">
        <v>33</v>
      </c>
      <c r="M93" t="s">
        <v>96</v>
      </c>
      <c r="N93" t="s">
        <v>35</v>
      </c>
      <c r="O93" t="s">
        <v>49</v>
      </c>
      <c r="P93" t="s">
        <v>50</v>
      </c>
      <c r="Q93">
        <v>11250</v>
      </c>
      <c r="R93">
        <v>17500</v>
      </c>
      <c r="S93">
        <v>0.03</v>
      </c>
      <c r="T93">
        <v>3.2000000000000001E-2</v>
      </c>
      <c r="V93" s="8">
        <f t="shared" si="5"/>
        <v>225</v>
      </c>
      <c r="W93" s="8">
        <v>1066</v>
      </c>
      <c r="X93" s="9">
        <f t="shared" si="4"/>
        <v>218608.69565217392</v>
      </c>
      <c r="Y93" s="9">
        <f t="shared" si="6"/>
        <v>239850</v>
      </c>
      <c r="Z93" s="9">
        <f t="shared" si="7"/>
        <v>21241.304347826081</v>
      </c>
      <c r="AB93">
        <v>6558.260869565217</v>
      </c>
      <c r="AC93" t="s">
        <v>37</v>
      </c>
    </row>
    <row r="94" spans="1:29" x14ac:dyDescent="0.35">
      <c r="A94">
        <v>182</v>
      </c>
      <c r="B94" t="s">
        <v>104</v>
      </c>
      <c r="C94" t="s">
        <v>71</v>
      </c>
      <c r="E94" t="s">
        <v>72</v>
      </c>
      <c r="F94" t="s">
        <v>148</v>
      </c>
      <c r="I94" t="s">
        <v>149</v>
      </c>
      <c r="J94">
        <v>0.03</v>
      </c>
      <c r="K94" t="s">
        <v>32</v>
      </c>
      <c r="L94" t="s">
        <v>33</v>
      </c>
      <c r="M94" t="s">
        <v>96</v>
      </c>
      <c r="N94" t="s">
        <v>35</v>
      </c>
      <c r="O94" t="s">
        <v>36</v>
      </c>
      <c r="P94" t="s">
        <v>35</v>
      </c>
      <c r="Q94">
        <v>11250</v>
      </c>
      <c r="R94">
        <v>17500</v>
      </c>
      <c r="S94">
        <v>0.03</v>
      </c>
      <c r="T94">
        <v>6.7000000000000004E-2</v>
      </c>
      <c r="V94" s="8">
        <f t="shared" si="5"/>
        <v>225</v>
      </c>
      <c r="W94" s="8">
        <v>2606</v>
      </c>
      <c r="X94" s="9">
        <f t="shared" si="4"/>
        <v>313343.47826086957</v>
      </c>
      <c r="Y94" s="9">
        <f t="shared" si="6"/>
        <v>586350</v>
      </c>
      <c r="Z94" s="9">
        <f t="shared" si="7"/>
        <v>273006.52173913043</v>
      </c>
      <c r="AB94">
        <v>9400.3043478260861</v>
      </c>
      <c r="AC94" t="s">
        <v>37</v>
      </c>
    </row>
    <row r="95" spans="1:29" x14ac:dyDescent="0.35">
      <c r="A95">
        <v>185</v>
      </c>
      <c r="B95" t="s">
        <v>104</v>
      </c>
      <c r="C95" t="s">
        <v>71</v>
      </c>
      <c r="E95" t="s">
        <v>72</v>
      </c>
      <c r="F95" t="s">
        <v>148</v>
      </c>
      <c r="I95" t="s">
        <v>150</v>
      </c>
      <c r="J95">
        <v>0.03</v>
      </c>
      <c r="K95" t="s">
        <v>32</v>
      </c>
      <c r="L95" t="s">
        <v>33</v>
      </c>
      <c r="M95" t="s">
        <v>96</v>
      </c>
      <c r="N95" t="s">
        <v>35</v>
      </c>
      <c r="O95" t="s">
        <v>49</v>
      </c>
      <c r="P95" t="s">
        <v>50</v>
      </c>
      <c r="Q95">
        <v>10000</v>
      </c>
      <c r="R95">
        <v>17500</v>
      </c>
      <c r="S95">
        <v>0.03</v>
      </c>
      <c r="T95">
        <v>25</v>
      </c>
      <c r="V95" s="8">
        <f t="shared" si="5"/>
        <v>200</v>
      </c>
      <c r="W95" s="8">
        <v>666</v>
      </c>
      <c r="X95" s="9">
        <f t="shared" si="4"/>
        <v>218608.69565217392</v>
      </c>
      <c r="Y95" s="9">
        <f t="shared" si="6"/>
        <v>133200</v>
      </c>
      <c r="Z95" s="9">
        <f t="shared" si="7"/>
        <v>-85408.695652173919</v>
      </c>
      <c r="AB95">
        <v>6558.260869565217</v>
      </c>
      <c r="AC95" t="s">
        <v>37</v>
      </c>
    </row>
    <row r="96" spans="1:29" x14ac:dyDescent="0.35">
      <c r="A96">
        <v>186</v>
      </c>
      <c r="B96" t="s">
        <v>104</v>
      </c>
      <c r="C96" t="s">
        <v>71</v>
      </c>
      <c r="E96" t="s">
        <v>72</v>
      </c>
      <c r="F96" t="s">
        <v>148</v>
      </c>
      <c r="I96" t="s">
        <v>150</v>
      </c>
      <c r="J96">
        <v>0.03</v>
      </c>
      <c r="K96" t="s">
        <v>32</v>
      </c>
      <c r="L96" t="s">
        <v>33</v>
      </c>
      <c r="M96" t="s">
        <v>96</v>
      </c>
      <c r="N96" t="s">
        <v>35</v>
      </c>
      <c r="O96" t="s">
        <v>36</v>
      </c>
      <c r="P96" t="s">
        <v>35</v>
      </c>
      <c r="Q96">
        <v>10000</v>
      </c>
      <c r="R96">
        <v>17500</v>
      </c>
      <c r="S96">
        <v>0.03</v>
      </c>
      <c r="T96">
        <v>50</v>
      </c>
      <c r="V96" s="8">
        <f t="shared" si="5"/>
        <v>200</v>
      </c>
      <c r="W96" s="8">
        <v>1855</v>
      </c>
      <c r="X96" s="9">
        <f t="shared" si="4"/>
        <v>313343.47826086957</v>
      </c>
      <c r="Y96" s="9">
        <f t="shared" si="6"/>
        <v>371000</v>
      </c>
      <c r="Z96" s="9">
        <f t="shared" si="7"/>
        <v>57656.521739130432</v>
      </c>
      <c r="AB96">
        <v>9400.3043478260861</v>
      </c>
      <c r="AC96" t="s">
        <v>37</v>
      </c>
    </row>
    <row r="97" spans="1:29" x14ac:dyDescent="0.35">
      <c r="A97">
        <v>193</v>
      </c>
      <c r="B97" t="s">
        <v>104</v>
      </c>
      <c r="C97" t="s">
        <v>71</v>
      </c>
      <c r="D97" t="s">
        <v>90</v>
      </c>
      <c r="E97" t="s">
        <v>91</v>
      </c>
      <c r="F97" t="s">
        <v>92</v>
      </c>
      <c r="G97" t="s">
        <v>151</v>
      </c>
      <c r="H97" t="s">
        <v>152</v>
      </c>
      <c r="I97" t="s">
        <v>153</v>
      </c>
      <c r="J97">
        <v>0.9</v>
      </c>
      <c r="K97" t="s">
        <v>32</v>
      </c>
      <c r="L97" t="s">
        <v>84</v>
      </c>
      <c r="M97" t="s">
        <v>154</v>
      </c>
      <c r="N97" t="s">
        <v>35</v>
      </c>
      <c r="O97" t="s">
        <v>49</v>
      </c>
      <c r="P97" t="s">
        <v>50</v>
      </c>
      <c r="Q97" s="7">
        <v>12500</v>
      </c>
      <c r="S97">
        <v>0.09</v>
      </c>
      <c r="T97">
        <v>0.13500000000000001</v>
      </c>
      <c r="U97">
        <v>0</v>
      </c>
      <c r="V97" s="8">
        <f t="shared" si="5"/>
        <v>250</v>
      </c>
      <c r="W97" s="8">
        <v>1500</v>
      </c>
      <c r="X97" s="9">
        <f t="shared" si="4"/>
        <v>66722.222222222219</v>
      </c>
      <c r="Y97" s="9">
        <f t="shared" si="6"/>
        <v>375000</v>
      </c>
      <c r="Z97" s="9">
        <f t="shared" si="7"/>
        <v>308277.77777777775</v>
      </c>
      <c r="AB97">
        <v>6005</v>
      </c>
      <c r="AC97" t="s">
        <v>84</v>
      </c>
    </row>
    <row r="98" spans="1:29" x14ac:dyDescent="0.35">
      <c r="A98">
        <v>194</v>
      </c>
      <c r="B98" t="s">
        <v>104</v>
      </c>
      <c r="C98" t="s">
        <v>71</v>
      </c>
      <c r="D98" t="s">
        <v>90</v>
      </c>
      <c r="E98" t="s">
        <v>91</v>
      </c>
      <c r="F98" t="s">
        <v>92</v>
      </c>
      <c r="G98" t="s">
        <v>151</v>
      </c>
      <c r="H98" t="s">
        <v>152</v>
      </c>
      <c r="I98" t="s">
        <v>153</v>
      </c>
      <c r="J98">
        <v>0.9</v>
      </c>
      <c r="K98" t="s">
        <v>32</v>
      </c>
      <c r="L98" t="s">
        <v>84</v>
      </c>
      <c r="M98" t="s">
        <v>154</v>
      </c>
      <c r="N98" t="s">
        <v>35</v>
      </c>
      <c r="O98" t="s">
        <v>36</v>
      </c>
      <c r="P98" t="s">
        <v>35</v>
      </c>
      <c r="Q98" s="7">
        <v>12500</v>
      </c>
      <c r="S98">
        <v>0.09</v>
      </c>
      <c r="T98">
        <v>0.125</v>
      </c>
      <c r="U98">
        <v>0</v>
      </c>
      <c r="V98" s="8">
        <f t="shared" si="5"/>
        <v>250</v>
      </c>
      <c r="W98" s="8">
        <v>1380</v>
      </c>
      <c r="X98" s="9">
        <f t="shared" si="4"/>
        <v>94841.269841269852</v>
      </c>
      <c r="Y98" s="9">
        <f t="shared" si="6"/>
        <v>345000</v>
      </c>
      <c r="Z98" s="9">
        <f t="shared" si="7"/>
        <v>250158.73015873015</v>
      </c>
      <c r="AB98">
        <v>8535.7142857142862</v>
      </c>
      <c r="AC98" t="s">
        <v>84</v>
      </c>
    </row>
    <row r="99" spans="1:29" x14ac:dyDescent="0.35">
      <c r="A99">
        <v>197</v>
      </c>
      <c r="B99" t="s">
        <v>104</v>
      </c>
      <c r="C99" t="s">
        <v>71</v>
      </c>
      <c r="D99" t="s">
        <v>90</v>
      </c>
      <c r="E99" t="s">
        <v>91</v>
      </c>
      <c r="F99" t="s">
        <v>92</v>
      </c>
      <c r="G99" t="s">
        <v>155</v>
      </c>
      <c r="H99" t="s">
        <v>156</v>
      </c>
      <c r="I99" t="s">
        <v>157</v>
      </c>
      <c r="J99">
        <v>0.9</v>
      </c>
      <c r="K99" t="s">
        <v>32</v>
      </c>
      <c r="L99" t="s">
        <v>84</v>
      </c>
      <c r="M99" t="s">
        <v>154</v>
      </c>
      <c r="N99" t="s">
        <v>35</v>
      </c>
      <c r="O99" t="s">
        <v>49</v>
      </c>
      <c r="P99" t="s">
        <v>50</v>
      </c>
      <c r="Q99" s="7">
        <v>12500</v>
      </c>
      <c r="S99">
        <v>0.09</v>
      </c>
      <c r="T99">
        <v>0.115</v>
      </c>
      <c r="U99">
        <v>0</v>
      </c>
      <c r="V99" s="8">
        <f t="shared" si="5"/>
        <v>250</v>
      </c>
      <c r="W99" s="8">
        <v>1227</v>
      </c>
      <c r="X99" s="9">
        <f t="shared" si="4"/>
        <v>66722.222222222219</v>
      </c>
      <c r="Y99" s="9">
        <f t="shared" si="6"/>
        <v>306750</v>
      </c>
      <c r="Z99" s="9">
        <f t="shared" si="7"/>
        <v>240027.77777777778</v>
      </c>
      <c r="AB99">
        <v>6005</v>
      </c>
      <c r="AC99" t="s">
        <v>84</v>
      </c>
    </row>
    <row r="100" spans="1:29" x14ac:dyDescent="0.35">
      <c r="A100">
        <v>198</v>
      </c>
      <c r="B100" t="s">
        <v>104</v>
      </c>
      <c r="C100" t="s">
        <v>71</v>
      </c>
      <c r="D100" t="s">
        <v>90</v>
      </c>
      <c r="E100" t="s">
        <v>91</v>
      </c>
      <c r="F100" t="s">
        <v>92</v>
      </c>
      <c r="G100" t="s">
        <v>155</v>
      </c>
      <c r="H100" t="s">
        <v>156</v>
      </c>
      <c r="I100" t="s">
        <v>157</v>
      </c>
      <c r="J100">
        <v>0.9</v>
      </c>
      <c r="K100" t="s">
        <v>32</v>
      </c>
      <c r="L100" t="s">
        <v>84</v>
      </c>
      <c r="M100" t="s">
        <v>154</v>
      </c>
      <c r="N100" t="s">
        <v>35</v>
      </c>
      <c r="O100" t="s">
        <v>36</v>
      </c>
      <c r="P100" t="s">
        <v>35</v>
      </c>
      <c r="Q100" s="7">
        <v>12500</v>
      </c>
      <c r="S100">
        <v>0.09</v>
      </c>
      <c r="T100">
        <v>0.14000000000000001</v>
      </c>
      <c r="U100">
        <v>0</v>
      </c>
      <c r="V100" s="8">
        <f t="shared" si="5"/>
        <v>250</v>
      </c>
      <c r="W100" s="8">
        <v>1554</v>
      </c>
      <c r="X100" s="9">
        <f t="shared" si="4"/>
        <v>94841.269841269852</v>
      </c>
      <c r="Y100" s="9">
        <f t="shared" si="6"/>
        <v>388500</v>
      </c>
      <c r="Z100" s="9">
        <f t="shared" si="7"/>
        <v>293658.73015873018</v>
      </c>
      <c r="AB100">
        <v>8535.7142857142862</v>
      </c>
      <c r="AC100" t="s">
        <v>84</v>
      </c>
    </row>
    <row r="101" spans="1:29" x14ac:dyDescent="0.35">
      <c r="A101">
        <v>201</v>
      </c>
      <c r="B101" t="s">
        <v>104</v>
      </c>
      <c r="C101" t="s">
        <v>71</v>
      </c>
      <c r="D101" t="s">
        <v>90</v>
      </c>
      <c r="E101" t="s">
        <v>91</v>
      </c>
      <c r="F101" t="s">
        <v>92</v>
      </c>
      <c r="G101" t="s">
        <v>158</v>
      </c>
      <c r="H101" t="s">
        <v>159</v>
      </c>
      <c r="I101" t="s">
        <v>160</v>
      </c>
      <c r="J101">
        <v>0.9</v>
      </c>
      <c r="K101" t="s">
        <v>32</v>
      </c>
      <c r="L101" t="s">
        <v>84</v>
      </c>
      <c r="M101" t="s">
        <v>154</v>
      </c>
      <c r="N101" t="s">
        <v>35</v>
      </c>
      <c r="O101" t="s">
        <v>49</v>
      </c>
      <c r="P101" t="s">
        <v>50</v>
      </c>
      <c r="Q101" s="7">
        <v>12500</v>
      </c>
      <c r="S101">
        <v>0.09</v>
      </c>
      <c r="T101">
        <v>0.86</v>
      </c>
      <c r="U101">
        <v>0</v>
      </c>
      <c r="V101" s="8">
        <f t="shared" si="5"/>
        <v>250</v>
      </c>
      <c r="W101" s="8">
        <v>950</v>
      </c>
      <c r="X101" s="9">
        <f t="shared" si="4"/>
        <v>66722.222222222219</v>
      </c>
      <c r="Y101" s="9">
        <f t="shared" si="6"/>
        <v>237500</v>
      </c>
      <c r="Z101" s="9">
        <f t="shared" si="7"/>
        <v>170777.77777777778</v>
      </c>
      <c r="AB101">
        <v>6005</v>
      </c>
      <c r="AC101" t="s">
        <v>84</v>
      </c>
    </row>
    <row r="102" spans="1:29" x14ac:dyDescent="0.35">
      <c r="A102">
        <v>202</v>
      </c>
      <c r="B102" t="s">
        <v>104</v>
      </c>
      <c r="C102" t="s">
        <v>71</v>
      </c>
      <c r="D102" t="s">
        <v>90</v>
      </c>
      <c r="E102" t="s">
        <v>91</v>
      </c>
      <c r="F102" t="s">
        <v>92</v>
      </c>
      <c r="G102" t="s">
        <v>158</v>
      </c>
      <c r="H102" t="s">
        <v>159</v>
      </c>
      <c r="I102" t="s">
        <v>160</v>
      </c>
      <c r="J102">
        <v>0.9</v>
      </c>
      <c r="K102" t="s">
        <v>32</v>
      </c>
      <c r="L102" t="s">
        <v>84</v>
      </c>
      <c r="M102" t="s">
        <v>154</v>
      </c>
      <c r="N102" t="s">
        <v>35</v>
      </c>
      <c r="O102" t="s">
        <v>36</v>
      </c>
      <c r="P102" t="s">
        <v>35</v>
      </c>
      <c r="Q102" s="7">
        <v>12500</v>
      </c>
      <c r="R102" s="11"/>
      <c r="S102" s="11">
        <v>0.09</v>
      </c>
      <c r="T102" s="11">
        <v>0.10199999999999999</v>
      </c>
      <c r="U102" s="11">
        <v>0</v>
      </c>
      <c r="V102" s="8">
        <f t="shared" si="5"/>
        <v>250</v>
      </c>
      <c r="W102" s="8">
        <v>1130</v>
      </c>
      <c r="X102" s="9">
        <f t="shared" si="4"/>
        <v>94841.269841269852</v>
      </c>
      <c r="Y102" s="9">
        <f t="shared" si="6"/>
        <v>282500</v>
      </c>
      <c r="Z102" s="9">
        <f t="shared" si="7"/>
        <v>187658.73015873015</v>
      </c>
      <c r="AA102" s="11"/>
      <c r="AB102" s="11">
        <v>8535.7142857142862</v>
      </c>
      <c r="AC102" t="s">
        <v>84</v>
      </c>
    </row>
    <row r="103" spans="1:29" x14ac:dyDescent="0.35">
      <c r="A103">
        <v>209</v>
      </c>
      <c r="B103" t="s">
        <v>104</v>
      </c>
      <c r="C103" t="s">
        <v>139</v>
      </c>
      <c r="D103" t="s">
        <v>90</v>
      </c>
      <c r="E103" t="s">
        <v>97</v>
      </c>
      <c r="F103" t="s">
        <v>97</v>
      </c>
      <c r="I103" t="s">
        <v>161</v>
      </c>
      <c r="J103">
        <v>0.03</v>
      </c>
      <c r="K103" t="s">
        <v>32</v>
      </c>
      <c r="L103" t="s">
        <v>84</v>
      </c>
      <c r="M103" t="s">
        <v>162</v>
      </c>
      <c r="N103" t="s">
        <v>35</v>
      </c>
      <c r="O103" t="s">
        <v>49</v>
      </c>
      <c r="P103" t="s">
        <v>50</v>
      </c>
      <c r="Q103" s="11">
        <v>12500</v>
      </c>
      <c r="R103" s="11">
        <v>15000</v>
      </c>
      <c r="S103" s="11">
        <v>0.03</v>
      </c>
      <c r="T103" s="11">
        <v>2.1000000000000001E-2</v>
      </c>
      <c r="U103" s="11"/>
      <c r="V103" s="8">
        <f t="shared" si="5"/>
        <v>250</v>
      </c>
      <c r="W103" s="8">
        <v>700</v>
      </c>
      <c r="X103" s="9">
        <f t="shared" si="4"/>
        <v>200166.66666666669</v>
      </c>
      <c r="Y103" s="9">
        <f t="shared" si="6"/>
        <v>175000</v>
      </c>
      <c r="Z103" s="9">
        <f t="shared" si="7"/>
        <v>-25166.666666666686</v>
      </c>
      <c r="AA103" s="11"/>
      <c r="AB103" s="11">
        <v>6005</v>
      </c>
      <c r="AC103" t="s">
        <v>84</v>
      </c>
    </row>
    <row r="104" spans="1:29" x14ac:dyDescent="0.35">
      <c r="A104">
        <v>210</v>
      </c>
      <c r="B104" t="s">
        <v>104</v>
      </c>
      <c r="C104" t="s">
        <v>139</v>
      </c>
      <c r="D104" t="s">
        <v>90</v>
      </c>
      <c r="E104" t="s">
        <v>97</v>
      </c>
      <c r="F104" t="s">
        <v>97</v>
      </c>
      <c r="I104" t="s">
        <v>161</v>
      </c>
      <c r="J104">
        <v>0.03</v>
      </c>
      <c r="K104" t="s">
        <v>32</v>
      </c>
      <c r="L104" t="s">
        <v>84</v>
      </c>
      <c r="M104" t="s">
        <v>162</v>
      </c>
      <c r="N104" t="s">
        <v>35</v>
      </c>
      <c r="O104" t="s">
        <v>36</v>
      </c>
      <c r="P104" t="s">
        <v>35</v>
      </c>
      <c r="Q104" s="11">
        <v>12500</v>
      </c>
      <c r="R104" s="11">
        <v>15000</v>
      </c>
      <c r="S104" s="11">
        <v>0.03</v>
      </c>
      <c r="T104" s="11">
        <v>3.1E-2</v>
      </c>
      <c r="U104" s="11"/>
      <c r="V104" s="8">
        <f t="shared" si="5"/>
        <v>250</v>
      </c>
      <c r="W104" s="8">
        <v>1033</v>
      </c>
      <c r="X104" s="9">
        <f t="shared" si="4"/>
        <v>284523.80952380953</v>
      </c>
      <c r="Y104" s="9">
        <f t="shared" si="6"/>
        <v>258250</v>
      </c>
      <c r="Z104" s="9">
        <f t="shared" si="7"/>
        <v>-26273.809523809527</v>
      </c>
      <c r="AA104" s="11"/>
      <c r="AB104" s="11">
        <v>8535.7142857142862</v>
      </c>
      <c r="AC104" t="s">
        <v>84</v>
      </c>
    </row>
    <row r="105" spans="1:29" x14ac:dyDescent="0.35">
      <c r="A105">
        <v>213</v>
      </c>
      <c r="B105" t="s">
        <v>104</v>
      </c>
      <c r="C105" t="s">
        <v>139</v>
      </c>
      <c r="D105" t="s">
        <v>90</v>
      </c>
      <c r="E105" t="s">
        <v>97</v>
      </c>
      <c r="F105" t="s">
        <v>97</v>
      </c>
      <c r="I105" t="s">
        <v>163</v>
      </c>
      <c r="J105">
        <v>0.03</v>
      </c>
      <c r="K105" t="s">
        <v>32</v>
      </c>
      <c r="L105" t="s">
        <v>84</v>
      </c>
      <c r="M105" t="s">
        <v>162</v>
      </c>
      <c r="N105" t="s">
        <v>35</v>
      </c>
      <c r="O105" t="s">
        <v>49</v>
      </c>
      <c r="P105" t="s">
        <v>50</v>
      </c>
      <c r="Q105" s="11">
        <v>12500</v>
      </c>
      <c r="R105" s="11">
        <v>15000</v>
      </c>
      <c r="S105" s="11">
        <v>0.125</v>
      </c>
      <c r="T105" s="11">
        <v>2.5000000000000001E-2</v>
      </c>
      <c r="U105" s="11"/>
      <c r="V105" s="8">
        <f t="shared" si="5"/>
        <v>250</v>
      </c>
      <c r="W105" s="8">
        <v>200</v>
      </c>
      <c r="X105" s="9">
        <f t="shared" si="4"/>
        <v>48040</v>
      </c>
      <c r="Y105" s="9">
        <f t="shared" si="6"/>
        <v>50000</v>
      </c>
      <c r="Z105" s="9">
        <f t="shared" si="7"/>
        <v>1960</v>
      </c>
      <c r="AA105" s="11"/>
      <c r="AB105" s="11">
        <v>6005</v>
      </c>
      <c r="AC105" t="s">
        <v>84</v>
      </c>
    </row>
    <row r="106" spans="1:29" x14ac:dyDescent="0.35">
      <c r="A106">
        <v>214</v>
      </c>
      <c r="B106" t="s">
        <v>104</v>
      </c>
      <c r="C106" t="s">
        <v>139</v>
      </c>
      <c r="D106" t="s">
        <v>90</v>
      </c>
      <c r="E106" t="s">
        <v>97</v>
      </c>
      <c r="F106" t="s">
        <v>97</v>
      </c>
      <c r="I106" t="s">
        <v>163</v>
      </c>
      <c r="J106">
        <v>0.03</v>
      </c>
      <c r="K106" t="s">
        <v>32</v>
      </c>
      <c r="L106" t="s">
        <v>84</v>
      </c>
      <c r="M106" t="s">
        <v>162</v>
      </c>
      <c r="N106" t="s">
        <v>35</v>
      </c>
      <c r="O106" t="s">
        <v>36</v>
      </c>
      <c r="P106" t="s">
        <v>35</v>
      </c>
      <c r="Q106" s="11">
        <v>12500</v>
      </c>
      <c r="R106" s="11">
        <v>15000</v>
      </c>
      <c r="S106" s="11">
        <v>0.125</v>
      </c>
      <c r="T106" s="11">
        <v>5.3999999999999999E-2</v>
      </c>
      <c r="U106" s="11"/>
      <c r="V106" s="8">
        <f t="shared" si="5"/>
        <v>250</v>
      </c>
      <c r="W106" s="8">
        <v>432</v>
      </c>
      <c r="X106" s="9">
        <f t="shared" si="4"/>
        <v>68285.71428571429</v>
      </c>
      <c r="Y106" s="9">
        <f t="shared" si="6"/>
        <v>108000</v>
      </c>
      <c r="Z106" s="9">
        <f t="shared" si="7"/>
        <v>39714.28571428571</v>
      </c>
      <c r="AA106" s="11"/>
      <c r="AB106" s="11">
        <v>8535.7142857142862</v>
      </c>
      <c r="AC106" t="s">
        <v>84</v>
      </c>
    </row>
    <row r="107" spans="1:29" x14ac:dyDescent="0.35">
      <c r="A107">
        <v>217</v>
      </c>
      <c r="B107" t="s">
        <v>104</v>
      </c>
      <c r="C107" t="s">
        <v>139</v>
      </c>
      <c r="D107" t="s">
        <v>90</v>
      </c>
      <c r="E107" t="s">
        <v>97</v>
      </c>
      <c r="F107" t="s">
        <v>97</v>
      </c>
      <c r="I107" t="s">
        <v>164</v>
      </c>
      <c r="J107">
        <v>0.125</v>
      </c>
      <c r="K107" t="s">
        <v>32</v>
      </c>
      <c r="L107" t="s">
        <v>84</v>
      </c>
      <c r="M107" t="s">
        <v>162</v>
      </c>
      <c r="N107" t="s">
        <v>35</v>
      </c>
      <c r="O107" t="s">
        <v>49</v>
      </c>
      <c r="P107" t="s">
        <v>50</v>
      </c>
      <c r="Q107" s="11">
        <v>12000</v>
      </c>
      <c r="R107" s="11">
        <v>13000</v>
      </c>
      <c r="S107" s="11">
        <v>0.125</v>
      </c>
      <c r="T107" s="11">
        <v>2.4E-2</v>
      </c>
      <c r="U107" s="11"/>
      <c r="V107" s="8">
        <f t="shared" si="5"/>
        <v>240</v>
      </c>
      <c r="W107" s="8">
        <v>800</v>
      </c>
      <c r="X107" s="9">
        <f t="shared" si="4"/>
        <v>48040</v>
      </c>
      <c r="Y107" s="9">
        <f t="shared" si="6"/>
        <v>192000</v>
      </c>
      <c r="Z107" s="9">
        <f t="shared" si="7"/>
        <v>143960</v>
      </c>
      <c r="AA107" s="11"/>
      <c r="AB107" s="11">
        <v>6005</v>
      </c>
      <c r="AC107" t="s">
        <v>84</v>
      </c>
    </row>
    <row r="108" spans="1:29" x14ac:dyDescent="0.35">
      <c r="A108">
        <v>218</v>
      </c>
      <c r="B108" t="s">
        <v>104</v>
      </c>
      <c r="C108" t="s">
        <v>139</v>
      </c>
      <c r="D108" t="s">
        <v>90</v>
      </c>
      <c r="E108" t="s">
        <v>97</v>
      </c>
      <c r="F108" t="s">
        <v>97</v>
      </c>
      <c r="I108" t="s">
        <v>164</v>
      </c>
      <c r="J108">
        <v>0.125</v>
      </c>
      <c r="K108" t="s">
        <v>32</v>
      </c>
      <c r="L108" t="s">
        <v>84</v>
      </c>
      <c r="M108" t="s">
        <v>162</v>
      </c>
      <c r="N108" t="s">
        <v>35</v>
      </c>
      <c r="O108" t="s">
        <v>36</v>
      </c>
      <c r="P108" t="s">
        <v>35</v>
      </c>
      <c r="Q108" s="11">
        <v>12000</v>
      </c>
      <c r="R108" s="11">
        <v>13000</v>
      </c>
      <c r="S108" s="11">
        <v>0.125</v>
      </c>
      <c r="T108" s="11">
        <v>4.8000000000000001E-2</v>
      </c>
      <c r="U108" s="11"/>
      <c r="V108" s="8">
        <f t="shared" si="5"/>
        <v>240</v>
      </c>
      <c r="W108" s="8">
        <v>1600</v>
      </c>
      <c r="X108" s="9">
        <f t="shared" si="4"/>
        <v>68285.71428571429</v>
      </c>
      <c r="Y108" s="9">
        <f t="shared" si="6"/>
        <v>384000</v>
      </c>
      <c r="Z108" s="9">
        <f t="shared" si="7"/>
        <v>315714.28571428568</v>
      </c>
      <c r="AA108" s="11"/>
      <c r="AB108" s="11">
        <v>8535.7142857142862</v>
      </c>
      <c r="AC108" t="s">
        <v>84</v>
      </c>
    </row>
    <row r="109" spans="1:29" x14ac:dyDescent="0.35">
      <c r="A109">
        <v>221</v>
      </c>
      <c r="B109" t="s">
        <v>104</v>
      </c>
      <c r="C109" t="s">
        <v>139</v>
      </c>
      <c r="D109" t="s">
        <v>90</v>
      </c>
      <c r="E109" t="s">
        <v>97</v>
      </c>
      <c r="F109" t="s">
        <v>97</v>
      </c>
      <c r="I109" t="s">
        <v>165</v>
      </c>
      <c r="J109">
        <v>0.03</v>
      </c>
      <c r="K109" t="s">
        <v>32</v>
      </c>
      <c r="L109" t="s">
        <v>84</v>
      </c>
      <c r="M109" t="s">
        <v>162</v>
      </c>
      <c r="N109" t="s">
        <v>35</v>
      </c>
      <c r="O109" t="s">
        <v>49</v>
      </c>
      <c r="P109" t="s">
        <v>50</v>
      </c>
      <c r="Q109" s="11">
        <v>12500</v>
      </c>
      <c r="R109" s="11">
        <v>15000</v>
      </c>
      <c r="S109" s="11">
        <v>0.125</v>
      </c>
      <c r="T109" s="11">
        <v>1000</v>
      </c>
      <c r="U109" s="11"/>
      <c r="V109" s="8">
        <f t="shared" si="5"/>
        <v>250</v>
      </c>
      <c r="W109" s="8">
        <v>1608</v>
      </c>
      <c r="X109" s="9">
        <f t="shared" si="4"/>
        <v>48040</v>
      </c>
      <c r="Y109" s="9">
        <f t="shared" si="6"/>
        <v>402000</v>
      </c>
      <c r="Z109" s="9">
        <f t="shared" si="7"/>
        <v>353960</v>
      </c>
      <c r="AA109" s="11"/>
      <c r="AB109" s="11">
        <v>6005</v>
      </c>
      <c r="AC109" t="s">
        <v>84</v>
      </c>
    </row>
    <row r="110" spans="1:29" x14ac:dyDescent="0.35">
      <c r="A110">
        <v>222</v>
      </c>
      <c r="B110" t="s">
        <v>104</v>
      </c>
      <c r="C110" t="s">
        <v>139</v>
      </c>
      <c r="D110" t="s">
        <v>90</v>
      </c>
      <c r="E110" t="s">
        <v>97</v>
      </c>
      <c r="F110" t="s">
        <v>97</v>
      </c>
      <c r="I110" t="s">
        <v>165</v>
      </c>
      <c r="J110">
        <v>0.03</v>
      </c>
      <c r="K110" t="s">
        <v>32</v>
      </c>
      <c r="L110" t="s">
        <v>84</v>
      </c>
      <c r="M110" t="s">
        <v>162</v>
      </c>
      <c r="N110" t="s">
        <v>35</v>
      </c>
      <c r="O110" t="s">
        <v>36</v>
      </c>
      <c r="P110" t="s">
        <v>35</v>
      </c>
      <c r="Q110" s="11">
        <v>12500</v>
      </c>
      <c r="R110" s="11">
        <v>15000</v>
      </c>
      <c r="S110" s="11">
        <v>0.125</v>
      </c>
      <c r="T110" s="11">
        <v>2032</v>
      </c>
      <c r="U110" s="11"/>
      <c r="V110" s="8">
        <f t="shared" si="5"/>
        <v>250</v>
      </c>
      <c r="W110" s="8">
        <v>2032</v>
      </c>
      <c r="X110" s="9">
        <f t="shared" si="4"/>
        <v>68285.71428571429</v>
      </c>
      <c r="Y110" s="9">
        <f t="shared" si="6"/>
        <v>508000</v>
      </c>
      <c r="Z110" s="9">
        <f t="shared" si="7"/>
        <v>439714.28571428568</v>
      </c>
      <c r="AA110" s="11"/>
      <c r="AB110" s="11">
        <v>8535.7142857142862</v>
      </c>
      <c r="AC110" t="s">
        <v>84</v>
      </c>
    </row>
    <row r="111" spans="1:29" x14ac:dyDescent="0.35">
      <c r="A111">
        <v>225</v>
      </c>
      <c r="B111" t="s">
        <v>104</v>
      </c>
      <c r="C111" t="s">
        <v>139</v>
      </c>
      <c r="D111" t="s">
        <v>90</v>
      </c>
      <c r="E111" t="s">
        <v>97</v>
      </c>
      <c r="F111" t="s">
        <v>97</v>
      </c>
      <c r="G111" t="s">
        <v>93</v>
      </c>
      <c r="H111" t="s">
        <v>94</v>
      </c>
      <c r="I111" t="s">
        <v>166</v>
      </c>
      <c r="J111">
        <v>0.03</v>
      </c>
      <c r="K111" t="s">
        <v>32</v>
      </c>
      <c r="L111" t="s">
        <v>84</v>
      </c>
      <c r="M111" t="s">
        <v>162</v>
      </c>
      <c r="N111" t="s">
        <v>35</v>
      </c>
      <c r="O111" t="s">
        <v>49</v>
      </c>
      <c r="P111" t="s">
        <v>50</v>
      </c>
      <c r="Q111" s="11">
        <v>12500</v>
      </c>
      <c r="R111" s="11">
        <v>14500</v>
      </c>
      <c r="S111" s="11">
        <v>0.125</v>
      </c>
      <c r="T111" s="11">
        <v>1200</v>
      </c>
      <c r="U111" s="11"/>
      <c r="V111" s="8">
        <f t="shared" si="5"/>
        <v>250</v>
      </c>
      <c r="W111" s="8">
        <v>1264</v>
      </c>
      <c r="X111" s="9">
        <f t="shared" si="4"/>
        <v>48040</v>
      </c>
      <c r="Y111" s="9">
        <f t="shared" si="6"/>
        <v>316000</v>
      </c>
      <c r="Z111" s="9">
        <f t="shared" si="7"/>
        <v>267960</v>
      </c>
      <c r="AA111" s="11"/>
      <c r="AB111" s="11">
        <v>6005</v>
      </c>
      <c r="AC111" t="s">
        <v>84</v>
      </c>
    </row>
    <row r="112" spans="1:29" x14ac:dyDescent="0.35">
      <c r="A112">
        <v>226</v>
      </c>
      <c r="B112" t="s">
        <v>104</v>
      </c>
      <c r="C112" t="s">
        <v>139</v>
      </c>
      <c r="D112" t="s">
        <v>90</v>
      </c>
      <c r="E112" t="s">
        <v>97</v>
      </c>
      <c r="F112" t="s">
        <v>97</v>
      </c>
      <c r="G112" t="s">
        <v>93</v>
      </c>
      <c r="H112" t="s">
        <v>94</v>
      </c>
      <c r="I112" t="s">
        <v>166</v>
      </c>
      <c r="J112">
        <v>0.03</v>
      </c>
      <c r="K112" t="s">
        <v>32</v>
      </c>
      <c r="L112" t="s">
        <v>84</v>
      </c>
      <c r="M112" t="s">
        <v>162</v>
      </c>
      <c r="N112" t="s">
        <v>35</v>
      </c>
      <c r="O112" t="s">
        <v>36</v>
      </c>
      <c r="P112" t="s">
        <v>35</v>
      </c>
      <c r="Q112" s="11">
        <v>12500</v>
      </c>
      <c r="R112" s="11">
        <v>14500</v>
      </c>
      <c r="S112" s="11">
        <v>0.125</v>
      </c>
      <c r="T112" s="11">
        <v>1800</v>
      </c>
      <c r="U112" s="11"/>
      <c r="V112" s="8">
        <f t="shared" si="5"/>
        <v>250</v>
      </c>
      <c r="W112" s="8">
        <v>1800</v>
      </c>
      <c r="X112" s="9">
        <f t="shared" si="4"/>
        <v>68285.714285714319</v>
      </c>
      <c r="Y112" s="9">
        <f t="shared" si="6"/>
        <v>450000</v>
      </c>
      <c r="Z112" s="9">
        <f t="shared" si="7"/>
        <v>381714.28571428568</v>
      </c>
      <c r="AA112" s="11"/>
      <c r="AB112" s="11">
        <v>8535.7142857142899</v>
      </c>
      <c r="AC112" t="s">
        <v>84</v>
      </c>
    </row>
    <row r="113" spans="1:29" x14ac:dyDescent="0.35">
      <c r="A113">
        <v>241</v>
      </c>
      <c r="B113" t="s">
        <v>104</v>
      </c>
      <c r="C113" t="s">
        <v>139</v>
      </c>
      <c r="D113" t="s">
        <v>167</v>
      </c>
      <c r="E113" t="s">
        <v>168</v>
      </c>
      <c r="F113" t="s">
        <v>169</v>
      </c>
      <c r="I113" t="s">
        <v>170</v>
      </c>
      <c r="J113">
        <v>0.25</v>
      </c>
      <c r="K113" t="s">
        <v>32</v>
      </c>
      <c r="L113" t="s">
        <v>84</v>
      </c>
      <c r="M113" t="s">
        <v>99</v>
      </c>
      <c r="N113" t="s">
        <v>35</v>
      </c>
      <c r="O113" t="s">
        <v>49</v>
      </c>
      <c r="P113" t="s">
        <v>50</v>
      </c>
      <c r="Q113" s="11">
        <v>15000</v>
      </c>
      <c r="R113" s="11">
        <v>12500</v>
      </c>
      <c r="S113" s="11" t="s">
        <v>171</v>
      </c>
      <c r="T113" s="11" t="s">
        <v>171</v>
      </c>
      <c r="U113" s="11" t="s">
        <v>172</v>
      </c>
      <c r="V113" s="8">
        <f t="shared" si="5"/>
        <v>300</v>
      </c>
      <c r="W113" s="8">
        <v>1006</v>
      </c>
      <c r="X113" s="9">
        <f>6005/0.25</f>
        <v>24020</v>
      </c>
      <c r="Y113" s="9">
        <f t="shared" si="6"/>
        <v>301800</v>
      </c>
      <c r="Z113" s="9">
        <f t="shared" si="7"/>
        <v>277780</v>
      </c>
      <c r="AA113" s="11" t="s">
        <v>173</v>
      </c>
      <c r="AB113" s="11">
        <v>6005</v>
      </c>
      <c r="AC113" t="s">
        <v>84</v>
      </c>
    </row>
    <row r="114" spans="1:29" x14ac:dyDescent="0.35">
      <c r="A114">
        <v>242</v>
      </c>
      <c r="B114" t="s">
        <v>104</v>
      </c>
      <c r="C114" t="s">
        <v>139</v>
      </c>
      <c r="D114" t="s">
        <v>167</v>
      </c>
      <c r="E114" t="s">
        <v>168</v>
      </c>
      <c r="F114" t="s">
        <v>169</v>
      </c>
      <c r="I114" t="s">
        <v>170</v>
      </c>
      <c r="J114">
        <v>0.25</v>
      </c>
      <c r="K114" t="s">
        <v>32</v>
      </c>
      <c r="L114" t="s">
        <v>84</v>
      </c>
      <c r="M114" t="s">
        <v>99</v>
      </c>
      <c r="N114" t="s">
        <v>35</v>
      </c>
      <c r="O114" t="s">
        <v>36</v>
      </c>
      <c r="P114" t="s">
        <v>35</v>
      </c>
      <c r="Q114" s="11">
        <v>15000</v>
      </c>
      <c r="R114" s="11">
        <v>12500</v>
      </c>
      <c r="S114" s="11" t="s">
        <v>171</v>
      </c>
      <c r="T114" s="11" t="s">
        <v>174</v>
      </c>
      <c r="U114" s="11" t="s">
        <v>174</v>
      </c>
      <c r="V114" s="8">
        <f t="shared" si="5"/>
        <v>300</v>
      </c>
      <c r="W114" s="8">
        <v>1200.08</v>
      </c>
      <c r="X114" s="9">
        <f>8535.714286/0.25</f>
        <v>34142.857144000001</v>
      </c>
      <c r="Y114" s="9">
        <f t="shared" si="6"/>
        <v>360024</v>
      </c>
      <c r="Z114" s="9">
        <f t="shared" si="7"/>
        <v>325881.14285599999</v>
      </c>
      <c r="AA114" s="11" t="s">
        <v>175</v>
      </c>
      <c r="AB114" s="11">
        <v>8535.7142857142862</v>
      </c>
      <c r="AC114" t="s">
        <v>84</v>
      </c>
    </row>
    <row r="115" spans="1:29" x14ac:dyDescent="0.35">
      <c r="A115">
        <v>245</v>
      </c>
      <c r="B115" t="s">
        <v>104</v>
      </c>
      <c r="C115" t="s">
        <v>139</v>
      </c>
      <c r="D115" t="s">
        <v>167</v>
      </c>
      <c r="E115" t="s">
        <v>168</v>
      </c>
      <c r="F115" t="s">
        <v>176</v>
      </c>
      <c r="I115" t="s">
        <v>177</v>
      </c>
      <c r="J115">
        <v>0.25</v>
      </c>
      <c r="K115" t="s">
        <v>32</v>
      </c>
      <c r="L115" t="s">
        <v>84</v>
      </c>
      <c r="M115" t="s">
        <v>99</v>
      </c>
      <c r="N115" t="s">
        <v>35</v>
      </c>
      <c r="O115" t="s">
        <v>49</v>
      </c>
      <c r="P115" t="s">
        <v>50</v>
      </c>
      <c r="Q115" s="11">
        <v>15000</v>
      </c>
      <c r="R115" s="11">
        <v>12500</v>
      </c>
      <c r="S115" s="11" t="s">
        <v>171</v>
      </c>
      <c r="T115" s="11" t="s">
        <v>178</v>
      </c>
      <c r="U115" s="11" t="s">
        <v>179</v>
      </c>
      <c r="V115" s="8">
        <f t="shared" si="5"/>
        <v>300</v>
      </c>
      <c r="W115" s="8">
        <v>960</v>
      </c>
      <c r="X115" s="9">
        <f>6005/0.25</f>
        <v>24020</v>
      </c>
      <c r="Y115" s="9">
        <f t="shared" si="6"/>
        <v>288000</v>
      </c>
      <c r="Z115" s="9">
        <f t="shared" si="7"/>
        <v>263980</v>
      </c>
      <c r="AA115" s="11">
        <v>51400</v>
      </c>
      <c r="AB115" s="11">
        <v>6005</v>
      </c>
      <c r="AC115" t="s">
        <v>84</v>
      </c>
    </row>
    <row r="116" spans="1:29" x14ac:dyDescent="0.35">
      <c r="A116">
        <v>246</v>
      </c>
      <c r="B116" t="s">
        <v>104</v>
      </c>
      <c r="C116" t="s">
        <v>139</v>
      </c>
      <c r="D116" t="s">
        <v>167</v>
      </c>
      <c r="E116" t="s">
        <v>168</v>
      </c>
      <c r="F116" t="s">
        <v>176</v>
      </c>
      <c r="I116" t="s">
        <v>177</v>
      </c>
      <c r="J116">
        <v>0.25</v>
      </c>
      <c r="K116" t="s">
        <v>32</v>
      </c>
      <c r="L116" t="s">
        <v>84</v>
      </c>
      <c r="M116" t="s">
        <v>99</v>
      </c>
      <c r="N116" t="s">
        <v>35</v>
      </c>
      <c r="O116" t="s">
        <v>36</v>
      </c>
      <c r="P116" t="s">
        <v>35</v>
      </c>
      <c r="Q116" s="11">
        <v>15000</v>
      </c>
      <c r="R116" s="11">
        <v>12500</v>
      </c>
      <c r="S116" s="11" t="s">
        <v>172</v>
      </c>
      <c r="T116" s="11" t="s">
        <v>180</v>
      </c>
      <c r="U116" s="11" t="s">
        <v>180</v>
      </c>
      <c r="V116" s="8">
        <f t="shared" si="5"/>
        <v>300</v>
      </c>
      <c r="W116" s="13">
        <v>1430</v>
      </c>
      <c r="X116" s="9">
        <f>8535.714286/0.25</f>
        <v>34142.857144000001</v>
      </c>
      <c r="Y116" s="9">
        <f t="shared" si="6"/>
        <v>429000</v>
      </c>
      <c r="Z116" s="9">
        <f t="shared" si="7"/>
        <v>394857.14285599999</v>
      </c>
      <c r="AA116" s="11" t="s">
        <v>181</v>
      </c>
      <c r="AB116" s="11">
        <v>8535.7142857142862</v>
      </c>
      <c r="AC116" t="s">
        <v>84</v>
      </c>
    </row>
    <row r="117" spans="1:29" x14ac:dyDescent="0.35">
      <c r="A117">
        <v>477</v>
      </c>
      <c r="B117" t="s">
        <v>182</v>
      </c>
      <c r="C117" t="s">
        <v>183</v>
      </c>
      <c r="D117" t="s">
        <v>184</v>
      </c>
      <c r="E117" t="s">
        <v>184</v>
      </c>
      <c r="F117" t="s">
        <v>184</v>
      </c>
      <c r="G117" t="s">
        <v>185</v>
      </c>
      <c r="H117" t="s">
        <v>186</v>
      </c>
      <c r="I117" t="s">
        <v>187</v>
      </c>
      <c r="J117">
        <v>2.3999999999999998E-3</v>
      </c>
      <c r="K117" t="s">
        <v>32</v>
      </c>
      <c r="L117" t="s">
        <v>188</v>
      </c>
      <c r="M117" t="s">
        <v>189</v>
      </c>
      <c r="N117" t="s">
        <v>35</v>
      </c>
      <c r="O117" t="s">
        <v>49</v>
      </c>
      <c r="P117" t="s">
        <v>50</v>
      </c>
      <c r="Q117" s="11"/>
      <c r="R117" s="11"/>
      <c r="S117" s="11">
        <v>2.3999999999999998E-3</v>
      </c>
      <c r="T117" s="11">
        <v>17</v>
      </c>
      <c r="U117" s="11">
        <v>4.5</v>
      </c>
      <c r="V117" s="13">
        <v>500</v>
      </c>
      <c r="W117" s="13">
        <v>8333</v>
      </c>
      <c r="X117" s="9">
        <f t="shared" ref="X117:X170" si="8">AB117/S117</f>
        <v>2916666.666666667</v>
      </c>
      <c r="Y117" s="9">
        <f t="shared" si="6"/>
        <v>4166500</v>
      </c>
      <c r="Z117" s="9">
        <f t="shared" si="7"/>
        <v>1249833.333333333</v>
      </c>
      <c r="AA117" s="11">
        <v>12.5</v>
      </c>
      <c r="AB117" s="16">
        <v>7000</v>
      </c>
      <c r="AC117" s="7" t="s">
        <v>190</v>
      </c>
    </row>
    <row r="118" spans="1:29" x14ac:dyDescent="0.35">
      <c r="A118">
        <v>478</v>
      </c>
      <c r="B118" t="s">
        <v>182</v>
      </c>
      <c r="C118" t="s">
        <v>183</v>
      </c>
      <c r="D118" t="s">
        <v>184</v>
      </c>
      <c r="E118" t="s">
        <v>184</v>
      </c>
      <c r="F118" t="s">
        <v>184</v>
      </c>
      <c r="G118" t="s">
        <v>185</v>
      </c>
      <c r="H118" t="s">
        <v>186</v>
      </c>
      <c r="I118" t="s">
        <v>187</v>
      </c>
      <c r="J118">
        <v>2.3999999999999998E-3</v>
      </c>
      <c r="K118" t="s">
        <v>32</v>
      </c>
      <c r="L118" t="s">
        <v>188</v>
      </c>
      <c r="M118" t="s">
        <v>189</v>
      </c>
      <c r="N118" t="s">
        <v>35</v>
      </c>
      <c r="O118" t="s">
        <v>36</v>
      </c>
      <c r="P118" t="s">
        <v>35</v>
      </c>
      <c r="Q118" s="11"/>
      <c r="R118" s="11"/>
      <c r="S118" s="11">
        <v>2.3999999999999998E-3</v>
      </c>
      <c r="T118" s="11">
        <v>26.3</v>
      </c>
      <c r="U118" s="11">
        <v>9.3000000000000007</v>
      </c>
      <c r="V118" s="13">
        <v>500</v>
      </c>
      <c r="W118" s="13">
        <v>10416</v>
      </c>
      <c r="X118" s="9">
        <f t="shared" si="8"/>
        <v>3750000.0000000005</v>
      </c>
      <c r="Y118" s="9">
        <f t="shared" si="6"/>
        <v>5208000</v>
      </c>
      <c r="Z118" s="9">
        <f t="shared" si="7"/>
        <v>1457999.9999999995</v>
      </c>
      <c r="AA118" s="11">
        <v>17</v>
      </c>
      <c r="AB118" s="16">
        <v>9000</v>
      </c>
      <c r="AC118" s="7" t="s">
        <v>190</v>
      </c>
    </row>
    <row r="119" spans="1:29" x14ac:dyDescent="0.35">
      <c r="A119">
        <v>479</v>
      </c>
      <c r="B119" t="s">
        <v>182</v>
      </c>
      <c r="C119" t="s">
        <v>183</v>
      </c>
      <c r="D119" t="s">
        <v>184</v>
      </c>
      <c r="E119" t="s">
        <v>184</v>
      </c>
      <c r="F119" t="s">
        <v>184</v>
      </c>
      <c r="G119" t="s">
        <v>185</v>
      </c>
      <c r="H119" t="s">
        <v>186</v>
      </c>
      <c r="I119" t="s">
        <v>187</v>
      </c>
      <c r="J119">
        <v>2.3999999999999998E-3</v>
      </c>
      <c r="K119" t="s">
        <v>32</v>
      </c>
      <c r="L119" t="s">
        <v>188</v>
      </c>
      <c r="M119" t="s">
        <v>189</v>
      </c>
      <c r="N119" t="s">
        <v>35</v>
      </c>
      <c r="O119" t="s">
        <v>38</v>
      </c>
      <c r="P119" t="s">
        <v>39</v>
      </c>
      <c r="Q119" s="11"/>
      <c r="R119" s="11"/>
      <c r="S119" s="11">
        <v>2.3999999999999998E-3</v>
      </c>
      <c r="T119" s="11">
        <v>25.2</v>
      </c>
      <c r="U119" s="11">
        <v>4.1000000000000005</v>
      </c>
      <c r="V119" s="13">
        <v>500</v>
      </c>
      <c r="W119" s="13">
        <v>7500</v>
      </c>
      <c r="X119" s="9">
        <f t="shared" si="8"/>
        <v>3995833.3333333335</v>
      </c>
      <c r="Y119" s="9">
        <f t="shared" si="6"/>
        <v>3750000</v>
      </c>
      <c r="Z119" s="9">
        <f t="shared" si="7"/>
        <v>-245833.33333333349</v>
      </c>
      <c r="AA119" s="11">
        <v>21.099999999999998</v>
      </c>
      <c r="AB119" s="16">
        <v>9590</v>
      </c>
      <c r="AC119" s="7" t="s">
        <v>190</v>
      </c>
    </row>
    <row r="120" spans="1:29" x14ac:dyDescent="0.35">
      <c r="A120">
        <v>480</v>
      </c>
      <c r="B120" t="s">
        <v>182</v>
      </c>
      <c r="C120" t="s">
        <v>183</v>
      </c>
      <c r="D120" t="s">
        <v>184</v>
      </c>
      <c r="E120" t="s">
        <v>184</v>
      </c>
      <c r="F120" t="s">
        <v>184</v>
      </c>
      <c r="G120" t="s">
        <v>185</v>
      </c>
      <c r="H120" t="s">
        <v>186</v>
      </c>
      <c r="I120" t="s">
        <v>187</v>
      </c>
      <c r="J120">
        <v>2.3999999999999998E-3</v>
      </c>
      <c r="K120" t="s">
        <v>32</v>
      </c>
      <c r="L120" t="s">
        <v>188</v>
      </c>
      <c r="M120" t="s">
        <v>189</v>
      </c>
      <c r="N120" t="s">
        <v>35</v>
      </c>
      <c r="O120" t="s">
        <v>40</v>
      </c>
      <c r="P120" t="s">
        <v>41</v>
      </c>
      <c r="Q120" s="11"/>
      <c r="R120" s="11"/>
      <c r="S120" s="11">
        <v>2.3999999999999998E-3</v>
      </c>
      <c r="T120" s="11">
        <v>14</v>
      </c>
      <c r="U120" s="11">
        <v>2.7</v>
      </c>
      <c r="V120" s="13">
        <v>500</v>
      </c>
      <c r="W120" s="13">
        <v>4116</v>
      </c>
      <c r="X120" s="9">
        <f t="shared" si="8"/>
        <v>2129166.666666667</v>
      </c>
      <c r="Y120" s="9">
        <f t="shared" si="6"/>
        <v>2058000</v>
      </c>
      <c r="Z120" s="9">
        <f t="shared" si="7"/>
        <v>-71166.666666666977</v>
      </c>
      <c r="AA120" s="11">
        <v>11.3</v>
      </c>
      <c r="AB120" s="16">
        <v>5110</v>
      </c>
      <c r="AC120" s="7" t="s">
        <v>190</v>
      </c>
    </row>
    <row r="121" spans="1:29" x14ac:dyDescent="0.35">
      <c r="A121">
        <v>545</v>
      </c>
      <c r="B121" t="s">
        <v>182</v>
      </c>
      <c r="C121" t="s">
        <v>191</v>
      </c>
      <c r="D121" t="s">
        <v>192</v>
      </c>
      <c r="E121" t="s">
        <v>193</v>
      </c>
      <c r="F121" t="s">
        <v>194</v>
      </c>
      <c r="G121" t="s">
        <v>195</v>
      </c>
      <c r="H121" t="s">
        <v>196</v>
      </c>
      <c r="I121" t="s">
        <v>197</v>
      </c>
      <c r="J121">
        <v>0.03</v>
      </c>
      <c r="K121" t="s">
        <v>32</v>
      </c>
      <c r="L121" t="s">
        <v>47</v>
      </c>
      <c r="M121" t="s">
        <v>198</v>
      </c>
      <c r="N121" t="s">
        <v>35</v>
      </c>
      <c r="O121" t="s">
        <v>49</v>
      </c>
      <c r="P121" t="s">
        <v>50</v>
      </c>
      <c r="Q121" s="11">
        <v>12500</v>
      </c>
      <c r="R121" s="11">
        <v>15000</v>
      </c>
      <c r="S121" s="11">
        <v>0.03</v>
      </c>
      <c r="T121" s="11">
        <v>2.1000000000000001E-2</v>
      </c>
      <c r="U121" s="11">
        <v>0</v>
      </c>
      <c r="V121" s="8">
        <f t="shared" si="5"/>
        <v>250</v>
      </c>
      <c r="W121" s="8">
        <v>700</v>
      </c>
      <c r="X121" s="9">
        <f t="shared" si="8"/>
        <v>226750</v>
      </c>
      <c r="Y121" s="9">
        <f t="shared" si="6"/>
        <v>175000</v>
      </c>
      <c r="Z121" s="9">
        <f t="shared" si="7"/>
        <v>-51750</v>
      </c>
      <c r="AA121" s="11">
        <v>0</v>
      </c>
      <c r="AB121" s="11">
        <v>6802.5</v>
      </c>
      <c r="AC121" t="s">
        <v>47</v>
      </c>
    </row>
    <row r="122" spans="1:29" x14ac:dyDescent="0.35">
      <c r="A122">
        <v>546</v>
      </c>
      <c r="B122" t="s">
        <v>182</v>
      </c>
      <c r="C122" t="s">
        <v>191</v>
      </c>
      <c r="D122" t="s">
        <v>192</v>
      </c>
      <c r="E122" t="s">
        <v>193</v>
      </c>
      <c r="F122" t="s">
        <v>194</v>
      </c>
      <c r="G122" t="s">
        <v>195</v>
      </c>
      <c r="H122" t="s">
        <v>196</v>
      </c>
      <c r="I122" t="s">
        <v>197</v>
      </c>
      <c r="J122">
        <v>0.03</v>
      </c>
      <c r="K122" t="s">
        <v>32</v>
      </c>
      <c r="L122" t="s">
        <v>47</v>
      </c>
      <c r="M122" t="s">
        <v>198</v>
      </c>
      <c r="N122" t="s">
        <v>35</v>
      </c>
      <c r="O122" t="s">
        <v>36</v>
      </c>
      <c r="P122" t="s">
        <v>35</v>
      </c>
      <c r="Q122" s="11">
        <v>12500</v>
      </c>
      <c r="R122" s="11">
        <v>15000</v>
      </c>
      <c r="S122" s="11">
        <v>0.03</v>
      </c>
      <c r="T122" s="11">
        <v>3.09E-2</v>
      </c>
      <c r="U122" s="11">
        <v>0</v>
      </c>
      <c r="V122" s="8">
        <f t="shared" si="5"/>
        <v>250</v>
      </c>
      <c r="W122" s="8">
        <v>1030</v>
      </c>
      <c r="X122" s="9">
        <f t="shared" si="8"/>
        <v>346916.66666666669</v>
      </c>
      <c r="Y122" s="9">
        <f t="shared" si="6"/>
        <v>257500</v>
      </c>
      <c r="Z122" s="9">
        <f t="shared" si="7"/>
        <v>-89416.666666666686</v>
      </c>
      <c r="AA122" s="11">
        <v>0</v>
      </c>
      <c r="AB122" s="11">
        <v>10407.5</v>
      </c>
      <c r="AC122" t="s">
        <v>47</v>
      </c>
    </row>
    <row r="123" spans="1:29" x14ac:dyDescent="0.35">
      <c r="A123">
        <v>547</v>
      </c>
      <c r="B123" t="s">
        <v>182</v>
      </c>
      <c r="C123" t="s">
        <v>191</v>
      </c>
      <c r="D123" t="s">
        <v>192</v>
      </c>
      <c r="E123" t="s">
        <v>193</v>
      </c>
      <c r="F123" t="s">
        <v>194</v>
      </c>
      <c r="G123" t="s">
        <v>195</v>
      </c>
      <c r="H123" t="s">
        <v>196</v>
      </c>
      <c r="I123" t="s">
        <v>197</v>
      </c>
      <c r="J123">
        <v>0.03</v>
      </c>
      <c r="K123" t="s">
        <v>32</v>
      </c>
      <c r="L123" t="s">
        <v>47</v>
      </c>
      <c r="M123" t="s">
        <v>198</v>
      </c>
      <c r="N123" t="s">
        <v>35</v>
      </c>
      <c r="O123" t="s">
        <v>38</v>
      </c>
      <c r="P123" t="s">
        <v>39</v>
      </c>
      <c r="Q123" s="11">
        <v>12500</v>
      </c>
      <c r="R123" s="11">
        <v>15000</v>
      </c>
      <c r="S123" s="11">
        <v>0.03</v>
      </c>
      <c r="T123" s="11">
        <v>3.4500000000000003E-2</v>
      </c>
      <c r="U123" s="11">
        <v>0</v>
      </c>
      <c r="V123" s="8">
        <f t="shared" si="5"/>
        <v>250</v>
      </c>
      <c r="W123" s="8">
        <v>1150</v>
      </c>
      <c r="X123" s="9">
        <f t="shared" si="8"/>
        <v>399308.33333333337</v>
      </c>
      <c r="Y123" s="9">
        <f t="shared" si="6"/>
        <v>287500</v>
      </c>
      <c r="Z123" s="9">
        <f t="shared" si="7"/>
        <v>-111808.33333333337</v>
      </c>
      <c r="AA123" s="11">
        <v>0</v>
      </c>
      <c r="AB123" s="11">
        <v>11979.25</v>
      </c>
      <c r="AC123" t="s">
        <v>47</v>
      </c>
    </row>
    <row r="124" spans="1:29" x14ac:dyDescent="0.35">
      <c r="A124">
        <v>548</v>
      </c>
      <c r="B124" t="s">
        <v>182</v>
      </c>
      <c r="C124" t="s">
        <v>191</v>
      </c>
      <c r="D124" t="s">
        <v>192</v>
      </c>
      <c r="E124" t="s">
        <v>193</v>
      </c>
      <c r="F124" t="s">
        <v>194</v>
      </c>
      <c r="G124" t="s">
        <v>195</v>
      </c>
      <c r="H124" t="s">
        <v>196</v>
      </c>
      <c r="I124" t="s">
        <v>197</v>
      </c>
      <c r="J124">
        <v>0.03</v>
      </c>
      <c r="K124" t="s">
        <v>32</v>
      </c>
      <c r="L124" t="s">
        <v>47</v>
      </c>
      <c r="M124" t="s">
        <v>198</v>
      </c>
      <c r="N124" t="s">
        <v>35</v>
      </c>
      <c r="O124" t="s">
        <v>40</v>
      </c>
      <c r="P124" t="s">
        <v>41</v>
      </c>
      <c r="Q124" s="11">
        <v>12500</v>
      </c>
      <c r="R124" s="11">
        <v>15000</v>
      </c>
      <c r="S124" s="11">
        <v>0.03</v>
      </c>
      <c r="T124" s="11">
        <v>1.6500000000000001E-2</v>
      </c>
      <c r="U124" s="11">
        <v>0</v>
      </c>
      <c r="V124" s="8">
        <f t="shared" si="5"/>
        <v>250</v>
      </c>
      <c r="W124" s="8">
        <v>550</v>
      </c>
      <c r="X124" s="9">
        <f t="shared" si="8"/>
        <v>197466.66666666669</v>
      </c>
      <c r="Y124" s="9">
        <f t="shared" si="6"/>
        <v>137500</v>
      </c>
      <c r="Z124" s="9">
        <f t="shared" si="7"/>
        <v>-59966.666666666686</v>
      </c>
      <c r="AA124" s="11">
        <v>0</v>
      </c>
      <c r="AB124" s="11">
        <v>5924</v>
      </c>
      <c r="AC124" t="s">
        <v>47</v>
      </c>
    </row>
    <row r="125" spans="1:29" x14ac:dyDescent="0.35">
      <c r="A125">
        <v>549</v>
      </c>
      <c r="B125" t="s">
        <v>182</v>
      </c>
      <c r="C125" t="s">
        <v>191</v>
      </c>
      <c r="D125" t="s">
        <v>199</v>
      </c>
      <c r="E125" t="s">
        <v>200</v>
      </c>
      <c r="F125" t="s">
        <v>201</v>
      </c>
      <c r="G125" t="s">
        <v>202</v>
      </c>
      <c r="H125" t="s">
        <v>203</v>
      </c>
      <c r="I125" t="s">
        <v>204</v>
      </c>
      <c r="J125">
        <v>0.03</v>
      </c>
      <c r="K125" t="s">
        <v>32</v>
      </c>
      <c r="L125" t="s">
        <v>47</v>
      </c>
      <c r="M125" t="s">
        <v>198</v>
      </c>
      <c r="N125" t="s">
        <v>35</v>
      </c>
      <c r="O125" t="s">
        <v>49</v>
      </c>
      <c r="P125" t="s">
        <v>50</v>
      </c>
      <c r="Q125" s="11">
        <v>12500</v>
      </c>
      <c r="R125" s="11">
        <v>15000</v>
      </c>
      <c r="S125" s="11">
        <v>0.03</v>
      </c>
      <c r="T125" s="11">
        <v>1.2E-2</v>
      </c>
      <c r="U125" s="11">
        <v>0</v>
      </c>
      <c r="V125" s="8">
        <f t="shared" si="5"/>
        <v>250</v>
      </c>
      <c r="W125" s="8">
        <v>400</v>
      </c>
      <c r="X125" s="9">
        <f t="shared" si="8"/>
        <v>226750</v>
      </c>
      <c r="Y125" s="9">
        <f t="shared" si="6"/>
        <v>100000</v>
      </c>
      <c r="Z125" s="9">
        <f t="shared" si="7"/>
        <v>-126750</v>
      </c>
      <c r="AA125" s="11">
        <v>0</v>
      </c>
      <c r="AB125" s="11">
        <v>6802.5</v>
      </c>
      <c r="AC125" t="s">
        <v>47</v>
      </c>
    </row>
    <row r="126" spans="1:29" x14ac:dyDescent="0.35">
      <c r="A126">
        <v>550</v>
      </c>
      <c r="B126" t="s">
        <v>182</v>
      </c>
      <c r="C126" t="s">
        <v>191</v>
      </c>
      <c r="D126" t="s">
        <v>199</v>
      </c>
      <c r="E126" t="s">
        <v>200</v>
      </c>
      <c r="F126" t="s">
        <v>201</v>
      </c>
      <c r="G126" t="s">
        <v>202</v>
      </c>
      <c r="H126" t="s">
        <v>203</v>
      </c>
      <c r="I126" t="s">
        <v>204</v>
      </c>
      <c r="J126">
        <v>0.03</v>
      </c>
      <c r="K126" t="s">
        <v>32</v>
      </c>
      <c r="L126" t="s">
        <v>47</v>
      </c>
      <c r="M126" t="s">
        <v>198</v>
      </c>
      <c r="N126" t="s">
        <v>35</v>
      </c>
      <c r="O126" t="s">
        <v>36</v>
      </c>
      <c r="P126" t="s">
        <v>35</v>
      </c>
      <c r="Q126" s="11">
        <v>12500</v>
      </c>
      <c r="R126" s="11">
        <v>15000</v>
      </c>
      <c r="S126" s="11">
        <v>0.03</v>
      </c>
      <c r="T126" s="11">
        <v>2.3400000000000001E-2</v>
      </c>
      <c r="U126" s="11">
        <v>0</v>
      </c>
      <c r="V126" s="8">
        <f t="shared" si="5"/>
        <v>250</v>
      </c>
      <c r="W126" s="8">
        <v>780</v>
      </c>
      <c r="X126" s="9">
        <f t="shared" si="8"/>
        <v>346916.66666666669</v>
      </c>
      <c r="Y126" s="9">
        <f t="shared" si="6"/>
        <v>195000</v>
      </c>
      <c r="Z126" s="9">
        <f t="shared" si="7"/>
        <v>-151916.66666666669</v>
      </c>
      <c r="AA126" s="11">
        <v>0</v>
      </c>
      <c r="AB126" s="11">
        <v>10407.5</v>
      </c>
      <c r="AC126" t="s">
        <v>47</v>
      </c>
    </row>
    <row r="127" spans="1:29" x14ac:dyDescent="0.35">
      <c r="A127">
        <v>551</v>
      </c>
      <c r="B127" t="s">
        <v>182</v>
      </c>
      <c r="C127" t="s">
        <v>191</v>
      </c>
      <c r="D127" t="s">
        <v>199</v>
      </c>
      <c r="E127" t="s">
        <v>200</v>
      </c>
      <c r="F127" t="s">
        <v>201</v>
      </c>
      <c r="G127" t="s">
        <v>202</v>
      </c>
      <c r="H127" t="s">
        <v>203</v>
      </c>
      <c r="I127" t="s">
        <v>204</v>
      </c>
      <c r="J127">
        <v>0.03</v>
      </c>
      <c r="K127" t="s">
        <v>32</v>
      </c>
      <c r="L127" t="s">
        <v>47</v>
      </c>
      <c r="M127" t="s">
        <v>198</v>
      </c>
      <c r="N127" t="s">
        <v>35</v>
      </c>
      <c r="O127" t="s">
        <v>38</v>
      </c>
      <c r="P127" t="s">
        <v>39</v>
      </c>
      <c r="Q127" s="11">
        <v>12500</v>
      </c>
      <c r="R127" s="11">
        <v>15000</v>
      </c>
      <c r="S127" s="11">
        <v>0.03</v>
      </c>
      <c r="T127" s="11">
        <v>2.07E-2</v>
      </c>
      <c r="U127" s="11">
        <v>0</v>
      </c>
      <c r="V127" s="8">
        <f t="shared" si="5"/>
        <v>250</v>
      </c>
      <c r="W127" s="8">
        <v>690</v>
      </c>
      <c r="X127" s="9">
        <f t="shared" si="8"/>
        <v>399308.33333333337</v>
      </c>
      <c r="Y127" s="9">
        <f t="shared" si="6"/>
        <v>172500</v>
      </c>
      <c r="Z127" s="9">
        <f t="shared" si="7"/>
        <v>-226808.33333333337</v>
      </c>
      <c r="AA127" s="11">
        <v>0</v>
      </c>
      <c r="AB127" s="11">
        <v>11979.25</v>
      </c>
      <c r="AC127" t="s">
        <v>47</v>
      </c>
    </row>
    <row r="128" spans="1:29" x14ac:dyDescent="0.35">
      <c r="A128">
        <v>552</v>
      </c>
      <c r="B128" t="s">
        <v>182</v>
      </c>
      <c r="C128" t="s">
        <v>191</v>
      </c>
      <c r="D128" t="s">
        <v>199</v>
      </c>
      <c r="E128" t="s">
        <v>200</v>
      </c>
      <c r="F128" t="s">
        <v>201</v>
      </c>
      <c r="G128" t="s">
        <v>202</v>
      </c>
      <c r="H128" t="s">
        <v>203</v>
      </c>
      <c r="I128" t="s">
        <v>204</v>
      </c>
      <c r="J128">
        <v>0.03</v>
      </c>
      <c r="K128" t="s">
        <v>32</v>
      </c>
      <c r="L128" t="s">
        <v>47</v>
      </c>
      <c r="M128" t="s">
        <v>198</v>
      </c>
      <c r="N128" t="s">
        <v>35</v>
      </c>
      <c r="O128" t="s">
        <v>40</v>
      </c>
      <c r="P128" t="s">
        <v>41</v>
      </c>
      <c r="Q128" s="11">
        <v>12500</v>
      </c>
      <c r="R128" s="11">
        <v>15000</v>
      </c>
      <c r="S128" s="11">
        <v>0.03</v>
      </c>
      <c r="T128" s="11">
        <v>7.4999999999999997E-2</v>
      </c>
      <c r="U128" s="11">
        <v>0</v>
      </c>
      <c r="V128" s="8">
        <f t="shared" si="5"/>
        <v>250</v>
      </c>
      <c r="W128" s="8">
        <v>250</v>
      </c>
      <c r="X128" s="9">
        <f t="shared" si="8"/>
        <v>197466.66666666669</v>
      </c>
      <c r="Y128" s="9">
        <f t="shared" si="6"/>
        <v>62500</v>
      </c>
      <c r="Z128" s="9">
        <f t="shared" si="7"/>
        <v>-134966.66666666669</v>
      </c>
      <c r="AA128" s="11">
        <v>0</v>
      </c>
      <c r="AB128" s="11">
        <v>5924</v>
      </c>
      <c r="AC128" t="s">
        <v>47</v>
      </c>
    </row>
    <row r="129" spans="1:29" x14ac:dyDescent="0.35">
      <c r="A129">
        <v>553</v>
      </c>
      <c r="B129" t="s">
        <v>182</v>
      </c>
      <c r="C129" t="s">
        <v>191</v>
      </c>
      <c r="D129" t="s">
        <v>199</v>
      </c>
      <c r="E129" t="s">
        <v>205</v>
      </c>
      <c r="F129" t="s">
        <v>206</v>
      </c>
      <c r="G129" t="s">
        <v>207</v>
      </c>
      <c r="H129" t="s">
        <v>208</v>
      </c>
      <c r="I129" t="s">
        <v>209</v>
      </c>
      <c r="J129">
        <v>0.03</v>
      </c>
      <c r="K129" t="s">
        <v>32</v>
      </c>
      <c r="L129" t="s">
        <v>47</v>
      </c>
      <c r="M129" t="s">
        <v>198</v>
      </c>
      <c r="N129" t="s">
        <v>35</v>
      </c>
      <c r="O129" t="s">
        <v>49</v>
      </c>
      <c r="P129" t="s">
        <v>50</v>
      </c>
      <c r="Q129" s="11">
        <v>12500</v>
      </c>
      <c r="R129" s="11">
        <v>15000</v>
      </c>
      <c r="S129" s="11">
        <v>0.03</v>
      </c>
      <c r="T129" s="11">
        <v>5.3999999999999999E-2</v>
      </c>
      <c r="U129" s="11">
        <v>0</v>
      </c>
      <c r="V129" s="8">
        <f t="shared" si="5"/>
        <v>250</v>
      </c>
      <c r="W129" s="8">
        <v>1800</v>
      </c>
      <c r="X129" s="9">
        <f t="shared" si="8"/>
        <v>226750</v>
      </c>
      <c r="Y129" s="9">
        <f t="shared" si="6"/>
        <v>450000</v>
      </c>
      <c r="Z129" s="9">
        <f t="shared" si="7"/>
        <v>223250</v>
      </c>
      <c r="AA129" s="11">
        <v>0</v>
      </c>
      <c r="AB129" s="11">
        <v>6802.5</v>
      </c>
      <c r="AC129" t="s">
        <v>47</v>
      </c>
    </row>
    <row r="130" spans="1:29" x14ac:dyDescent="0.35">
      <c r="A130">
        <v>554</v>
      </c>
      <c r="B130" t="s">
        <v>182</v>
      </c>
      <c r="C130" t="s">
        <v>191</v>
      </c>
      <c r="D130" t="s">
        <v>199</v>
      </c>
      <c r="E130" t="s">
        <v>205</v>
      </c>
      <c r="F130" t="s">
        <v>206</v>
      </c>
      <c r="G130" t="s">
        <v>207</v>
      </c>
      <c r="H130" t="s">
        <v>208</v>
      </c>
      <c r="I130" t="s">
        <v>209</v>
      </c>
      <c r="J130">
        <v>0.03</v>
      </c>
      <c r="K130" t="s">
        <v>32</v>
      </c>
      <c r="L130" t="s">
        <v>47</v>
      </c>
      <c r="M130" t="s">
        <v>198</v>
      </c>
      <c r="N130" t="s">
        <v>35</v>
      </c>
      <c r="O130" t="s">
        <v>36</v>
      </c>
      <c r="P130" t="s">
        <v>35</v>
      </c>
      <c r="Q130" s="11">
        <v>12500</v>
      </c>
      <c r="R130" s="11">
        <v>15000</v>
      </c>
      <c r="S130" s="11">
        <v>0.03</v>
      </c>
      <c r="T130" s="11">
        <v>6.3E-2</v>
      </c>
      <c r="U130" s="11">
        <v>0</v>
      </c>
      <c r="V130" s="8">
        <f t="shared" si="5"/>
        <v>250</v>
      </c>
      <c r="W130" s="8">
        <v>2100</v>
      </c>
      <c r="X130" s="9">
        <f t="shared" si="8"/>
        <v>346916.66666666669</v>
      </c>
      <c r="Y130" s="9">
        <f t="shared" si="6"/>
        <v>525000</v>
      </c>
      <c r="Z130" s="9">
        <f t="shared" si="7"/>
        <v>178083.33333333331</v>
      </c>
      <c r="AA130" s="11">
        <v>0</v>
      </c>
      <c r="AB130" s="11">
        <v>10407.5</v>
      </c>
      <c r="AC130" t="s">
        <v>47</v>
      </c>
    </row>
    <row r="131" spans="1:29" x14ac:dyDescent="0.35">
      <c r="A131">
        <v>555</v>
      </c>
      <c r="B131" t="s">
        <v>182</v>
      </c>
      <c r="C131" t="s">
        <v>191</v>
      </c>
      <c r="D131" t="s">
        <v>199</v>
      </c>
      <c r="E131" t="s">
        <v>205</v>
      </c>
      <c r="F131" t="s">
        <v>206</v>
      </c>
      <c r="G131" t="s">
        <v>207</v>
      </c>
      <c r="H131" t="s">
        <v>208</v>
      </c>
      <c r="I131" t="s">
        <v>209</v>
      </c>
      <c r="J131">
        <v>0.03</v>
      </c>
      <c r="K131" t="s">
        <v>32</v>
      </c>
      <c r="L131" t="s">
        <v>47</v>
      </c>
      <c r="M131" t="s">
        <v>198</v>
      </c>
      <c r="N131" t="s">
        <v>35</v>
      </c>
      <c r="O131" t="s">
        <v>38</v>
      </c>
      <c r="P131" t="s">
        <v>39</v>
      </c>
      <c r="Q131" s="11">
        <v>12500</v>
      </c>
      <c r="R131" s="11">
        <v>15000</v>
      </c>
      <c r="S131" s="11">
        <v>0.03</v>
      </c>
      <c r="T131" s="11">
        <v>7.8E-2</v>
      </c>
      <c r="U131" s="11">
        <v>0</v>
      </c>
      <c r="V131" s="8">
        <f t="shared" ref="V131:V132" si="9">Q131/50</f>
        <v>250</v>
      </c>
      <c r="W131" s="8">
        <v>2600</v>
      </c>
      <c r="X131" s="9">
        <f t="shared" si="8"/>
        <v>399308.33333333337</v>
      </c>
      <c r="Y131" s="9">
        <f t="shared" ref="Y131:Y170" si="10">W131*V131</f>
        <v>650000</v>
      </c>
      <c r="Z131" s="9">
        <f t="shared" ref="Z131:Z170" si="11">Y131-X131</f>
        <v>250691.66666666663</v>
      </c>
      <c r="AA131" s="11">
        <v>0</v>
      </c>
      <c r="AB131" s="11">
        <v>11979.25</v>
      </c>
      <c r="AC131" t="s">
        <v>47</v>
      </c>
    </row>
    <row r="132" spans="1:29" x14ac:dyDescent="0.35">
      <c r="A132">
        <v>556</v>
      </c>
      <c r="B132" t="s">
        <v>182</v>
      </c>
      <c r="C132" t="s">
        <v>191</v>
      </c>
      <c r="D132" t="s">
        <v>199</v>
      </c>
      <c r="E132" t="s">
        <v>205</v>
      </c>
      <c r="F132" t="s">
        <v>206</v>
      </c>
      <c r="G132" t="s">
        <v>207</v>
      </c>
      <c r="H132" t="s">
        <v>208</v>
      </c>
      <c r="I132" t="s">
        <v>209</v>
      </c>
      <c r="J132">
        <v>0.03</v>
      </c>
      <c r="K132" t="s">
        <v>32</v>
      </c>
      <c r="L132" t="s">
        <v>47</v>
      </c>
      <c r="M132" t="s">
        <v>198</v>
      </c>
      <c r="N132" t="s">
        <v>35</v>
      </c>
      <c r="O132" t="s">
        <v>40</v>
      </c>
      <c r="P132" t="s">
        <v>41</v>
      </c>
      <c r="Q132" s="11">
        <v>12500</v>
      </c>
      <c r="R132" s="11">
        <v>15000</v>
      </c>
      <c r="S132" s="11">
        <v>0.03</v>
      </c>
      <c r="T132" s="11">
        <v>2.7E-2</v>
      </c>
      <c r="U132" s="11">
        <v>0</v>
      </c>
      <c r="V132" s="8">
        <f t="shared" si="9"/>
        <v>250</v>
      </c>
      <c r="W132" s="8"/>
      <c r="X132" s="9">
        <f t="shared" si="8"/>
        <v>197466.66666666669</v>
      </c>
      <c r="Y132" s="9">
        <f t="shared" si="10"/>
        <v>0</v>
      </c>
      <c r="Z132" s="9">
        <f t="shared" si="11"/>
        <v>-197466.66666666669</v>
      </c>
      <c r="AA132" s="11">
        <v>0</v>
      </c>
      <c r="AB132" s="11">
        <v>5924</v>
      </c>
      <c r="AC132" t="s">
        <v>47</v>
      </c>
    </row>
    <row r="133" spans="1:29" x14ac:dyDescent="0.35">
      <c r="A133">
        <v>557</v>
      </c>
      <c r="B133" t="s">
        <v>182</v>
      </c>
      <c r="C133" t="s">
        <v>191</v>
      </c>
      <c r="D133" t="s">
        <v>199</v>
      </c>
      <c r="E133" t="s">
        <v>199</v>
      </c>
      <c r="F133" t="s">
        <v>199</v>
      </c>
      <c r="G133" t="s">
        <v>210</v>
      </c>
      <c r="H133" t="s">
        <v>211</v>
      </c>
      <c r="I133" s="17" t="s">
        <v>212</v>
      </c>
      <c r="J133">
        <v>0.05</v>
      </c>
      <c r="K133" t="s">
        <v>32</v>
      </c>
      <c r="L133" s="7" t="s">
        <v>213</v>
      </c>
      <c r="M133" t="s">
        <v>214</v>
      </c>
      <c r="N133" t="s">
        <v>35</v>
      </c>
      <c r="O133" t="s">
        <v>49</v>
      </c>
      <c r="P133" t="s">
        <v>50</v>
      </c>
      <c r="Q133" s="11" t="s">
        <v>215</v>
      </c>
      <c r="R133" s="11" t="s">
        <v>215</v>
      </c>
      <c r="S133" s="11">
        <v>0.05</v>
      </c>
      <c r="T133" s="11">
        <v>92.5</v>
      </c>
      <c r="U133" s="11">
        <v>0</v>
      </c>
      <c r="V133" s="8">
        <v>130</v>
      </c>
      <c r="W133" s="8">
        <v>1850</v>
      </c>
      <c r="X133" s="9">
        <f t="shared" si="8"/>
        <v>122500</v>
      </c>
      <c r="Y133" s="9">
        <f t="shared" si="10"/>
        <v>240500</v>
      </c>
      <c r="Z133" s="9">
        <f t="shared" si="11"/>
        <v>118000</v>
      </c>
      <c r="AA133" s="11">
        <v>0</v>
      </c>
      <c r="AB133">
        <v>6125</v>
      </c>
      <c r="AC133" t="s">
        <v>213</v>
      </c>
    </row>
    <row r="134" spans="1:29" x14ac:dyDescent="0.35">
      <c r="A134">
        <v>558</v>
      </c>
      <c r="B134" t="s">
        <v>182</v>
      </c>
      <c r="C134" t="s">
        <v>191</v>
      </c>
      <c r="D134" t="s">
        <v>199</v>
      </c>
      <c r="E134" t="s">
        <v>199</v>
      </c>
      <c r="F134" t="s">
        <v>199</v>
      </c>
      <c r="G134" t="s">
        <v>210</v>
      </c>
      <c r="H134" t="s">
        <v>211</v>
      </c>
      <c r="I134" s="17" t="s">
        <v>212</v>
      </c>
      <c r="J134">
        <v>0.05</v>
      </c>
      <c r="K134" t="s">
        <v>32</v>
      </c>
      <c r="L134" s="7" t="s">
        <v>213</v>
      </c>
      <c r="M134" t="s">
        <v>214</v>
      </c>
      <c r="N134" t="s">
        <v>35</v>
      </c>
      <c r="O134" t="s">
        <v>36</v>
      </c>
      <c r="P134" t="s">
        <v>35</v>
      </c>
      <c r="Q134" s="11" t="s">
        <v>215</v>
      </c>
      <c r="R134" s="11" t="s">
        <v>215</v>
      </c>
      <c r="S134" s="11">
        <v>0.05</v>
      </c>
      <c r="T134" s="11">
        <v>172.5</v>
      </c>
      <c r="U134" s="11">
        <v>0</v>
      </c>
      <c r="V134" s="8">
        <v>130</v>
      </c>
      <c r="W134" s="8">
        <v>3450</v>
      </c>
      <c r="X134" s="9">
        <f t="shared" si="8"/>
        <v>221780</v>
      </c>
      <c r="Y134" s="9">
        <f t="shared" si="10"/>
        <v>448500</v>
      </c>
      <c r="Z134" s="9">
        <f t="shared" si="11"/>
        <v>226720</v>
      </c>
      <c r="AA134" s="11">
        <v>0</v>
      </c>
      <c r="AB134">
        <v>11089</v>
      </c>
      <c r="AC134" t="s">
        <v>213</v>
      </c>
    </row>
    <row r="135" spans="1:29" x14ac:dyDescent="0.35">
      <c r="A135">
        <v>559</v>
      </c>
      <c r="B135" t="s">
        <v>182</v>
      </c>
      <c r="C135" t="s">
        <v>191</v>
      </c>
      <c r="D135" t="s">
        <v>199</v>
      </c>
      <c r="E135" t="s">
        <v>199</v>
      </c>
      <c r="F135" t="s">
        <v>199</v>
      </c>
      <c r="G135" t="s">
        <v>210</v>
      </c>
      <c r="H135" t="s">
        <v>211</v>
      </c>
      <c r="I135" s="17" t="s">
        <v>212</v>
      </c>
      <c r="J135">
        <v>0.05</v>
      </c>
      <c r="K135" t="s">
        <v>32</v>
      </c>
      <c r="L135" s="7" t="s">
        <v>213</v>
      </c>
      <c r="M135" t="s">
        <v>214</v>
      </c>
      <c r="N135" t="s">
        <v>35</v>
      </c>
      <c r="O135" t="s">
        <v>38</v>
      </c>
      <c r="P135" t="s">
        <v>39</v>
      </c>
      <c r="Q135" s="11" t="s">
        <v>215</v>
      </c>
      <c r="R135" s="11" t="s">
        <v>215</v>
      </c>
      <c r="S135" s="11">
        <v>0.05</v>
      </c>
      <c r="T135" s="11">
        <v>155</v>
      </c>
      <c r="U135" s="11">
        <v>0</v>
      </c>
      <c r="V135" s="8">
        <v>130</v>
      </c>
      <c r="W135" s="8">
        <v>3100</v>
      </c>
      <c r="X135" s="9">
        <f t="shared" si="8"/>
        <v>232250</v>
      </c>
      <c r="Y135" s="9">
        <f t="shared" si="10"/>
        <v>403000</v>
      </c>
      <c r="Z135" s="9">
        <f t="shared" si="11"/>
        <v>170750</v>
      </c>
      <c r="AA135" s="11">
        <v>0</v>
      </c>
      <c r="AB135">
        <v>11612.5</v>
      </c>
      <c r="AC135" t="s">
        <v>213</v>
      </c>
    </row>
    <row r="136" spans="1:29" x14ac:dyDescent="0.35">
      <c r="A136">
        <v>560</v>
      </c>
      <c r="B136" t="s">
        <v>182</v>
      </c>
      <c r="C136" t="s">
        <v>191</v>
      </c>
      <c r="D136" t="s">
        <v>199</v>
      </c>
      <c r="E136" t="s">
        <v>199</v>
      </c>
      <c r="F136" t="s">
        <v>199</v>
      </c>
      <c r="G136" t="s">
        <v>210</v>
      </c>
      <c r="H136" t="s">
        <v>211</v>
      </c>
      <c r="I136" s="17" t="s">
        <v>212</v>
      </c>
      <c r="J136">
        <v>0.05</v>
      </c>
      <c r="K136" t="s">
        <v>32</v>
      </c>
      <c r="L136" s="7" t="s">
        <v>213</v>
      </c>
      <c r="M136" t="s">
        <v>214</v>
      </c>
      <c r="N136" t="s">
        <v>35</v>
      </c>
      <c r="O136" t="s">
        <v>40</v>
      </c>
      <c r="P136" t="s">
        <v>41</v>
      </c>
      <c r="Q136" s="11" t="s">
        <v>215</v>
      </c>
      <c r="R136" s="11" t="s">
        <v>215</v>
      </c>
      <c r="S136" s="11">
        <v>0.05</v>
      </c>
      <c r="T136" s="11">
        <v>52.5</v>
      </c>
      <c r="U136" s="11">
        <v>0</v>
      </c>
      <c r="V136" s="8">
        <v>130</v>
      </c>
      <c r="W136" s="8">
        <v>1050</v>
      </c>
      <c r="X136" s="9">
        <f t="shared" si="8"/>
        <v>107500</v>
      </c>
      <c r="Y136" s="9">
        <f t="shared" si="10"/>
        <v>136500</v>
      </c>
      <c r="Z136" s="9">
        <f t="shared" si="11"/>
        <v>29000</v>
      </c>
      <c r="AA136" s="11">
        <v>0</v>
      </c>
      <c r="AB136">
        <v>5375</v>
      </c>
      <c r="AC136" t="s">
        <v>213</v>
      </c>
    </row>
    <row r="137" spans="1:29" x14ac:dyDescent="0.35">
      <c r="A137">
        <v>561</v>
      </c>
      <c r="B137" t="s">
        <v>182</v>
      </c>
      <c r="C137" t="s">
        <v>191</v>
      </c>
      <c r="D137" t="s">
        <v>199</v>
      </c>
      <c r="E137" t="s">
        <v>216</v>
      </c>
      <c r="F137" t="s">
        <v>217</v>
      </c>
      <c r="G137" t="s">
        <v>218</v>
      </c>
      <c r="H137" t="s">
        <v>219</v>
      </c>
      <c r="I137" t="s">
        <v>220</v>
      </c>
      <c r="J137">
        <v>0.05</v>
      </c>
      <c r="K137" t="s">
        <v>32</v>
      </c>
      <c r="L137" t="s">
        <v>213</v>
      </c>
      <c r="M137" t="s">
        <v>221</v>
      </c>
      <c r="N137" t="s">
        <v>222</v>
      </c>
      <c r="O137" t="s">
        <v>49</v>
      </c>
      <c r="P137" t="s">
        <v>50</v>
      </c>
      <c r="Q137" s="11"/>
      <c r="R137" s="11"/>
      <c r="S137" s="11">
        <v>0.05</v>
      </c>
      <c r="T137" s="11">
        <v>57.5</v>
      </c>
      <c r="U137" s="11">
        <v>0</v>
      </c>
      <c r="V137" s="8">
        <v>130</v>
      </c>
      <c r="W137" s="8">
        <v>1150</v>
      </c>
      <c r="X137" s="9">
        <f t="shared" si="8"/>
        <v>122500</v>
      </c>
      <c r="Y137" s="9">
        <f t="shared" si="10"/>
        <v>149500</v>
      </c>
      <c r="Z137" s="9">
        <f t="shared" si="11"/>
        <v>27000</v>
      </c>
      <c r="AA137" s="11">
        <v>0</v>
      </c>
      <c r="AB137" s="11">
        <v>6125</v>
      </c>
      <c r="AC137" t="s">
        <v>213</v>
      </c>
    </row>
    <row r="138" spans="1:29" x14ac:dyDescent="0.35">
      <c r="A138">
        <v>562</v>
      </c>
      <c r="B138" t="s">
        <v>182</v>
      </c>
      <c r="C138" t="s">
        <v>191</v>
      </c>
      <c r="D138" t="s">
        <v>199</v>
      </c>
      <c r="E138" t="s">
        <v>216</v>
      </c>
      <c r="F138" t="s">
        <v>217</v>
      </c>
      <c r="G138" t="s">
        <v>218</v>
      </c>
      <c r="H138" t="s">
        <v>219</v>
      </c>
      <c r="I138" t="s">
        <v>220</v>
      </c>
      <c r="J138">
        <v>0.05</v>
      </c>
      <c r="K138" t="s">
        <v>32</v>
      </c>
      <c r="L138" t="s">
        <v>213</v>
      </c>
      <c r="M138" t="s">
        <v>221</v>
      </c>
      <c r="N138" t="s">
        <v>222</v>
      </c>
      <c r="O138" t="s">
        <v>36</v>
      </c>
      <c r="P138" t="s">
        <v>222</v>
      </c>
      <c r="Q138" s="11"/>
      <c r="R138" s="11"/>
      <c r="S138" s="11">
        <v>0.05</v>
      </c>
      <c r="T138" s="11">
        <v>42.5</v>
      </c>
      <c r="U138" s="11">
        <v>0</v>
      </c>
      <c r="V138" s="8">
        <v>130</v>
      </c>
      <c r="W138" s="8">
        <v>3450</v>
      </c>
      <c r="X138" s="9">
        <f t="shared" si="8"/>
        <v>221780</v>
      </c>
      <c r="Y138" s="9">
        <f t="shared" si="10"/>
        <v>448500</v>
      </c>
      <c r="Z138" s="9">
        <f t="shared" si="11"/>
        <v>226720</v>
      </c>
      <c r="AA138" s="11">
        <v>0</v>
      </c>
      <c r="AB138" s="11">
        <v>11089</v>
      </c>
      <c r="AC138" t="s">
        <v>213</v>
      </c>
    </row>
    <row r="139" spans="1:29" x14ac:dyDescent="0.35">
      <c r="A139">
        <v>563</v>
      </c>
      <c r="B139" t="s">
        <v>182</v>
      </c>
      <c r="C139" t="s">
        <v>191</v>
      </c>
      <c r="D139" t="s">
        <v>199</v>
      </c>
      <c r="E139" t="s">
        <v>216</v>
      </c>
      <c r="F139" t="s">
        <v>217</v>
      </c>
      <c r="G139" t="s">
        <v>218</v>
      </c>
      <c r="H139" t="s">
        <v>219</v>
      </c>
      <c r="I139" t="s">
        <v>220</v>
      </c>
      <c r="J139">
        <v>0.05</v>
      </c>
      <c r="K139" t="s">
        <v>32</v>
      </c>
      <c r="L139" t="s">
        <v>213</v>
      </c>
      <c r="M139" t="s">
        <v>221</v>
      </c>
      <c r="N139" t="s">
        <v>222</v>
      </c>
      <c r="O139" t="s">
        <v>38</v>
      </c>
      <c r="P139" t="s">
        <v>39</v>
      </c>
      <c r="Q139" s="11"/>
      <c r="R139" s="11"/>
      <c r="S139" s="11">
        <v>0.05</v>
      </c>
      <c r="T139" s="11">
        <v>50</v>
      </c>
      <c r="U139" s="11">
        <v>0</v>
      </c>
      <c r="V139" s="8">
        <v>130</v>
      </c>
      <c r="W139" s="8">
        <v>3100</v>
      </c>
      <c r="X139" s="9">
        <f t="shared" si="8"/>
        <v>232250</v>
      </c>
      <c r="Y139" s="9">
        <f t="shared" si="10"/>
        <v>403000</v>
      </c>
      <c r="Z139" s="9">
        <f t="shared" si="11"/>
        <v>170750</v>
      </c>
      <c r="AA139" s="11">
        <v>0</v>
      </c>
      <c r="AB139" s="11">
        <v>11612.5</v>
      </c>
      <c r="AC139" t="s">
        <v>213</v>
      </c>
    </row>
    <row r="140" spans="1:29" x14ac:dyDescent="0.35">
      <c r="A140">
        <v>564</v>
      </c>
      <c r="B140" t="s">
        <v>182</v>
      </c>
      <c r="C140" t="s">
        <v>191</v>
      </c>
      <c r="D140" t="s">
        <v>199</v>
      </c>
      <c r="E140" t="s">
        <v>216</v>
      </c>
      <c r="F140" t="s">
        <v>217</v>
      </c>
      <c r="G140" t="s">
        <v>218</v>
      </c>
      <c r="H140" t="s">
        <v>219</v>
      </c>
      <c r="I140" t="s">
        <v>220</v>
      </c>
      <c r="J140">
        <v>0.05</v>
      </c>
      <c r="K140" t="s">
        <v>32</v>
      </c>
      <c r="L140" t="s">
        <v>213</v>
      </c>
      <c r="M140" t="s">
        <v>221</v>
      </c>
      <c r="N140" t="s">
        <v>222</v>
      </c>
      <c r="O140" t="s">
        <v>40</v>
      </c>
      <c r="P140" t="s">
        <v>41</v>
      </c>
      <c r="Q140" s="11"/>
      <c r="R140" s="11"/>
      <c r="S140" s="11">
        <v>0.05</v>
      </c>
      <c r="T140" s="11">
        <v>62.5</v>
      </c>
      <c r="U140" s="11">
        <v>0</v>
      </c>
      <c r="V140" s="8">
        <v>130</v>
      </c>
      <c r="W140" s="8">
        <v>1250</v>
      </c>
      <c r="X140" s="9">
        <f t="shared" si="8"/>
        <v>107500</v>
      </c>
      <c r="Y140" s="9">
        <f t="shared" si="10"/>
        <v>162500</v>
      </c>
      <c r="Z140" s="9">
        <f t="shared" si="11"/>
        <v>55000</v>
      </c>
      <c r="AA140" s="11">
        <v>0</v>
      </c>
      <c r="AB140" s="11">
        <v>5375</v>
      </c>
      <c r="AC140" t="s">
        <v>213</v>
      </c>
    </row>
    <row r="141" spans="1:29" x14ac:dyDescent="0.35">
      <c r="A141">
        <v>565</v>
      </c>
      <c r="B141" t="s">
        <v>182</v>
      </c>
      <c r="C141" t="s">
        <v>191</v>
      </c>
      <c r="D141" t="s">
        <v>199</v>
      </c>
      <c r="E141" t="s">
        <v>223</v>
      </c>
      <c r="F141" t="s">
        <v>224</v>
      </c>
      <c r="G141" t="s">
        <v>225</v>
      </c>
      <c r="H141" t="s">
        <v>226</v>
      </c>
      <c r="I141" t="s">
        <v>227</v>
      </c>
      <c r="J141">
        <v>0.05</v>
      </c>
      <c r="K141" t="s">
        <v>32</v>
      </c>
      <c r="L141" t="s">
        <v>213</v>
      </c>
      <c r="M141" t="s">
        <v>214</v>
      </c>
      <c r="N141" t="s">
        <v>222</v>
      </c>
      <c r="O141" t="s">
        <v>49</v>
      </c>
      <c r="P141" t="s">
        <v>50</v>
      </c>
      <c r="Q141" s="11" t="s">
        <v>228</v>
      </c>
      <c r="R141" s="11" t="s">
        <v>228</v>
      </c>
      <c r="S141" s="11">
        <v>0.05</v>
      </c>
      <c r="T141" s="11">
        <v>67.5</v>
      </c>
      <c r="U141" s="11">
        <v>0</v>
      </c>
      <c r="V141" s="8">
        <v>130</v>
      </c>
      <c r="W141" s="8">
        <v>1350</v>
      </c>
      <c r="X141" s="9">
        <f t="shared" si="8"/>
        <v>122500</v>
      </c>
      <c r="Y141" s="9">
        <f t="shared" si="10"/>
        <v>175500</v>
      </c>
      <c r="Z141" s="9">
        <f t="shared" si="11"/>
        <v>53000</v>
      </c>
      <c r="AA141" s="11">
        <v>0</v>
      </c>
      <c r="AB141" s="11">
        <v>6125</v>
      </c>
      <c r="AC141" t="s">
        <v>213</v>
      </c>
    </row>
    <row r="142" spans="1:29" x14ac:dyDescent="0.35">
      <c r="A142">
        <v>566</v>
      </c>
      <c r="B142" t="s">
        <v>182</v>
      </c>
      <c r="C142" t="s">
        <v>191</v>
      </c>
      <c r="D142" t="s">
        <v>199</v>
      </c>
      <c r="E142" t="s">
        <v>223</v>
      </c>
      <c r="F142" t="s">
        <v>224</v>
      </c>
      <c r="G142" t="s">
        <v>225</v>
      </c>
      <c r="H142" t="s">
        <v>226</v>
      </c>
      <c r="I142" t="s">
        <v>227</v>
      </c>
      <c r="J142">
        <v>0.05</v>
      </c>
      <c r="K142" t="s">
        <v>32</v>
      </c>
      <c r="L142" t="s">
        <v>213</v>
      </c>
      <c r="M142" t="s">
        <v>214</v>
      </c>
      <c r="N142" t="s">
        <v>222</v>
      </c>
      <c r="O142" t="s">
        <v>36</v>
      </c>
      <c r="P142" t="s">
        <v>222</v>
      </c>
      <c r="Q142" s="11" t="s">
        <v>228</v>
      </c>
      <c r="R142" s="11" t="s">
        <v>228</v>
      </c>
      <c r="S142" s="11">
        <v>0.05</v>
      </c>
      <c r="T142" s="11">
        <v>135</v>
      </c>
      <c r="U142" s="11">
        <v>0</v>
      </c>
      <c r="V142" s="8">
        <v>130</v>
      </c>
      <c r="W142" s="8">
        <v>2700</v>
      </c>
      <c r="X142" s="9">
        <f t="shared" si="8"/>
        <v>221780</v>
      </c>
      <c r="Y142" s="9">
        <f t="shared" si="10"/>
        <v>351000</v>
      </c>
      <c r="Z142" s="9">
        <f t="shared" si="11"/>
        <v>129220</v>
      </c>
      <c r="AA142" s="11">
        <v>0</v>
      </c>
      <c r="AB142" s="11">
        <v>11089</v>
      </c>
      <c r="AC142" t="s">
        <v>213</v>
      </c>
    </row>
    <row r="143" spans="1:29" x14ac:dyDescent="0.35">
      <c r="A143">
        <v>567</v>
      </c>
      <c r="B143" t="s">
        <v>182</v>
      </c>
      <c r="C143" t="s">
        <v>191</v>
      </c>
      <c r="D143" t="s">
        <v>199</v>
      </c>
      <c r="E143" t="s">
        <v>223</v>
      </c>
      <c r="F143" t="s">
        <v>224</v>
      </c>
      <c r="G143" t="s">
        <v>225</v>
      </c>
      <c r="H143" t="s">
        <v>226</v>
      </c>
      <c r="I143" t="s">
        <v>227</v>
      </c>
      <c r="J143">
        <v>0.05</v>
      </c>
      <c r="K143" t="s">
        <v>32</v>
      </c>
      <c r="L143" t="s">
        <v>213</v>
      </c>
      <c r="M143" t="s">
        <v>214</v>
      </c>
      <c r="N143" t="s">
        <v>222</v>
      </c>
      <c r="O143" t="s">
        <v>38</v>
      </c>
      <c r="P143" t="s">
        <v>39</v>
      </c>
      <c r="Q143" s="11" t="s">
        <v>228</v>
      </c>
      <c r="R143" s="11" t="s">
        <v>228</v>
      </c>
      <c r="S143" s="11">
        <v>0.05</v>
      </c>
      <c r="T143" s="11">
        <v>110</v>
      </c>
      <c r="U143" s="11">
        <v>0</v>
      </c>
      <c r="V143" s="8">
        <v>130</v>
      </c>
      <c r="W143" s="8">
        <v>2200</v>
      </c>
      <c r="X143" s="9">
        <f t="shared" si="8"/>
        <v>232250</v>
      </c>
      <c r="Y143" s="9">
        <f t="shared" si="10"/>
        <v>286000</v>
      </c>
      <c r="Z143" s="9">
        <f t="shared" si="11"/>
        <v>53750</v>
      </c>
      <c r="AA143" s="11">
        <v>0</v>
      </c>
      <c r="AB143" s="11">
        <v>11612.5</v>
      </c>
      <c r="AC143" t="s">
        <v>213</v>
      </c>
    </row>
    <row r="144" spans="1:29" x14ac:dyDescent="0.35">
      <c r="A144">
        <v>568</v>
      </c>
      <c r="B144" t="s">
        <v>182</v>
      </c>
      <c r="C144" t="s">
        <v>191</v>
      </c>
      <c r="D144" t="s">
        <v>199</v>
      </c>
      <c r="E144" t="s">
        <v>223</v>
      </c>
      <c r="F144" t="s">
        <v>224</v>
      </c>
      <c r="G144" t="s">
        <v>225</v>
      </c>
      <c r="H144" t="s">
        <v>226</v>
      </c>
      <c r="I144" t="s">
        <v>227</v>
      </c>
      <c r="J144">
        <v>0.05</v>
      </c>
      <c r="K144" t="s">
        <v>32</v>
      </c>
      <c r="L144" t="s">
        <v>213</v>
      </c>
      <c r="M144" t="s">
        <v>214</v>
      </c>
      <c r="N144" t="s">
        <v>222</v>
      </c>
      <c r="O144" t="s">
        <v>40</v>
      </c>
      <c r="P144" t="s">
        <v>41</v>
      </c>
      <c r="Q144" s="11" t="s">
        <v>228</v>
      </c>
      <c r="R144" s="11" t="s">
        <v>228</v>
      </c>
      <c r="S144" s="11">
        <v>0.05</v>
      </c>
      <c r="T144" s="11">
        <v>60</v>
      </c>
      <c r="U144" s="11">
        <v>0</v>
      </c>
      <c r="V144" s="8">
        <v>130</v>
      </c>
      <c r="W144" s="8">
        <v>1200</v>
      </c>
      <c r="X144" s="9">
        <f t="shared" si="8"/>
        <v>107500</v>
      </c>
      <c r="Y144" s="9">
        <f t="shared" si="10"/>
        <v>156000</v>
      </c>
      <c r="Z144" s="9">
        <f t="shared" si="11"/>
        <v>48500</v>
      </c>
      <c r="AA144" s="11">
        <v>0</v>
      </c>
      <c r="AB144" s="11">
        <v>5375</v>
      </c>
      <c r="AC144" t="s">
        <v>213</v>
      </c>
    </row>
    <row r="145" spans="1:29" x14ac:dyDescent="0.35">
      <c r="A145">
        <v>569</v>
      </c>
      <c r="B145" t="s">
        <v>182</v>
      </c>
      <c r="C145" t="s">
        <v>191</v>
      </c>
      <c r="D145" t="s">
        <v>199</v>
      </c>
      <c r="E145" t="s">
        <v>216</v>
      </c>
      <c r="F145" t="s">
        <v>229</v>
      </c>
      <c r="G145" t="s">
        <v>230</v>
      </c>
      <c r="H145" t="s">
        <v>231</v>
      </c>
      <c r="I145" t="s">
        <v>232</v>
      </c>
      <c r="J145">
        <v>0.05</v>
      </c>
      <c r="K145" t="s">
        <v>32</v>
      </c>
      <c r="L145" t="s">
        <v>213</v>
      </c>
      <c r="M145" t="s">
        <v>221</v>
      </c>
      <c r="N145" t="s">
        <v>222</v>
      </c>
      <c r="O145" t="s">
        <v>49</v>
      </c>
      <c r="P145" t="s">
        <v>50</v>
      </c>
      <c r="Q145" s="11" t="s">
        <v>228</v>
      </c>
      <c r="R145" s="11" t="s">
        <v>228</v>
      </c>
      <c r="S145" s="11">
        <v>0.05</v>
      </c>
      <c r="T145" s="11">
        <v>65</v>
      </c>
      <c r="U145" s="11">
        <v>0</v>
      </c>
      <c r="V145" s="8">
        <v>130</v>
      </c>
      <c r="W145" s="8">
        <v>1300</v>
      </c>
      <c r="X145" s="9">
        <f t="shared" si="8"/>
        <v>122500</v>
      </c>
      <c r="Y145" s="9">
        <f t="shared" si="10"/>
        <v>169000</v>
      </c>
      <c r="Z145" s="9">
        <f t="shared" si="11"/>
        <v>46500</v>
      </c>
      <c r="AA145" s="11">
        <v>0</v>
      </c>
      <c r="AB145" s="11">
        <v>6125</v>
      </c>
      <c r="AC145" t="s">
        <v>213</v>
      </c>
    </row>
    <row r="146" spans="1:29" x14ac:dyDescent="0.35">
      <c r="A146">
        <v>570</v>
      </c>
      <c r="B146" t="s">
        <v>182</v>
      </c>
      <c r="C146" t="s">
        <v>191</v>
      </c>
      <c r="D146" t="s">
        <v>199</v>
      </c>
      <c r="E146" t="s">
        <v>216</v>
      </c>
      <c r="F146" t="s">
        <v>229</v>
      </c>
      <c r="G146" t="s">
        <v>230</v>
      </c>
      <c r="H146" t="s">
        <v>231</v>
      </c>
      <c r="I146" t="s">
        <v>232</v>
      </c>
      <c r="J146">
        <v>0.05</v>
      </c>
      <c r="K146" t="s">
        <v>32</v>
      </c>
      <c r="L146" t="s">
        <v>213</v>
      </c>
      <c r="M146" t="s">
        <v>221</v>
      </c>
      <c r="N146" t="s">
        <v>222</v>
      </c>
      <c r="O146" t="s">
        <v>36</v>
      </c>
      <c r="P146" t="s">
        <v>222</v>
      </c>
      <c r="Q146" s="11" t="s">
        <v>228</v>
      </c>
      <c r="R146" s="11" t="s">
        <v>228</v>
      </c>
      <c r="S146" s="11">
        <v>0.05</v>
      </c>
      <c r="T146" s="11">
        <v>162.5</v>
      </c>
      <c r="U146" s="11">
        <v>0</v>
      </c>
      <c r="V146" s="8">
        <v>130</v>
      </c>
      <c r="W146" s="8">
        <v>3250</v>
      </c>
      <c r="X146" s="9">
        <f t="shared" si="8"/>
        <v>221780</v>
      </c>
      <c r="Y146" s="9">
        <f t="shared" si="10"/>
        <v>422500</v>
      </c>
      <c r="Z146" s="9">
        <f t="shared" si="11"/>
        <v>200720</v>
      </c>
      <c r="AA146" s="11">
        <v>0</v>
      </c>
      <c r="AB146" s="11">
        <v>11089</v>
      </c>
      <c r="AC146" t="s">
        <v>213</v>
      </c>
    </row>
    <row r="147" spans="1:29" x14ac:dyDescent="0.35">
      <c r="A147">
        <v>571</v>
      </c>
      <c r="B147" t="s">
        <v>182</v>
      </c>
      <c r="C147" t="s">
        <v>191</v>
      </c>
      <c r="D147" t="s">
        <v>199</v>
      </c>
      <c r="E147" t="s">
        <v>216</v>
      </c>
      <c r="F147" t="s">
        <v>229</v>
      </c>
      <c r="G147" t="s">
        <v>230</v>
      </c>
      <c r="H147" t="s">
        <v>231</v>
      </c>
      <c r="I147" t="s">
        <v>232</v>
      </c>
      <c r="J147">
        <v>0.05</v>
      </c>
      <c r="K147" t="s">
        <v>32</v>
      </c>
      <c r="L147" t="s">
        <v>213</v>
      </c>
      <c r="M147" t="s">
        <v>221</v>
      </c>
      <c r="N147" t="s">
        <v>222</v>
      </c>
      <c r="O147" t="s">
        <v>38</v>
      </c>
      <c r="P147" t="s">
        <v>39</v>
      </c>
      <c r="Q147" s="11" t="s">
        <v>228</v>
      </c>
      <c r="R147" s="11" t="s">
        <v>228</v>
      </c>
      <c r="S147" s="11">
        <v>0.05</v>
      </c>
      <c r="T147" s="11">
        <v>147.5</v>
      </c>
      <c r="U147" s="11">
        <v>0</v>
      </c>
      <c r="V147" s="8">
        <v>130</v>
      </c>
      <c r="W147" s="8">
        <v>2950</v>
      </c>
      <c r="X147" s="9">
        <f t="shared" si="8"/>
        <v>232250</v>
      </c>
      <c r="Y147" s="9">
        <f t="shared" si="10"/>
        <v>383500</v>
      </c>
      <c r="Z147" s="9">
        <f t="shared" si="11"/>
        <v>151250</v>
      </c>
      <c r="AA147" s="11">
        <v>0</v>
      </c>
      <c r="AB147" s="11">
        <v>11612.5</v>
      </c>
      <c r="AC147" t="s">
        <v>213</v>
      </c>
    </row>
    <row r="148" spans="1:29" x14ac:dyDescent="0.35">
      <c r="A148">
        <v>572</v>
      </c>
      <c r="B148" t="s">
        <v>182</v>
      </c>
      <c r="C148" t="s">
        <v>191</v>
      </c>
      <c r="D148" t="s">
        <v>199</v>
      </c>
      <c r="E148" t="s">
        <v>216</v>
      </c>
      <c r="F148" t="s">
        <v>229</v>
      </c>
      <c r="G148" t="s">
        <v>230</v>
      </c>
      <c r="H148" t="s">
        <v>231</v>
      </c>
      <c r="I148" t="s">
        <v>232</v>
      </c>
      <c r="J148">
        <v>0.05</v>
      </c>
      <c r="K148" t="s">
        <v>32</v>
      </c>
      <c r="L148" t="s">
        <v>213</v>
      </c>
      <c r="M148" t="s">
        <v>221</v>
      </c>
      <c r="N148" t="s">
        <v>222</v>
      </c>
      <c r="O148" t="s">
        <v>40</v>
      </c>
      <c r="P148" t="s">
        <v>41</v>
      </c>
      <c r="Q148" s="11" t="s">
        <v>228</v>
      </c>
      <c r="R148" s="11" t="s">
        <v>228</v>
      </c>
      <c r="S148" s="11">
        <v>0.05</v>
      </c>
      <c r="T148" s="11">
        <v>62.5</v>
      </c>
      <c r="U148" s="11">
        <v>0</v>
      </c>
      <c r="V148" s="8">
        <v>130</v>
      </c>
      <c r="W148" s="8">
        <v>1250</v>
      </c>
      <c r="X148" s="9">
        <f t="shared" si="8"/>
        <v>107500</v>
      </c>
      <c r="Y148" s="9">
        <f t="shared" si="10"/>
        <v>162500</v>
      </c>
      <c r="Z148" s="9">
        <f t="shared" si="11"/>
        <v>55000</v>
      </c>
      <c r="AA148" s="11">
        <v>0</v>
      </c>
      <c r="AB148" s="11">
        <v>5375</v>
      </c>
      <c r="AC148" t="s">
        <v>213</v>
      </c>
    </row>
    <row r="149" spans="1:29" x14ac:dyDescent="0.35">
      <c r="A149">
        <v>573</v>
      </c>
      <c r="B149" t="s">
        <v>182</v>
      </c>
      <c r="C149" t="s">
        <v>191</v>
      </c>
      <c r="D149" t="s">
        <v>199</v>
      </c>
      <c r="E149" t="s">
        <v>233</v>
      </c>
      <c r="F149" t="s">
        <v>234</v>
      </c>
      <c r="G149" t="s">
        <v>235</v>
      </c>
      <c r="H149" t="s">
        <v>236</v>
      </c>
      <c r="I149" t="s">
        <v>237</v>
      </c>
      <c r="J149">
        <v>0.03</v>
      </c>
      <c r="K149" t="s">
        <v>32</v>
      </c>
      <c r="L149" t="s">
        <v>47</v>
      </c>
      <c r="M149" t="s">
        <v>198</v>
      </c>
      <c r="N149" t="s">
        <v>35</v>
      </c>
      <c r="O149" t="s">
        <v>49</v>
      </c>
      <c r="P149" t="s">
        <v>50</v>
      </c>
      <c r="Q149" s="11">
        <v>13750</v>
      </c>
      <c r="R149" s="11">
        <v>15000</v>
      </c>
      <c r="S149" s="11">
        <v>7.1999999999999995E-2</v>
      </c>
      <c r="T149" s="11">
        <v>0</v>
      </c>
      <c r="U149" s="11">
        <v>0</v>
      </c>
      <c r="V149" s="8">
        <f>Q149/50</f>
        <v>275</v>
      </c>
      <c r="W149" s="13">
        <v>2400</v>
      </c>
      <c r="X149" s="9">
        <f t="shared" si="8"/>
        <v>94479.166666666672</v>
      </c>
      <c r="Y149" s="9">
        <f t="shared" si="10"/>
        <v>660000</v>
      </c>
      <c r="Z149" s="9">
        <f t="shared" si="11"/>
        <v>565520.83333333337</v>
      </c>
      <c r="AA149" s="11" t="e">
        <v>#VALUE!</v>
      </c>
      <c r="AB149" s="11">
        <v>6802.5</v>
      </c>
      <c r="AC149" t="s">
        <v>47</v>
      </c>
    </row>
    <row r="150" spans="1:29" x14ac:dyDescent="0.35">
      <c r="A150">
        <v>574</v>
      </c>
      <c r="B150" t="s">
        <v>182</v>
      </c>
      <c r="C150" t="s">
        <v>191</v>
      </c>
      <c r="D150" t="s">
        <v>199</v>
      </c>
      <c r="E150" t="s">
        <v>233</v>
      </c>
      <c r="F150" t="s">
        <v>234</v>
      </c>
      <c r="G150" t="s">
        <v>235</v>
      </c>
      <c r="H150" t="s">
        <v>236</v>
      </c>
      <c r="I150" t="s">
        <v>237</v>
      </c>
      <c r="J150">
        <v>0.03</v>
      </c>
      <c r="K150" t="s">
        <v>32</v>
      </c>
      <c r="L150" t="s">
        <v>47</v>
      </c>
      <c r="M150" t="s">
        <v>198</v>
      </c>
      <c r="N150" t="s">
        <v>35</v>
      </c>
      <c r="O150" t="s">
        <v>36</v>
      </c>
      <c r="P150" t="s">
        <v>35</v>
      </c>
      <c r="Q150" s="11">
        <v>13750</v>
      </c>
      <c r="R150" s="11">
        <v>15000</v>
      </c>
      <c r="S150" s="11">
        <v>7.9799999999999996E-2</v>
      </c>
      <c r="T150" s="11">
        <v>0</v>
      </c>
      <c r="U150" s="11">
        <v>0</v>
      </c>
      <c r="V150" s="8">
        <f t="shared" ref="V150:V152" si="12">Q150/50</f>
        <v>275</v>
      </c>
      <c r="W150" s="13">
        <v>2660</v>
      </c>
      <c r="X150" s="9">
        <f t="shared" si="8"/>
        <v>130419.79949874687</v>
      </c>
      <c r="Y150" s="9">
        <f t="shared" si="10"/>
        <v>731500</v>
      </c>
      <c r="Z150" s="9">
        <f t="shared" si="11"/>
        <v>601080.20050125313</v>
      </c>
      <c r="AA150" s="11">
        <v>11457.5</v>
      </c>
      <c r="AB150" s="11">
        <v>10407.5</v>
      </c>
      <c r="AC150" t="s">
        <v>47</v>
      </c>
    </row>
    <row r="151" spans="1:29" x14ac:dyDescent="0.35">
      <c r="A151">
        <v>575</v>
      </c>
      <c r="B151" t="s">
        <v>182</v>
      </c>
      <c r="C151" t="s">
        <v>191</v>
      </c>
      <c r="D151" t="s">
        <v>199</v>
      </c>
      <c r="E151" t="s">
        <v>233</v>
      </c>
      <c r="F151" t="s">
        <v>234</v>
      </c>
      <c r="G151" t="s">
        <v>235</v>
      </c>
      <c r="H151" t="s">
        <v>236</v>
      </c>
      <c r="I151" t="s">
        <v>237</v>
      </c>
      <c r="J151">
        <v>0.03</v>
      </c>
      <c r="K151" t="s">
        <v>32</v>
      </c>
      <c r="L151" t="s">
        <v>47</v>
      </c>
      <c r="M151" t="s">
        <v>198</v>
      </c>
      <c r="N151" t="s">
        <v>35</v>
      </c>
      <c r="O151" t="s">
        <v>38</v>
      </c>
      <c r="P151" t="s">
        <v>39</v>
      </c>
      <c r="Q151" s="11">
        <v>13750</v>
      </c>
      <c r="R151" s="11">
        <v>15000</v>
      </c>
      <c r="S151" s="11">
        <v>8.43E-2</v>
      </c>
      <c r="T151" s="11">
        <v>0</v>
      </c>
      <c r="U151" s="11">
        <v>0</v>
      </c>
      <c r="V151" s="8">
        <f t="shared" si="12"/>
        <v>275</v>
      </c>
      <c r="W151" s="13">
        <v>2810</v>
      </c>
      <c r="X151" s="9">
        <f t="shared" si="8"/>
        <v>142102.60972716488</v>
      </c>
      <c r="Y151" s="9">
        <f t="shared" si="10"/>
        <v>772750</v>
      </c>
      <c r="Z151" s="9">
        <f t="shared" si="11"/>
        <v>630647.39027283515</v>
      </c>
      <c r="AA151" s="11">
        <v>12650</v>
      </c>
      <c r="AB151" s="11">
        <v>11979.25</v>
      </c>
      <c r="AC151" t="s">
        <v>47</v>
      </c>
    </row>
    <row r="152" spans="1:29" x14ac:dyDescent="0.35">
      <c r="A152">
        <v>576</v>
      </c>
      <c r="B152" t="s">
        <v>182</v>
      </c>
      <c r="C152" t="s">
        <v>191</v>
      </c>
      <c r="D152" t="s">
        <v>199</v>
      </c>
      <c r="E152" t="s">
        <v>233</v>
      </c>
      <c r="F152" t="s">
        <v>234</v>
      </c>
      <c r="G152" t="s">
        <v>235</v>
      </c>
      <c r="H152" t="s">
        <v>236</v>
      </c>
      <c r="I152" t="s">
        <v>237</v>
      </c>
      <c r="J152">
        <v>0.03</v>
      </c>
      <c r="K152" t="s">
        <v>32</v>
      </c>
      <c r="L152" t="s">
        <v>47</v>
      </c>
      <c r="M152" t="s">
        <v>198</v>
      </c>
      <c r="N152" t="s">
        <v>35</v>
      </c>
      <c r="O152" t="s">
        <v>40</v>
      </c>
      <c r="P152" t="s">
        <v>41</v>
      </c>
      <c r="Q152" s="11">
        <v>13750</v>
      </c>
      <c r="R152" s="11">
        <v>15000</v>
      </c>
      <c r="S152" s="11">
        <v>0.03</v>
      </c>
      <c r="T152" s="11">
        <v>0</v>
      </c>
      <c r="U152" s="11">
        <v>0</v>
      </c>
      <c r="V152" s="8">
        <f t="shared" si="12"/>
        <v>275</v>
      </c>
      <c r="W152" s="13">
        <v>1000</v>
      </c>
      <c r="X152" s="9">
        <f t="shared" si="8"/>
        <v>197466.66666666669</v>
      </c>
      <c r="Y152" s="9">
        <f t="shared" si="10"/>
        <v>275000</v>
      </c>
      <c r="Z152" s="9">
        <f t="shared" si="11"/>
        <v>77533.333333333314</v>
      </c>
      <c r="AA152" s="11">
        <v>6750</v>
      </c>
      <c r="AB152" s="11">
        <v>5924</v>
      </c>
      <c r="AC152" t="s">
        <v>47</v>
      </c>
    </row>
    <row r="153" spans="1:29" x14ac:dyDescent="0.35">
      <c r="A153">
        <v>605</v>
      </c>
      <c r="B153" t="s">
        <v>182</v>
      </c>
      <c r="C153" t="s">
        <v>191</v>
      </c>
      <c r="D153" t="s">
        <v>191</v>
      </c>
      <c r="E153" t="s">
        <v>238</v>
      </c>
      <c r="F153" t="s">
        <v>239</v>
      </c>
      <c r="G153" t="s">
        <v>240</v>
      </c>
      <c r="H153" t="s">
        <v>241</v>
      </c>
      <c r="I153" t="s">
        <v>242</v>
      </c>
      <c r="J153">
        <v>24</v>
      </c>
      <c r="K153" t="s">
        <v>32</v>
      </c>
      <c r="L153" t="s">
        <v>190</v>
      </c>
      <c r="M153" s="10" t="s">
        <v>243</v>
      </c>
      <c r="N153" t="s">
        <v>222</v>
      </c>
      <c r="O153" t="s">
        <v>49</v>
      </c>
      <c r="P153" t="s">
        <v>50</v>
      </c>
      <c r="Q153" s="11"/>
      <c r="R153" s="11"/>
      <c r="S153" s="11">
        <v>2.3999999999999998E-3</v>
      </c>
      <c r="T153" s="11">
        <v>10</v>
      </c>
      <c r="U153" s="11">
        <v>0</v>
      </c>
      <c r="V153" s="13">
        <v>500</v>
      </c>
      <c r="W153" s="13">
        <v>4166</v>
      </c>
      <c r="X153" s="9">
        <f t="shared" si="8"/>
        <v>2916666.666666667</v>
      </c>
      <c r="Y153" s="9">
        <f t="shared" si="10"/>
        <v>2083000</v>
      </c>
      <c r="Z153" s="9">
        <f t="shared" si="11"/>
        <v>-833666.66666666698</v>
      </c>
      <c r="AA153" s="11">
        <v>10</v>
      </c>
      <c r="AB153" s="11">
        <v>7000</v>
      </c>
      <c r="AC153" t="s">
        <v>190</v>
      </c>
    </row>
    <row r="154" spans="1:29" x14ac:dyDescent="0.35">
      <c r="A154">
        <v>606</v>
      </c>
      <c r="B154" t="s">
        <v>182</v>
      </c>
      <c r="C154" t="s">
        <v>191</v>
      </c>
      <c r="D154" t="s">
        <v>191</v>
      </c>
      <c r="E154" t="s">
        <v>238</v>
      </c>
      <c r="F154" t="s">
        <v>239</v>
      </c>
      <c r="G154" t="s">
        <v>240</v>
      </c>
      <c r="H154" t="s">
        <v>241</v>
      </c>
      <c r="I154" t="s">
        <v>242</v>
      </c>
      <c r="J154">
        <v>24</v>
      </c>
      <c r="K154" t="s">
        <v>32</v>
      </c>
      <c r="L154" t="s">
        <v>190</v>
      </c>
      <c r="M154" s="10" t="s">
        <v>243</v>
      </c>
      <c r="N154" t="s">
        <v>222</v>
      </c>
      <c r="O154" t="s">
        <v>36</v>
      </c>
      <c r="P154" t="s">
        <v>222</v>
      </c>
      <c r="Q154" s="11"/>
      <c r="R154" s="11"/>
      <c r="S154" s="11">
        <v>2.3999999999999998E-3</v>
      </c>
      <c r="T154" s="11">
        <v>18.8</v>
      </c>
      <c r="U154" s="11">
        <v>0</v>
      </c>
      <c r="V154" s="13">
        <v>500</v>
      </c>
      <c r="W154" s="13">
        <v>7833</v>
      </c>
      <c r="X154" s="9">
        <f t="shared" si="8"/>
        <v>3750000.0000000005</v>
      </c>
      <c r="Y154" s="9">
        <f t="shared" si="10"/>
        <v>3916500</v>
      </c>
      <c r="Z154" s="9">
        <f t="shared" si="11"/>
        <v>166499.99999999953</v>
      </c>
      <c r="AA154" s="11">
        <v>18.8</v>
      </c>
      <c r="AB154" s="11">
        <v>9000</v>
      </c>
      <c r="AC154" t="s">
        <v>190</v>
      </c>
    </row>
    <row r="155" spans="1:29" x14ac:dyDescent="0.35">
      <c r="A155">
        <v>607</v>
      </c>
      <c r="B155" t="s">
        <v>182</v>
      </c>
      <c r="C155" t="s">
        <v>191</v>
      </c>
      <c r="D155" t="s">
        <v>191</v>
      </c>
      <c r="E155" t="s">
        <v>238</v>
      </c>
      <c r="F155" t="s">
        <v>239</v>
      </c>
      <c r="G155" t="s">
        <v>240</v>
      </c>
      <c r="H155" t="s">
        <v>241</v>
      </c>
      <c r="I155" t="s">
        <v>242</v>
      </c>
      <c r="J155">
        <v>24</v>
      </c>
      <c r="K155" t="s">
        <v>32</v>
      </c>
      <c r="L155" t="s">
        <v>190</v>
      </c>
      <c r="M155" s="10" t="s">
        <v>243</v>
      </c>
      <c r="N155" t="s">
        <v>222</v>
      </c>
      <c r="O155" t="s">
        <v>38</v>
      </c>
      <c r="P155" t="s">
        <v>39</v>
      </c>
      <c r="Q155" s="11"/>
      <c r="R155" s="11"/>
      <c r="S155" s="11">
        <v>2.3999999999999998E-3</v>
      </c>
      <c r="T155" s="11">
        <v>13.7</v>
      </c>
      <c r="U155" s="11">
        <v>0</v>
      </c>
      <c r="V155" s="13">
        <v>500</v>
      </c>
      <c r="W155" s="13">
        <v>5708.3</v>
      </c>
      <c r="X155" s="9">
        <f t="shared" si="8"/>
        <v>3995833.3333333335</v>
      </c>
      <c r="Y155" s="9">
        <f t="shared" si="10"/>
        <v>2854150</v>
      </c>
      <c r="Z155" s="9">
        <f t="shared" si="11"/>
        <v>-1141683.3333333335</v>
      </c>
      <c r="AA155" s="11">
        <v>13.7</v>
      </c>
      <c r="AB155" s="11">
        <v>9590</v>
      </c>
      <c r="AC155" t="s">
        <v>190</v>
      </c>
    </row>
    <row r="156" spans="1:29" x14ac:dyDescent="0.35">
      <c r="A156">
        <v>608</v>
      </c>
      <c r="B156" t="s">
        <v>182</v>
      </c>
      <c r="C156" t="s">
        <v>191</v>
      </c>
      <c r="D156" t="s">
        <v>191</v>
      </c>
      <c r="E156" t="s">
        <v>238</v>
      </c>
      <c r="F156" t="s">
        <v>239</v>
      </c>
      <c r="G156" t="s">
        <v>240</v>
      </c>
      <c r="H156" t="s">
        <v>241</v>
      </c>
      <c r="I156" t="s">
        <v>242</v>
      </c>
      <c r="J156">
        <v>24</v>
      </c>
      <c r="K156" t="s">
        <v>32</v>
      </c>
      <c r="L156" t="s">
        <v>190</v>
      </c>
      <c r="M156" s="10" t="s">
        <v>243</v>
      </c>
      <c r="N156" t="s">
        <v>222</v>
      </c>
      <c r="O156" t="s">
        <v>40</v>
      </c>
      <c r="P156" t="s">
        <v>41</v>
      </c>
      <c r="Q156" s="11"/>
      <c r="R156" s="11"/>
      <c r="S156" s="11">
        <v>2.3999999999999998E-3</v>
      </c>
      <c r="T156" s="11">
        <v>7.3</v>
      </c>
      <c r="U156" s="11">
        <v>0</v>
      </c>
      <c r="V156" s="13">
        <v>500</v>
      </c>
      <c r="W156" s="13">
        <v>3041.6666666666665</v>
      </c>
      <c r="X156" s="9">
        <f t="shared" si="8"/>
        <v>2129166.666666667</v>
      </c>
      <c r="Y156" s="9">
        <f t="shared" si="10"/>
        <v>1520833.3333333333</v>
      </c>
      <c r="Z156" s="9">
        <f t="shared" si="11"/>
        <v>-608333.33333333372</v>
      </c>
      <c r="AA156" s="11">
        <v>7.3</v>
      </c>
      <c r="AB156" s="11">
        <v>5110</v>
      </c>
      <c r="AC156" t="s">
        <v>190</v>
      </c>
    </row>
    <row r="157" spans="1:29" x14ac:dyDescent="0.35">
      <c r="A157">
        <v>641</v>
      </c>
      <c r="B157" t="s">
        <v>244</v>
      </c>
      <c r="C157" t="s">
        <v>245</v>
      </c>
      <c r="D157" t="s">
        <v>246</v>
      </c>
      <c r="E157" t="s">
        <v>247</v>
      </c>
      <c r="F157" t="s">
        <v>248</v>
      </c>
      <c r="I157" t="s">
        <v>249</v>
      </c>
      <c r="J157">
        <v>170</v>
      </c>
      <c r="K157" t="s">
        <v>32</v>
      </c>
      <c r="L157" t="s">
        <v>213</v>
      </c>
      <c r="M157" t="s">
        <v>250</v>
      </c>
      <c r="N157" t="s">
        <v>222</v>
      </c>
      <c r="O157" t="s">
        <v>49</v>
      </c>
      <c r="P157" t="s">
        <v>50</v>
      </c>
      <c r="Q157" s="11"/>
      <c r="R157" s="11"/>
      <c r="S157" s="11">
        <v>1.7000000000000001E-2</v>
      </c>
      <c r="T157" s="11">
        <v>93.5</v>
      </c>
      <c r="U157" s="11">
        <v>93.5</v>
      </c>
      <c r="V157" s="8">
        <v>130</v>
      </c>
      <c r="W157" s="8">
        <v>550</v>
      </c>
      <c r="X157" s="9">
        <f t="shared" si="8"/>
        <v>360294.1176470588</v>
      </c>
      <c r="Y157" s="9">
        <f t="shared" si="10"/>
        <v>71500</v>
      </c>
      <c r="Z157" s="9">
        <f t="shared" si="11"/>
        <v>-288794.1176470588</v>
      </c>
      <c r="AA157" s="11">
        <v>28050</v>
      </c>
      <c r="AB157" s="11">
        <v>6125</v>
      </c>
      <c r="AC157" t="s">
        <v>213</v>
      </c>
    </row>
    <row r="158" spans="1:29" x14ac:dyDescent="0.35">
      <c r="A158">
        <v>642</v>
      </c>
      <c r="B158" t="s">
        <v>244</v>
      </c>
      <c r="C158" t="s">
        <v>245</v>
      </c>
      <c r="D158" t="s">
        <v>246</v>
      </c>
      <c r="E158" t="s">
        <v>247</v>
      </c>
      <c r="F158" t="s">
        <v>248</v>
      </c>
      <c r="I158" t="s">
        <v>249</v>
      </c>
      <c r="J158">
        <v>170</v>
      </c>
      <c r="K158" t="s">
        <v>32</v>
      </c>
      <c r="L158" t="s">
        <v>213</v>
      </c>
      <c r="M158" t="s">
        <v>250</v>
      </c>
      <c r="N158" t="s">
        <v>222</v>
      </c>
      <c r="O158" t="s">
        <v>36</v>
      </c>
      <c r="P158" t="s">
        <v>222</v>
      </c>
      <c r="Q158" s="11"/>
      <c r="R158" s="11"/>
      <c r="S158" s="11">
        <v>1.7000000000000001E-2</v>
      </c>
      <c r="T158" s="11">
        <v>136</v>
      </c>
      <c r="U158" s="11">
        <v>136</v>
      </c>
      <c r="V158" s="8">
        <v>130</v>
      </c>
      <c r="W158" s="8">
        <v>8000</v>
      </c>
      <c r="X158" s="9">
        <f t="shared" si="8"/>
        <v>652294.1176470588</v>
      </c>
      <c r="Y158" s="9">
        <f t="shared" si="10"/>
        <v>1040000</v>
      </c>
      <c r="Z158" s="9">
        <f t="shared" si="11"/>
        <v>387705.8823529412</v>
      </c>
      <c r="AA158" s="11">
        <v>40800</v>
      </c>
      <c r="AB158" s="11">
        <v>11089</v>
      </c>
      <c r="AC158" t="s">
        <v>213</v>
      </c>
    </row>
    <row r="159" spans="1:29" x14ac:dyDescent="0.35">
      <c r="A159">
        <v>773</v>
      </c>
      <c r="B159" t="s">
        <v>251</v>
      </c>
      <c r="C159" t="s">
        <v>100</v>
      </c>
      <c r="D159" t="s">
        <v>100</v>
      </c>
      <c r="E159" t="s">
        <v>252</v>
      </c>
      <c r="F159" t="s">
        <v>253</v>
      </c>
      <c r="G159" t="s">
        <v>254</v>
      </c>
      <c r="H159" t="s">
        <v>255</v>
      </c>
      <c r="I159" t="s">
        <v>256</v>
      </c>
      <c r="J159">
        <v>24</v>
      </c>
      <c r="K159" t="s">
        <v>32</v>
      </c>
      <c r="L159" t="s">
        <v>257</v>
      </c>
      <c r="M159" t="s">
        <v>258</v>
      </c>
      <c r="N159" t="s">
        <v>35</v>
      </c>
      <c r="O159" t="s">
        <v>49</v>
      </c>
      <c r="P159" t="s">
        <v>50</v>
      </c>
      <c r="Q159" s="11">
        <v>800</v>
      </c>
      <c r="R159" s="11">
        <v>1000</v>
      </c>
      <c r="S159" s="11" t="s">
        <v>259</v>
      </c>
      <c r="T159" s="11">
        <v>25</v>
      </c>
      <c r="U159" s="11"/>
      <c r="V159" s="8">
        <v>800</v>
      </c>
      <c r="W159" s="8">
        <v>10416.666666666668</v>
      </c>
      <c r="X159" s="9" t="e">
        <f t="shared" si="8"/>
        <v>#VALUE!</v>
      </c>
      <c r="Y159" s="9">
        <f t="shared" si="10"/>
        <v>8333333.333333334</v>
      </c>
      <c r="Z159" s="9" t="e">
        <f t="shared" si="11"/>
        <v>#VALUE!</v>
      </c>
      <c r="AA159" s="11">
        <v>25</v>
      </c>
      <c r="AB159" s="11">
        <v>1064</v>
      </c>
      <c r="AC159" t="s">
        <v>257</v>
      </c>
    </row>
    <row r="160" spans="1:29" x14ac:dyDescent="0.35">
      <c r="A160">
        <v>774</v>
      </c>
      <c r="B160" t="s">
        <v>251</v>
      </c>
      <c r="C160" t="s">
        <v>100</v>
      </c>
      <c r="D160" t="s">
        <v>100</v>
      </c>
      <c r="E160" t="s">
        <v>252</v>
      </c>
      <c r="F160" t="s">
        <v>253</v>
      </c>
      <c r="G160" t="s">
        <v>254</v>
      </c>
      <c r="H160" t="s">
        <v>255</v>
      </c>
      <c r="I160" t="s">
        <v>256</v>
      </c>
      <c r="J160">
        <v>24</v>
      </c>
      <c r="K160" t="s">
        <v>32</v>
      </c>
      <c r="L160" t="s">
        <v>257</v>
      </c>
      <c r="M160" t="s">
        <v>258</v>
      </c>
      <c r="N160" t="s">
        <v>35</v>
      </c>
      <c r="O160" t="s">
        <v>36</v>
      </c>
      <c r="P160" t="s">
        <v>35</v>
      </c>
      <c r="Q160" s="11">
        <v>800</v>
      </c>
      <c r="R160" s="11">
        <v>1000</v>
      </c>
      <c r="S160" s="11" t="s">
        <v>259</v>
      </c>
      <c r="T160" s="11">
        <v>30.5</v>
      </c>
      <c r="U160" s="11"/>
      <c r="V160" s="8">
        <v>800</v>
      </c>
      <c r="W160" s="8">
        <v>12708.333333333334</v>
      </c>
      <c r="X160" s="9" t="e">
        <f t="shared" si="8"/>
        <v>#VALUE!</v>
      </c>
      <c r="Y160" s="9">
        <f t="shared" si="10"/>
        <v>10166666.666666668</v>
      </c>
      <c r="Z160" s="9" t="e">
        <f t="shared" si="11"/>
        <v>#VALUE!</v>
      </c>
      <c r="AA160" s="11">
        <v>30.5</v>
      </c>
      <c r="AB160" s="11">
        <v>4655</v>
      </c>
      <c r="AC160" t="s">
        <v>257</v>
      </c>
    </row>
    <row r="161" spans="1:29" x14ac:dyDescent="0.35">
      <c r="A161">
        <v>775</v>
      </c>
      <c r="B161" t="s">
        <v>251</v>
      </c>
      <c r="C161" t="s">
        <v>100</v>
      </c>
      <c r="D161" t="s">
        <v>100</v>
      </c>
      <c r="E161" t="s">
        <v>252</v>
      </c>
      <c r="F161" t="s">
        <v>253</v>
      </c>
      <c r="G161" t="s">
        <v>254</v>
      </c>
      <c r="H161" t="s">
        <v>255</v>
      </c>
      <c r="I161" t="s">
        <v>256</v>
      </c>
      <c r="J161">
        <v>24</v>
      </c>
      <c r="K161" t="s">
        <v>32</v>
      </c>
      <c r="L161" t="s">
        <v>257</v>
      </c>
      <c r="M161" t="s">
        <v>258</v>
      </c>
      <c r="N161" t="s">
        <v>35</v>
      </c>
      <c r="O161" t="s">
        <v>38</v>
      </c>
      <c r="P161" t="s">
        <v>39</v>
      </c>
      <c r="Q161" s="11">
        <v>800</v>
      </c>
      <c r="R161" s="11">
        <v>1000</v>
      </c>
      <c r="S161" s="11" t="s">
        <v>259</v>
      </c>
      <c r="T161" s="11">
        <v>25.2</v>
      </c>
      <c r="U161" s="11"/>
      <c r="V161" s="8">
        <v>800</v>
      </c>
      <c r="W161" s="8">
        <v>10500</v>
      </c>
      <c r="X161" s="9" t="e">
        <f t="shared" si="8"/>
        <v>#VALUE!</v>
      </c>
      <c r="Y161" s="9">
        <f t="shared" si="10"/>
        <v>8400000</v>
      </c>
      <c r="Z161" s="9" t="e">
        <f t="shared" si="11"/>
        <v>#VALUE!</v>
      </c>
      <c r="AA161" s="11">
        <v>25.2</v>
      </c>
      <c r="AB161" s="11">
        <v>5000</v>
      </c>
      <c r="AC161" t="s">
        <v>257</v>
      </c>
    </row>
    <row r="162" spans="1:29" x14ac:dyDescent="0.35">
      <c r="A162">
        <v>776</v>
      </c>
      <c r="B162" t="s">
        <v>251</v>
      </c>
      <c r="C162" t="s">
        <v>100</v>
      </c>
      <c r="D162" t="s">
        <v>100</v>
      </c>
      <c r="E162" t="s">
        <v>252</v>
      </c>
      <c r="F162" t="s">
        <v>253</v>
      </c>
      <c r="G162" t="s">
        <v>254</v>
      </c>
      <c r="H162" t="s">
        <v>255</v>
      </c>
      <c r="I162" t="s">
        <v>256</v>
      </c>
      <c r="J162">
        <v>24</v>
      </c>
      <c r="K162" t="s">
        <v>32</v>
      </c>
      <c r="L162" t="s">
        <v>257</v>
      </c>
      <c r="M162" t="s">
        <v>258</v>
      </c>
      <c r="N162" t="s">
        <v>35</v>
      </c>
      <c r="O162" t="s">
        <v>40</v>
      </c>
      <c r="P162" t="s">
        <v>41</v>
      </c>
      <c r="Q162" s="11">
        <v>800</v>
      </c>
      <c r="R162" s="11">
        <v>1000</v>
      </c>
      <c r="S162" s="11" t="s">
        <v>259</v>
      </c>
      <c r="T162" s="11">
        <v>16</v>
      </c>
      <c r="U162" s="11"/>
      <c r="V162" s="8">
        <v>800</v>
      </c>
      <c r="W162" s="8">
        <v>6666.666666666667</v>
      </c>
      <c r="X162" s="9" t="e">
        <f t="shared" si="8"/>
        <v>#VALUE!</v>
      </c>
      <c r="Y162" s="9">
        <f t="shared" si="10"/>
        <v>5333333.333333334</v>
      </c>
      <c r="Z162" s="9" t="e">
        <f t="shared" si="11"/>
        <v>#VALUE!</v>
      </c>
      <c r="AA162" s="11">
        <v>16</v>
      </c>
      <c r="AB162" s="11">
        <v>3000</v>
      </c>
      <c r="AC162" t="s">
        <v>257</v>
      </c>
    </row>
    <row r="163" spans="1:29" x14ac:dyDescent="0.35">
      <c r="A163">
        <v>789</v>
      </c>
      <c r="B163" t="s">
        <v>251</v>
      </c>
      <c r="C163" t="s">
        <v>71</v>
      </c>
      <c r="D163" t="s">
        <v>260</v>
      </c>
      <c r="E163" t="s">
        <v>261</v>
      </c>
      <c r="F163" t="s">
        <v>262</v>
      </c>
      <c r="I163" t="s">
        <v>263</v>
      </c>
      <c r="J163">
        <v>24</v>
      </c>
      <c r="K163" t="s">
        <v>32</v>
      </c>
      <c r="L163" t="s">
        <v>257</v>
      </c>
      <c r="M163" t="s">
        <v>258</v>
      </c>
      <c r="N163" t="s">
        <v>35</v>
      </c>
      <c r="O163" t="s">
        <v>49</v>
      </c>
      <c r="P163" t="s">
        <v>50</v>
      </c>
      <c r="Q163" s="11">
        <v>450</v>
      </c>
      <c r="R163" s="11">
        <v>600</v>
      </c>
      <c r="S163" s="11" t="s">
        <v>259</v>
      </c>
      <c r="T163" s="11">
        <v>4.3449999999999998</v>
      </c>
      <c r="U163" s="11">
        <v>0.35</v>
      </c>
      <c r="V163" s="8">
        <v>450</v>
      </c>
      <c r="W163" s="8">
        <v>1810.4166666666667</v>
      </c>
      <c r="X163" s="9" t="e">
        <f t="shared" si="8"/>
        <v>#VALUE!</v>
      </c>
      <c r="Y163" s="9">
        <f t="shared" si="10"/>
        <v>814687.5</v>
      </c>
      <c r="Z163" s="9" t="e">
        <f t="shared" si="11"/>
        <v>#VALUE!</v>
      </c>
      <c r="AA163" s="11">
        <v>3.9949999999999997</v>
      </c>
      <c r="AB163" s="11">
        <v>1064</v>
      </c>
      <c r="AC163" t="s">
        <v>257</v>
      </c>
    </row>
    <row r="164" spans="1:29" x14ac:dyDescent="0.35">
      <c r="A164">
        <v>790</v>
      </c>
      <c r="B164" t="s">
        <v>251</v>
      </c>
      <c r="C164" t="s">
        <v>71</v>
      </c>
      <c r="D164" t="s">
        <v>260</v>
      </c>
      <c r="E164" t="s">
        <v>261</v>
      </c>
      <c r="F164" t="s">
        <v>262</v>
      </c>
      <c r="I164" t="s">
        <v>263</v>
      </c>
      <c r="J164">
        <v>24</v>
      </c>
      <c r="K164" t="s">
        <v>32</v>
      </c>
      <c r="L164" t="s">
        <v>257</v>
      </c>
      <c r="M164" t="s">
        <v>258</v>
      </c>
      <c r="N164" t="s">
        <v>35</v>
      </c>
      <c r="O164" t="s">
        <v>36</v>
      </c>
      <c r="P164" t="s">
        <v>35</v>
      </c>
      <c r="Q164" s="11">
        <v>450</v>
      </c>
      <c r="R164" s="11">
        <v>600</v>
      </c>
      <c r="S164" s="11" t="s">
        <v>259</v>
      </c>
      <c r="T164" s="11">
        <v>14.575000000000001</v>
      </c>
      <c r="U164" s="11">
        <v>0.57499999999999996</v>
      </c>
      <c r="V164" s="8">
        <v>450</v>
      </c>
      <c r="W164" s="8">
        <v>6072.9166666666679</v>
      </c>
      <c r="X164" s="9" t="e">
        <f t="shared" si="8"/>
        <v>#VALUE!</v>
      </c>
      <c r="Y164" s="9">
        <f t="shared" si="10"/>
        <v>2732812.5000000005</v>
      </c>
      <c r="Z164" s="9" t="e">
        <f t="shared" si="11"/>
        <v>#VALUE!</v>
      </c>
      <c r="AA164" s="11">
        <v>14.000000000000002</v>
      </c>
      <c r="AB164" s="11">
        <v>4655</v>
      </c>
      <c r="AC164" t="s">
        <v>257</v>
      </c>
    </row>
    <row r="165" spans="1:29" x14ac:dyDescent="0.35">
      <c r="A165">
        <v>791</v>
      </c>
      <c r="B165" t="s">
        <v>251</v>
      </c>
      <c r="C165" t="s">
        <v>71</v>
      </c>
      <c r="D165" t="s">
        <v>260</v>
      </c>
      <c r="E165" t="s">
        <v>261</v>
      </c>
      <c r="F165" t="s">
        <v>262</v>
      </c>
      <c r="I165" t="s">
        <v>263</v>
      </c>
      <c r="J165">
        <v>24</v>
      </c>
      <c r="K165" t="s">
        <v>32</v>
      </c>
      <c r="L165" t="s">
        <v>257</v>
      </c>
      <c r="M165" t="s">
        <v>258</v>
      </c>
      <c r="N165" t="s">
        <v>35</v>
      </c>
      <c r="O165" t="s">
        <v>38</v>
      </c>
      <c r="P165" t="s">
        <v>39</v>
      </c>
      <c r="Q165" s="11">
        <v>450</v>
      </c>
      <c r="R165" s="11">
        <v>600</v>
      </c>
      <c r="S165" s="11" t="s">
        <v>259</v>
      </c>
      <c r="T165" s="11">
        <v>18.535</v>
      </c>
      <c r="U165" s="11">
        <v>0.53500000000000003</v>
      </c>
      <c r="V165" s="8">
        <v>450</v>
      </c>
      <c r="W165" s="8">
        <v>7722.916666666667</v>
      </c>
      <c r="X165" s="9" t="e">
        <f t="shared" si="8"/>
        <v>#VALUE!</v>
      </c>
      <c r="Y165" s="9">
        <f t="shared" si="10"/>
        <v>3475312.5</v>
      </c>
      <c r="Z165" s="9" t="e">
        <f t="shared" si="11"/>
        <v>#VALUE!</v>
      </c>
      <c r="AA165" s="11">
        <v>18</v>
      </c>
      <c r="AB165" s="11">
        <v>5000</v>
      </c>
      <c r="AC165" t="s">
        <v>257</v>
      </c>
    </row>
    <row r="166" spans="1:29" x14ac:dyDescent="0.35">
      <c r="A166">
        <v>792</v>
      </c>
      <c r="B166" t="s">
        <v>251</v>
      </c>
      <c r="C166" t="s">
        <v>71</v>
      </c>
      <c r="D166" t="s">
        <v>260</v>
      </c>
      <c r="E166" t="s">
        <v>261</v>
      </c>
      <c r="F166" t="s">
        <v>262</v>
      </c>
      <c r="I166" t="s">
        <v>263</v>
      </c>
      <c r="J166">
        <v>24</v>
      </c>
      <c r="K166" t="s">
        <v>32</v>
      </c>
      <c r="L166" t="s">
        <v>257</v>
      </c>
      <c r="M166" t="s">
        <v>258</v>
      </c>
      <c r="N166" t="s">
        <v>35</v>
      </c>
      <c r="O166" t="s">
        <v>40</v>
      </c>
      <c r="P166" t="s">
        <v>41</v>
      </c>
      <c r="Q166" s="11">
        <v>450</v>
      </c>
      <c r="R166" s="11">
        <v>600</v>
      </c>
      <c r="S166" s="11" t="s">
        <v>259</v>
      </c>
      <c r="T166" s="11">
        <v>11.05</v>
      </c>
      <c r="U166" s="11">
        <v>0.05</v>
      </c>
      <c r="V166" s="8">
        <v>450</v>
      </c>
      <c r="W166" s="8">
        <v>4604.166666666667</v>
      </c>
      <c r="X166" s="9" t="e">
        <f t="shared" si="8"/>
        <v>#VALUE!</v>
      </c>
      <c r="Y166" s="9">
        <f t="shared" si="10"/>
        <v>2071875.0000000002</v>
      </c>
      <c r="Z166" s="9" t="e">
        <f t="shared" si="11"/>
        <v>#VALUE!</v>
      </c>
      <c r="AA166" s="11">
        <v>11</v>
      </c>
      <c r="AB166" s="11">
        <v>3000</v>
      </c>
      <c r="AC166" t="s">
        <v>257</v>
      </c>
    </row>
    <row r="167" spans="1:29" x14ac:dyDescent="0.35">
      <c r="A167">
        <v>797</v>
      </c>
      <c r="B167" t="s">
        <v>251</v>
      </c>
      <c r="C167" t="s">
        <v>71</v>
      </c>
      <c r="D167" t="s">
        <v>260</v>
      </c>
      <c r="E167" t="s">
        <v>261</v>
      </c>
      <c r="F167" t="s">
        <v>264</v>
      </c>
      <c r="G167" t="s">
        <v>265</v>
      </c>
      <c r="H167" t="s">
        <v>266</v>
      </c>
      <c r="I167" t="s">
        <v>267</v>
      </c>
      <c r="J167">
        <v>24</v>
      </c>
      <c r="K167" t="s">
        <v>32</v>
      </c>
      <c r="L167" t="s">
        <v>257</v>
      </c>
      <c r="M167" t="s">
        <v>258</v>
      </c>
      <c r="N167" t="s">
        <v>35</v>
      </c>
      <c r="O167" t="s">
        <v>49</v>
      </c>
      <c r="P167" t="s">
        <v>50</v>
      </c>
      <c r="Q167" s="11">
        <v>450</v>
      </c>
      <c r="R167" s="11">
        <v>600</v>
      </c>
      <c r="S167" s="11" t="s">
        <v>259</v>
      </c>
      <c r="T167" s="11">
        <v>1.575</v>
      </c>
      <c r="U167" s="11">
        <v>0.25</v>
      </c>
      <c r="V167" s="8">
        <v>450</v>
      </c>
      <c r="W167" s="8">
        <v>652.08333333333337</v>
      </c>
      <c r="X167" s="9" t="e">
        <f t="shared" si="8"/>
        <v>#VALUE!</v>
      </c>
      <c r="Y167" s="9">
        <f t="shared" si="10"/>
        <v>293437.5</v>
      </c>
      <c r="Z167" s="9" t="e">
        <f t="shared" si="11"/>
        <v>#VALUE!</v>
      </c>
      <c r="AA167" s="11">
        <v>1.325</v>
      </c>
      <c r="AB167" s="11">
        <v>1064</v>
      </c>
      <c r="AC167" t="s">
        <v>257</v>
      </c>
    </row>
    <row r="168" spans="1:29" x14ac:dyDescent="0.35">
      <c r="A168">
        <v>798</v>
      </c>
      <c r="B168" t="s">
        <v>251</v>
      </c>
      <c r="C168" t="s">
        <v>71</v>
      </c>
      <c r="D168" t="s">
        <v>260</v>
      </c>
      <c r="E168" t="s">
        <v>261</v>
      </c>
      <c r="F168" t="s">
        <v>264</v>
      </c>
      <c r="G168" t="s">
        <v>265</v>
      </c>
      <c r="H168" t="s">
        <v>266</v>
      </c>
      <c r="I168" t="s">
        <v>267</v>
      </c>
      <c r="J168">
        <v>24</v>
      </c>
      <c r="K168" t="s">
        <v>32</v>
      </c>
      <c r="L168" t="s">
        <v>257</v>
      </c>
      <c r="M168" t="s">
        <v>258</v>
      </c>
      <c r="N168" t="s">
        <v>35</v>
      </c>
      <c r="O168" t="s">
        <v>36</v>
      </c>
      <c r="P168" t="s">
        <v>35</v>
      </c>
      <c r="Q168" s="11">
        <v>450</v>
      </c>
      <c r="R168" s="11">
        <v>600</v>
      </c>
      <c r="S168" s="11" t="s">
        <v>259</v>
      </c>
      <c r="T168" s="11">
        <v>9.625</v>
      </c>
      <c r="U168" s="11">
        <v>0.35</v>
      </c>
      <c r="V168" s="8">
        <v>450</v>
      </c>
      <c r="W168" s="8">
        <v>4010.416666666667</v>
      </c>
      <c r="X168" s="9" t="e">
        <f t="shared" si="8"/>
        <v>#VALUE!</v>
      </c>
      <c r="Y168" s="9">
        <f t="shared" si="10"/>
        <v>1804687.5000000002</v>
      </c>
      <c r="Z168" s="9" t="e">
        <f t="shared" si="11"/>
        <v>#VALUE!</v>
      </c>
      <c r="AA168" s="11">
        <v>9.2750000000000004</v>
      </c>
      <c r="AB168" s="11">
        <v>4655</v>
      </c>
      <c r="AC168" t="s">
        <v>257</v>
      </c>
    </row>
    <row r="169" spans="1:29" x14ac:dyDescent="0.35">
      <c r="A169">
        <v>799</v>
      </c>
      <c r="B169" t="s">
        <v>251</v>
      </c>
      <c r="C169" t="s">
        <v>71</v>
      </c>
      <c r="D169" t="s">
        <v>260</v>
      </c>
      <c r="E169" t="s">
        <v>261</v>
      </c>
      <c r="F169" t="s">
        <v>264</v>
      </c>
      <c r="G169" t="s">
        <v>265</v>
      </c>
      <c r="H169" t="s">
        <v>266</v>
      </c>
      <c r="I169" t="s">
        <v>267</v>
      </c>
      <c r="J169">
        <v>24</v>
      </c>
      <c r="K169" t="s">
        <v>32</v>
      </c>
      <c r="L169" t="s">
        <v>257</v>
      </c>
      <c r="M169" t="s">
        <v>258</v>
      </c>
      <c r="N169" t="s">
        <v>35</v>
      </c>
      <c r="O169" t="s">
        <v>38</v>
      </c>
      <c r="P169" t="s">
        <v>39</v>
      </c>
      <c r="Q169" s="11">
        <v>450</v>
      </c>
      <c r="R169" s="11">
        <v>600</v>
      </c>
      <c r="S169" s="11" t="s">
        <v>259</v>
      </c>
      <c r="T169" s="11">
        <v>7.625</v>
      </c>
      <c r="U169" s="11">
        <v>0.625</v>
      </c>
      <c r="V169" s="8">
        <v>450</v>
      </c>
      <c r="W169" s="8">
        <v>3177.0833333333335</v>
      </c>
      <c r="X169" s="9" t="e">
        <f t="shared" si="8"/>
        <v>#VALUE!</v>
      </c>
      <c r="Y169" s="9">
        <f t="shared" si="10"/>
        <v>1429687.5</v>
      </c>
      <c r="Z169" s="9" t="e">
        <f t="shared" si="11"/>
        <v>#VALUE!</v>
      </c>
      <c r="AA169" s="11">
        <v>7</v>
      </c>
      <c r="AB169" s="11">
        <v>5000</v>
      </c>
      <c r="AC169" t="s">
        <v>257</v>
      </c>
    </row>
    <row r="170" spans="1:29" x14ac:dyDescent="0.35">
      <c r="A170">
        <v>800</v>
      </c>
      <c r="B170" t="s">
        <v>251</v>
      </c>
      <c r="C170" t="s">
        <v>71</v>
      </c>
      <c r="D170" t="s">
        <v>260</v>
      </c>
      <c r="E170" t="s">
        <v>261</v>
      </c>
      <c r="F170" t="s">
        <v>264</v>
      </c>
      <c r="G170" t="s">
        <v>265</v>
      </c>
      <c r="H170" t="s">
        <v>266</v>
      </c>
      <c r="I170" t="s">
        <v>267</v>
      </c>
      <c r="J170">
        <v>24</v>
      </c>
      <c r="K170" t="s">
        <v>32</v>
      </c>
      <c r="L170" t="s">
        <v>257</v>
      </c>
      <c r="M170" t="s">
        <v>258</v>
      </c>
      <c r="N170" t="s">
        <v>35</v>
      </c>
      <c r="O170" t="s">
        <v>40</v>
      </c>
      <c r="P170" t="s">
        <v>41</v>
      </c>
      <c r="Q170" s="11">
        <v>450</v>
      </c>
      <c r="R170" s="11">
        <v>600</v>
      </c>
      <c r="S170" s="11" t="s">
        <v>259</v>
      </c>
      <c r="T170" s="11">
        <v>4.5</v>
      </c>
      <c r="U170" s="11">
        <v>0.5</v>
      </c>
      <c r="V170" s="8">
        <v>450</v>
      </c>
      <c r="W170" s="8">
        <v>1875.0000000000002</v>
      </c>
      <c r="X170" s="9" t="e">
        <f t="shared" si="8"/>
        <v>#VALUE!</v>
      </c>
      <c r="Y170" s="9">
        <f t="shared" si="10"/>
        <v>843750.00000000012</v>
      </c>
      <c r="Z170" s="9" t="e">
        <f t="shared" si="11"/>
        <v>#VALUE!</v>
      </c>
      <c r="AA170" s="11">
        <v>4</v>
      </c>
      <c r="AB170" s="11">
        <v>3000</v>
      </c>
      <c r="AC170" t="s">
        <v>257</v>
      </c>
    </row>
  </sheetData>
  <autoFilter ref="A1:AD170" xr:uid="{B85A5354-4DEF-4192-9267-9134F3FEE7AD}">
    <filterColumn colId="6" showButton="0"/>
  </autoFilter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SAM-ARTHUR</dc:creator>
  <cp:lastModifiedBy>samuel kwaaning</cp:lastModifiedBy>
  <dcterms:created xsi:type="dcterms:W3CDTF">2021-07-02T21:26:00Z</dcterms:created>
  <dcterms:modified xsi:type="dcterms:W3CDTF">2021-07-02T21:33:29Z</dcterms:modified>
</cp:coreProperties>
</file>