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codeName="ThisWorkbook"/>
  <mc:AlternateContent xmlns:mc="http://schemas.openxmlformats.org/markup-compatibility/2006">
    <mc:Choice Requires="x15">
      <x15ac:absPath xmlns:x15ac="http://schemas.microsoft.com/office/spreadsheetml/2010/11/ac" url="C:\Users\AbuBakarAtiq\Desktop\Computer_Simulation\Assignment_02_Numerical_CS312_Computer_Simulation\"/>
    </mc:Choice>
  </mc:AlternateContent>
  <xr:revisionPtr revIDLastSave="0" documentId="13_ncr:1_{E9789610-764E-4DC4-AA9D-DDF967C0EBC1}" xr6:coauthVersionLast="47" xr6:coauthVersionMax="47" xr10:uidLastSave="{00000000-0000-0000-0000-000000000000}"/>
  <bookViews>
    <workbookView xWindow="-108" yWindow="-108" windowWidth="23256" windowHeight="12576" activeTab="1" xr2:uid="{00000000-000D-0000-FFFF-FFFF00000000}"/>
  </bookViews>
  <sheets>
    <sheet name="Example 9" sheetId="1" r:id="rId1"/>
    <sheet name="Example 2 R-F-16" sheetId="15" r:id="rId2"/>
    <sheet name="Example 2 R-F-02" sheetId="14" r:id="rId3"/>
    <sheet name="Example 2" sheetId="7" r:id="rId4"/>
    <sheet name="Example 3" sheetId="8" r:id="rId5"/>
    <sheet name="Example 5 (2)" sheetId="11" r:id="rId6"/>
    <sheet name="Example 5" sheetId="9" r:id="rId7"/>
    <sheet name="Q10, Mother Days" sheetId="6" r:id="rId8"/>
    <sheet name="Example 07 (2)" sheetId="13" r:id="rId9"/>
    <sheet name="Example 07" sheetId="5" r:id="rId10"/>
    <sheet name="Example 10 (5)" sheetId="12" r:id="rId11"/>
    <sheet name="Example 10 (3)" sheetId="4" r:id="rId12"/>
    <sheet name="Example 10 (4)" sheetId="10" r:id="rId13"/>
    <sheet name="Example 10 (2)" sheetId="3" r:id="rId14"/>
    <sheet name="Example 10 origin" sheetId="2" r:id="rId15"/>
  </sheets>
  <definedNames>
    <definedName name="Demanded" localSheetId="8">'Example 07 (2)'!$F$32</definedName>
    <definedName name="Demanded">'Example 07'!$F$32</definedName>
    <definedName name="_xlnm.Print_Area" localSheetId="9">'Example 07'!$A$1:$K$65</definedName>
    <definedName name="_xlnm.Print_Area" localSheetId="8">'Example 07 (2)'!$A$1:$K$65</definedName>
    <definedName name="_xlnm.Print_Area" localSheetId="13">'Example 10 (2)'!$A$1:$Y$24</definedName>
    <definedName name="_xlnm.Print_Area" localSheetId="11">'Example 10 (3)'!$A$1:$K$620</definedName>
    <definedName name="_xlnm.Print_Area" localSheetId="12">'Example 10 (4)'!$A$1:$Y$24</definedName>
    <definedName name="_xlnm.Print_Area" localSheetId="10">'Example 10 (5)'!$A$1:$K$91</definedName>
    <definedName name="_xlnm.Print_Area" localSheetId="14">'Example 10 origin'!$A$1:$Z$29</definedName>
    <definedName name="_xlnm.Print_Area" localSheetId="3">'Example 2'!$A$1:$K$46</definedName>
    <definedName name="_xlnm.Print_Area" localSheetId="2">'Example 2 R-F-02'!$A$1:$K$46</definedName>
    <definedName name="_xlnm.Print_Area" localSheetId="1">'Example 2 R-F-16'!$A$1:$K$46</definedName>
    <definedName name="_xlnm.Print_Area" localSheetId="6">'Example 5'!$A$1:$P$83</definedName>
    <definedName name="_xlnm.Print_Area" localSheetId="7">'Q10, Mother Days'!$A$1:$P$71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5" i="14" l="1"/>
  <c r="G45" i="14" s="1"/>
  <c r="F44" i="14"/>
  <c r="G44" i="14" s="1"/>
  <c r="F43" i="14"/>
  <c r="G43" i="14" s="1"/>
  <c r="F42" i="14"/>
  <c r="G42" i="14" s="1"/>
  <c r="F41" i="14"/>
  <c r="G41" i="14" s="1"/>
  <c r="F40" i="14"/>
  <c r="G40" i="14" s="1"/>
  <c r="F39" i="14"/>
  <c r="G39" i="14" s="1"/>
  <c r="F38" i="14"/>
  <c r="G38" i="14" s="1"/>
  <c r="F37" i="14"/>
  <c r="G37" i="14" s="1"/>
  <c r="F36" i="14"/>
  <c r="G36" i="14" s="1"/>
  <c r="F35" i="14"/>
  <c r="G35" i="14" s="1"/>
  <c r="F34" i="14"/>
  <c r="G34" i="14" s="1"/>
  <c r="F33" i="14"/>
  <c r="G33" i="14" s="1"/>
  <c r="F32" i="14"/>
  <c r="G32" i="14" s="1"/>
  <c r="F31" i="14"/>
  <c r="G31" i="14" s="1"/>
  <c r="F30" i="14"/>
  <c r="G30" i="14" s="1"/>
  <c r="F29" i="14"/>
  <c r="G29" i="14" s="1"/>
  <c r="F28" i="14"/>
  <c r="G28" i="14" s="1"/>
  <c r="F27" i="14"/>
  <c r="G27" i="14" s="1"/>
  <c r="F26" i="14"/>
  <c r="G26" i="14" s="1"/>
  <c r="F25" i="14"/>
  <c r="G25" i="14" s="1"/>
  <c r="F24" i="14"/>
  <c r="G24" i="14" s="1"/>
  <c r="F23" i="14"/>
  <c r="G23" i="14" s="1"/>
  <c r="F22" i="14"/>
  <c r="G22" i="14" s="1"/>
  <c r="F21" i="14"/>
  <c r="G21" i="14" s="1"/>
  <c r="F20" i="14"/>
  <c r="G20" i="14" s="1"/>
  <c r="F19" i="14"/>
  <c r="G19" i="14" s="1"/>
  <c r="F18" i="14"/>
  <c r="G18" i="14" s="1"/>
  <c r="F17" i="14"/>
  <c r="G17" i="14" s="1"/>
  <c r="F16" i="14"/>
  <c r="G16" i="14" s="1"/>
  <c r="C45" i="15"/>
  <c r="D45" i="15" s="1"/>
  <c r="C44" i="15"/>
  <c r="D44" i="15" s="1"/>
  <c r="C43" i="15"/>
  <c r="D43" i="15" s="1"/>
  <c r="C42" i="15"/>
  <c r="D42" i="15" s="1"/>
  <c r="C41" i="15"/>
  <c r="D41" i="15" s="1"/>
  <c r="C40" i="15"/>
  <c r="D40" i="15" s="1"/>
  <c r="C39" i="15"/>
  <c r="D39" i="15" s="1"/>
  <c r="C38" i="15"/>
  <c r="D38" i="15" s="1"/>
  <c r="C37" i="15"/>
  <c r="D37" i="15" s="1"/>
  <c r="C36" i="15"/>
  <c r="D36" i="15" s="1"/>
  <c r="C35" i="15"/>
  <c r="D35" i="15" s="1"/>
  <c r="C34" i="15"/>
  <c r="D34" i="15" s="1"/>
  <c r="C33" i="15"/>
  <c r="D33" i="15" s="1"/>
  <c r="C32" i="15"/>
  <c r="D32" i="15" s="1"/>
  <c r="C31" i="15"/>
  <c r="D31" i="15" s="1"/>
  <c r="C30" i="15"/>
  <c r="D30" i="15" s="1"/>
  <c r="C29" i="15"/>
  <c r="D29" i="15" s="1"/>
  <c r="C28" i="15"/>
  <c r="D28" i="15" s="1"/>
  <c r="C27" i="15"/>
  <c r="D27" i="15" s="1"/>
  <c r="C26" i="15"/>
  <c r="D26" i="15" s="1"/>
  <c r="C25" i="15"/>
  <c r="D25" i="15" s="1"/>
  <c r="C24" i="15"/>
  <c r="D24" i="15" s="1"/>
  <c r="C23" i="15"/>
  <c r="D23" i="15" s="1"/>
  <c r="C22" i="15"/>
  <c r="D22" i="15" s="1"/>
  <c r="C21" i="15"/>
  <c r="D21" i="15" s="1"/>
  <c r="C20" i="15"/>
  <c r="D20" i="15" s="1"/>
  <c r="C19" i="15"/>
  <c r="D19" i="15" s="1"/>
  <c r="C18" i="15"/>
  <c r="D18" i="15" s="1"/>
  <c r="C17" i="15"/>
  <c r="D17" i="15" s="1"/>
  <c r="C16" i="15"/>
  <c r="D16" i="15" s="1"/>
  <c r="C45" i="14"/>
  <c r="D45" i="14" s="1"/>
  <c r="C44" i="14"/>
  <c r="D44" i="14" s="1"/>
  <c r="C43" i="14"/>
  <c r="D43" i="14" s="1"/>
  <c r="C42" i="14"/>
  <c r="D42" i="14" s="1"/>
  <c r="C41" i="14"/>
  <c r="D41" i="14" s="1"/>
  <c r="C40" i="14"/>
  <c r="D40" i="14" s="1"/>
  <c r="C39" i="14"/>
  <c r="D39" i="14" s="1"/>
  <c r="C38" i="14"/>
  <c r="D38" i="14" s="1"/>
  <c r="C37" i="14"/>
  <c r="D37" i="14" s="1"/>
  <c r="C36" i="14"/>
  <c r="D36" i="14" s="1"/>
  <c r="C35" i="14"/>
  <c r="D35" i="14" s="1"/>
  <c r="C34" i="14"/>
  <c r="D34" i="14" s="1"/>
  <c r="C33" i="14"/>
  <c r="D33" i="14" s="1"/>
  <c r="C32" i="14"/>
  <c r="D32" i="14" s="1"/>
  <c r="C31" i="14"/>
  <c r="D31" i="14" s="1"/>
  <c r="C30" i="14"/>
  <c r="D30" i="14" s="1"/>
  <c r="C29" i="14"/>
  <c r="D29" i="14" s="1"/>
  <c r="C28" i="14"/>
  <c r="D28" i="14" s="1"/>
  <c r="C27" i="14"/>
  <c r="D27" i="14" s="1"/>
  <c r="C26" i="14"/>
  <c r="D26" i="14" s="1"/>
  <c r="C25" i="14"/>
  <c r="D25" i="14" s="1"/>
  <c r="C24" i="14"/>
  <c r="D24" i="14" s="1"/>
  <c r="C23" i="14"/>
  <c r="D23" i="14" s="1"/>
  <c r="C22" i="14"/>
  <c r="D22" i="14" s="1"/>
  <c r="C21" i="14"/>
  <c r="D21" i="14" s="1"/>
  <c r="C20" i="14"/>
  <c r="D20" i="14" s="1"/>
  <c r="C19" i="14"/>
  <c r="D19" i="14" s="1"/>
  <c r="C18" i="14"/>
  <c r="D18" i="14" s="1"/>
  <c r="C17" i="14"/>
  <c r="D17" i="14" s="1"/>
  <c r="C16" i="14"/>
  <c r="D16" i="14" s="1"/>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J62" i="13"/>
  <c r="J61" i="13"/>
  <c r="D61" i="13"/>
  <c r="J60" i="13"/>
  <c r="D60" i="13"/>
  <c r="J59" i="13"/>
  <c r="D59" i="13"/>
  <c r="J58" i="13"/>
  <c r="J57" i="13"/>
  <c r="D57" i="13"/>
  <c r="J56" i="13"/>
  <c r="J55" i="13"/>
  <c r="D55" i="13"/>
  <c r="J54" i="13"/>
  <c r="J53" i="13"/>
  <c r="J52" i="13"/>
  <c r="J51" i="13"/>
  <c r="D51" i="13"/>
  <c r="J50" i="13"/>
  <c r="J49" i="13"/>
  <c r="D49" i="13"/>
  <c r="J48" i="13"/>
  <c r="J47" i="13"/>
  <c r="D47" i="13"/>
  <c r="J46" i="13"/>
  <c r="J45" i="13"/>
  <c r="D45" i="13"/>
  <c r="J44" i="13"/>
  <c r="J43" i="13"/>
  <c r="D43" i="13"/>
  <c r="J42" i="13"/>
  <c r="J41" i="13"/>
  <c r="J40" i="13"/>
  <c r="D40" i="13"/>
  <c r="J39" i="13"/>
  <c r="D39" i="13"/>
  <c r="J38" i="13"/>
  <c r="J37" i="13"/>
  <c r="D37" i="13"/>
  <c r="J36" i="13"/>
  <c r="J35" i="13"/>
  <c r="D35" i="13"/>
  <c r="J34" i="13"/>
  <c r="D34" i="13"/>
  <c r="A34" i="13"/>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C27" i="13"/>
  <c r="C28" i="13" s="1"/>
  <c r="C29" i="13" s="1"/>
  <c r="G17" i="13"/>
  <c r="G18" i="13" s="1"/>
  <c r="G19" i="13" s="1"/>
  <c r="G20" i="13" s="1"/>
  <c r="G21" i="13" s="1"/>
  <c r="G22" i="13" s="1"/>
  <c r="E17" i="13"/>
  <c r="E18" i="13" s="1"/>
  <c r="E19" i="13" s="1"/>
  <c r="E20" i="13" s="1"/>
  <c r="E21" i="13" s="1"/>
  <c r="E22" i="13" s="1"/>
  <c r="G16" i="13"/>
  <c r="F16" i="13"/>
  <c r="F17" i="13" s="1"/>
  <c r="F18" i="13" s="1"/>
  <c r="F19" i="13" s="1"/>
  <c r="F20" i="13" s="1"/>
  <c r="F21" i="13" s="1"/>
  <c r="F22" i="13" s="1"/>
  <c r="E16" i="13"/>
  <c r="L51" i="9"/>
  <c r="O51" i="9"/>
  <c r="N51" i="9"/>
  <c r="F89" i="12"/>
  <c r="H89" i="12" s="1"/>
  <c r="C89" i="12"/>
  <c r="E89" i="12" s="1"/>
  <c r="F88" i="12"/>
  <c r="H88" i="12" s="1"/>
  <c r="C88" i="12"/>
  <c r="E88" i="12" s="1"/>
  <c r="F87" i="12"/>
  <c r="H87" i="12" s="1"/>
  <c r="C87" i="12"/>
  <c r="E87" i="12" s="1"/>
  <c r="F86" i="12"/>
  <c r="H86" i="12" s="1"/>
  <c r="C86" i="12"/>
  <c r="E86" i="12" s="1"/>
  <c r="F85" i="12"/>
  <c r="H85" i="12" s="1"/>
  <c r="C85" i="12"/>
  <c r="E85" i="12" s="1"/>
  <c r="F84" i="12"/>
  <c r="H84" i="12" s="1"/>
  <c r="C84" i="12"/>
  <c r="E84" i="12" s="1"/>
  <c r="F83" i="12"/>
  <c r="H83" i="12" s="1"/>
  <c r="C83" i="12"/>
  <c r="E83" i="12" s="1"/>
  <c r="F82" i="12"/>
  <c r="H82" i="12" s="1"/>
  <c r="C82" i="12"/>
  <c r="E82" i="12" s="1"/>
  <c r="F81" i="12"/>
  <c r="H81" i="12" s="1"/>
  <c r="C81" i="12"/>
  <c r="E81" i="12" s="1"/>
  <c r="F80" i="12"/>
  <c r="H80" i="12" s="1"/>
  <c r="C80" i="12"/>
  <c r="E80" i="12" s="1"/>
  <c r="F79" i="12"/>
  <c r="H79" i="12" s="1"/>
  <c r="C79" i="12"/>
  <c r="E79" i="12" s="1"/>
  <c r="F78" i="12"/>
  <c r="H78" i="12" s="1"/>
  <c r="C78" i="12"/>
  <c r="E78" i="12" s="1"/>
  <c r="F77" i="12"/>
  <c r="H77" i="12" s="1"/>
  <c r="C77" i="12"/>
  <c r="E77" i="12" s="1"/>
  <c r="F76" i="12"/>
  <c r="H76" i="12" s="1"/>
  <c r="C76" i="12"/>
  <c r="E76" i="12" s="1"/>
  <c r="F75" i="12"/>
  <c r="H75" i="12" s="1"/>
  <c r="C75" i="12"/>
  <c r="E75" i="12" s="1"/>
  <c r="F74" i="12"/>
  <c r="H74" i="12" s="1"/>
  <c r="C74" i="12"/>
  <c r="E74" i="12" s="1"/>
  <c r="F73" i="12"/>
  <c r="H73" i="12" s="1"/>
  <c r="C73" i="12"/>
  <c r="E73" i="12" s="1"/>
  <c r="F72" i="12"/>
  <c r="H72" i="12" s="1"/>
  <c r="C72" i="12"/>
  <c r="E72" i="12" s="1"/>
  <c r="F71" i="12"/>
  <c r="H71" i="12" s="1"/>
  <c r="C71" i="12"/>
  <c r="E71" i="12" s="1"/>
  <c r="F70" i="12"/>
  <c r="H70" i="12" s="1"/>
  <c r="C70" i="12"/>
  <c r="E70" i="12" s="1"/>
  <c r="F69" i="12"/>
  <c r="H69" i="12" s="1"/>
  <c r="C69" i="12"/>
  <c r="E69" i="12" s="1"/>
  <c r="F68" i="12"/>
  <c r="H68" i="12" s="1"/>
  <c r="C68" i="12"/>
  <c r="E68" i="12" s="1"/>
  <c r="F67" i="12"/>
  <c r="H67" i="12" s="1"/>
  <c r="C67" i="12"/>
  <c r="E67" i="12" s="1"/>
  <c r="F66" i="12"/>
  <c r="H66" i="12" s="1"/>
  <c r="C66" i="12"/>
  <c r="E66" i="12" s="1"/>
  <c r="F65" i="12"/>
  <c r="H65" i="12" s="1"/>
  <c r="C65" i="12"/>
  <c r="E65" i="12" s="1"/>
  <c r="F64" i="12"/>
  <c r="H64" i="12" s="1"/>
  <c r="C64" i="12"/>
  <c r="E64" i="12" s="1"/>
  <c r="F63" i="12"/>
  <c r="H63" i="12" s="1"/>
  <c r="C63" i="12"/>
  <c r="E63" i="12" s="1"/>
  <c r="F62" i="12"/>
  <c r="H62" i="12" s="1"/>
  <c r="C62" i="12"/>
  <c r="E62" i="12" s="1"/>
  <c r="F61" i="12"/>
  <c r="H61" i="12" s="1"/>
  <c r="C61" i="12"/>
  <c r="E61" i="12" s="1"/>
  <c r="F60" i="12"/>
  <c r="H60" i="12" s="1"/>
  <c r="C60" i="12"/>
  <c r="E60" i="12" s="1"/>
  <c r="F59" i="12"/>
  <c r="H59" i="12" s="1"/>
  <c r="C59" i="12"/>
  <c r="E59" i="12" s="1"/>
  <c r="F58" i="12"/>
  <c r="H58" i="12" s="1"/>
  <c r="C58" i="12"/>
  <c r="E58" i="12" s="1"/>
  <c r="F57" i="12"/>
  <c r="H57" i="12" s="1"/>
  <c r="C57" i="12"/>
  <c r="E57" i="12" s="1"/>
  <c r="F56" i="12"/>
  <c r="H56" i="12" s="1"/>
  <c r="C56" i="12"/>
  <c r="E56" i="12" s="1"/>
  <c r="F55" i="12"/>
  <c r="H55" i="12" s="1"/>
  <c r="C55" i="12"/>
  <c r="E55" i="12" s="1"/>
  <c r="F54" i="12"/>
  <c r="H54" i="12" s="1"/>
  <c r="C54" i="12"/>
  <c r="E54" i="12" s="1"/>
  <c r="F53" i="12"/>
  <c r="H53" i="12" s="1"/>
  <c r="C53" i="12"/>
  <c r="E53" i="12" s="1"/>
  <c r="F52" i="12"/>
  <c r="H52" i="12" s="1"/>
  <c r="C52" i="12"/>
  <c r="E52" i="12" s="1"/>
  <c r="F51" i="12"/>
  <c r="H51" i="12" s="1"/>
  <c r="C51" i="12"/>
  <c r="E51" i="12" s="1"/>
  <c r="F50" i="12"/>
  <c r="H50" i="12" s="1"/>
  <c r="C50" i="12"/>
  <c r="E50" i="12" s="1"/>
  <c r="F51" i="4"/>
  <c r="H51" i="4" s="1"/>
  <c r="F52" i="4"/>
  <c r="H52" i="4" s="1"/>
  <c r="F53" i="4"/>
  <c r="H53" i="4" s="1"/>
  <c r="F54" i="4"/>
  <c r="H54" i="4" s="1"/>
  <c r="F55" i="4"/>
  <c r="H55" i="4" s="1"/>
  <c r="F56" i="4"/>
  <c r="H56" i="4" s="1"/>
  <c r="F57" i="4"/>
  <c r="H57" i="4" s="1"/>
  <c r="F58" i="4"/>
  <c r="H58" i="4" s="1"/>
  <c r="F59" i="4"/>
  <c r="H59" i="4" s="1"/>
  <c r="F60" i="4"/>
  <c r="H60" i="4" s="1"/>
  <c r="F61" i="4"/>
  <c r="H61" i="4" s="1"/>
  <c r="F62" i="4"/>
  <c r="H62" i="4" s="1"/>
  <c r="F63" i="4"/>
  <c r="H63" i="4" s="1"/>
  <c r="F64" i="4"/>
  <c r="H64" i="4" s="1"/>
  <c r="F65" i="4"/>
  <c r="H65" i="4" s="1"/>
  <c r="F66" i="4"/>
  <c r="H66" i="4" s="1"/>
  <c r="F67" i="4"/>
  <c r="H67" i="4" s="1"/>
  <c r="F68" i="4"/>
  <c r="H68" i="4" s="1"/>
  <c r="F69" i="4"/>
  <c r="H69" i="4" s="1"/>
  <c r="F70" i="4"/>
  <c r="H70" i="4" s="1"/>
  <c r="F71" i="4"/>
  <c r="H71" i="4" s="1"/>
  <c r="F72" i="4"/>
  <c r="H72" i="4" s="1"/>
  <c r="F73" i="4"/>
  <c r="H73" i="4" s="1"/>
  <c r="F74" i="4"/>
  <c r="H74" i="4" s="1"/>
  <c r="F75" i="4"/>
  <c r="H75" i="4" s="1"/>
  <c r="F76" i="4"/>
  <c r="H76" i="4" s="1"/>
  <c r="F77" i="4"/>
  <c r="H77" i="4" s="1"/>
  <c r="F78" i="4"/>
  <c r="H78" i="4" s="1"/>
  <c r="F79" i="4"/>
  <c r="H79" i="4" s="1"/>
  <c r="F80" i="4"/>
  <c r="H80" i="4" s="1"/>
  <c r="F81" i="4"/>
  <c r="H81" i="4" s="1"/>
  <c r="F82" i="4"/>
  <c r="H82" i="4" s="1"/>
  <c r="F83" i="4"/>
  <c r="H83" i="4" s="1"/>
  <c r="F84" i="4"/>
  <c r="H84" i="4" s="1"/>
  <c r="F85" i="4"/>
  <c r="H85" i="4" s="1"/>
  <c r="F86" i="4"/>
  <c r="H86" i="4" s="1"/>
  <c r="F87" i="4"/>
  <c r="H87" i="4" s="1"/>
  <c r="F88" i="4"/>
  <c r="H88" i="4" s="1"/>
  <c r="F89" i="4"/>
  <c r="H89" i="4" s="1"/>
  <c r="F90" i="4"/>
  <c r="H90" i="4" s="1"/>
  <c r="F91" i="4"/>
  <c r="H91" i="4" s="1"/>
  <c r="F92" i="4"/>
  <c r="H92" i="4" s="1"/>
  <c r="F93" i="4"/>
  <c r="H93" i="4" s="1"/>
  <c r="F94" i="4"/>
  <c r="H94" i="4" s="1"/>
  <c r="F95" i="4"/>
  <c r="H95" i="4" s="1"/>
  <c r="F96" i="4"/>
  <c r="H96" i="4" s="1"/>
  <c r="F97" i="4"/>
  <c r="H97" i="4" s="1"/>
  <c r="F98" i="4"/>
  <c r="H98" i="4" s="1"/>
  <c r="F99" i="4"/>
  <c r="H99" i="4" s="1"/>
  <c r="F100" i="4"/>
  <c r="H100" i="4" s="1"/>
  <c r="F101" i="4"/>
  <c r="H101" i="4" s="1"/>
  <c r="F102" i="4"/>
  <c r="H102" i="4" s="1"/>
  <c r="F103" i="4"/>
  <c r="H103" i="4" s="1"/>
  <c r="F104" i="4"/>
  <c r="H104" i="4" s="1"/>
  <c r="F105" i="4"/>
  <c r="H105" i="4" s="1"/>
  <c r="F106" i="4"/>
  <c r="H106" i="4" s="1"/>
  <c r="F107" i="4"/>
  <c r="H107" i="4" s="1"/>
  <c r="F108" i="4"/>
  <c r="H108" i="4" s="1"/>
  <c r="F109" i="4"/>
  <c r="H109" i="4" s="1"/>
  <c r="F110" i="4"/>
  <c r="H110" i="4" s="1"/>
  <c r="F111" i="4"/>
  <c r="H111" i="4" s="1"/>
  <c r="F112" i="4"/>
  <c r="H112" i="4" s="1"/>
  <c r="F113" i="4"/>
  <c r="H113" i="4" s="1"/>
  <c r="F114" i="4"/>
  <c r="H114" i="4" s="1"/>
  <c r="F115" i="4"/>
  <c r="H115" i="4" s="1"/>
  <c r="F116" i="4"/>
  <c r="H116" i="4" s="1"/>
  <c r="F117" i="4"/>
  <c r="H117" i="4" s="1"/>
  <c r="F118" i="4"/>
  <c r="H118" i="4" s="1"/>
  <c r="F119" i="4"/>
  <c r="H119" i="4" s="1"/>
  <c r="F120" i="4"/>
  <c r="H120" i="4" s="1"/>
  <c r="F121" i="4"/>
  <c r="H121" i="4" s="1"/>
  <c r="F122" i="4"/>
  <c r="H122" i="4" s="1"/>
  <c r="F123" i="4"/>
  <c r="H123" i="4" s="1"/>
  <c r="F124" i="4"/>
  <c r="H124" i="4" s="1"/>
  <c r="F125" i="4"/>
  <c r="H125" i="4" s="1"/>
  <c r="F126" i="4"/>
  <c r="H126" i="4" s="1"/>
  <c r="F127" i="4"/>
  <c r="H127" i="4" s="1"/>
  <c r="F128" i="4"/>
  <c r="H128" i="4" s="1"/>
  <c r="F129" i="4"/>
  <c r="H129" i="4" s="1"/>
  <c r="F130" i="4"/>
  <c r="H130" i="4" s="1"/>
  <c r="F131" i="4"/>
  <c r="H131" i="4" s="1"/>
  <c r="F132" i="4"/>
  <c r="H132" i="4" s="1"/>
  <c r="F133" i="4"/>
  <c r="H133" i="4" s="1"/>
  <c r="F134" i="4"/>
  <c r="H134" i="4" s="1"/>
  <c r="F135" i="4"/>
  <c r="H135" i="4" s="1"/>
  <c r="F136" i="4"/>
  <c r="H136" i="4" s="1"/>
  <c r="F137" i="4"/>
  <c r="H137" i="4" s="1"/>
  <c r="F138" i="4"/>
  <c r="H138" i="4" s="1"/>
  <c r="F139" i="4"/>
  <c r="H139" i="4" s="1"/>
  <c r="F140" i="4"/>
  <c r="H140" i="4" s="1"/>
  <c r="F141" i="4"/>
  <c r="H141" i="4" s="1"/>
  <c r="F142" i="4"/>
  <c r="H142" i="4" s="1"/>
  <c r="F143" i="4"/>
  <c r="H143" i="4" s="1"/>
  <c r="F144" i="4"/>
  <c r="H144" i="4" s="1"/>
  <c r="F145" i="4"/>
  <c r="H145" i="4" s="1"/>
  <c r="F146" i="4"/>
  <c r="H146" i="4" s="1"/>
  <c r="F147" i="4"/>
  <c r="H147" i="4" s="1"/>
  <c r="F148" i="4"/>
  <c r="H148" i="4" s="1"/>
  <c r="F149" i="4"/>
  <c r="H149" i="4" s="1"/>
  <c r="F150" i="4"/>
  <c r="H150" i="4" s="1"/>
  <c r="F151" i="4"/>
  <c r="H151" i="4" s="1"/>
  <c r="F152" i="4"/>
  <c r="H152" i="4" s="1"/>
  <c r="F153" i="4"/>
  <c r="H153" i="4" s="1"/>
  <c r="F154" i="4"/>
  <c r="H154" i="4" s="1"/>
  <c r="F155" i="4"/>
  <c r="H155" i="4" s="1"/>
  <c r="F156" i="4"/>
  <c r="H156" i="4" s="1"/>
  <c r="F157" i="4"/>
  <c r="H157" i="4" s="1"/>
  <c r="F158" i="4"/>
  <c r="H158" i="4" s="1"/>
  <c r="F159" i="4"/>
  <c r="H159" i="4" s="1"/>
  <c r="F160" i="4"/>
  <c r="H160" i="4" s="1"/>
  <c r="F161" i="4"/>
  <c r="H161" i="4" s="1"/>
  <c r="F162" i="4"/>
  <c r="H162" i="4" s="1"/>
  <c r="F163" i="4"/>
  <c r="H163" i="4" s="1"/>
  <c r="F164" i="4"/>
  <c r="H164" i="4" s="1"/>
  <c r="F165" i="4"/>
  <c r="H165" i="4" s="1"/>
  <c r="F166" i="4"/>
  <c r="H166" i="4" s="1"/>
  <c r="F167" i="4"/>
  <c r="H167" i="4" s="1"/>
  <c r="F168" i="4"/>
  <c r="H168" i="4" s="1"/>
  <c r="F169" i="4"/>
  <c r="H169" i="4" s="1"/>
  <c r="F170" i="4"/>
  <c r="H170" i="4" s="1"/>
  <c r="F171" i="4"/>
  <c r="H171" i="4" s="1"/>
  <c r="F172" i="4"/>
  <c r="H172" i="4" s="1"/>
  <c r="F173" i="4"/>
  <c r="H173" i="4" s="1"/>
  <c r="F174" i="4"/>
  <c r="H174" i="4" s="1"/>
  <c r="F175" i="4"/>
  <c r="H175" i="4" s="1"/>
  <c r="F176" i="4"/>
  <c r="H176" i="4" s="1"/>
  <c r="F177" i="4"/>
  <c r="H177" i="4" s="1"/>
  <c r="F178" i="4"/>
  <c r="H178" i="4" s="1"/>
  <c r="F179" i="4"/>
  <c r="H179" i="4" s="1"/>
  <c r="F180" i="4"/>
  <c r="H180" i="4" s="1"/>
  <c r="F181" i="4"/>
  <c r="H181" i="4" s="1"/>
  <c r="F182" i="4"/>
  <c r="H182" i="4" s="1"/>
  <c r="F183" i="4"/>
  <c r="H183" i="4" s="1"/>
  <c r="F184" i="4"/>
  <c r="H184" i="4" s="1"/>
  <c r="F185" i="4"/>
  <c r="H185" i="4" s="1"/>
  <c r="F186" i="4"/>
  <c r="H186" i="4" s="1"/>
  <c r="F187" i="4"/>
  <c r="H187" i="4" s="1"/>
  <c r="F188" i="4"/>
  <c r="H188" i="4" s="1"/>
  <c r="F189" i="4"/>
  <c r="H189" i="4" s="1"/>
  <c r="F190" i="4"/>
  <c r="H190" i="4" s="1"/>
  <c r="F191" i="4"/>
  <c r="H191" i="4" s="1"/>
  <c r="F192" i="4"/>
  <c r="H192" i="4" s="1"/>
  <c r="F193" i="4"/>
  <c r="H193" i="4" s="1"/>
  <c r="F194" i="4"/>
  <c r="H194" i="4" s="1"/>
  <c r="F195" i="4"/>
  <c r="H195" i="4" s="1"/>
  <c r="F196" i="4"/>
  <c r="H196" i="4" s="1"/>
  <c r="F197" i="4"/>
  <c r="H197" i="4" s="1"/>
  <c r="F198" i="4"/>
  <c r="H198" i="4" s="1"/>
  <c r="F199" i="4"/>
  <c r="H199" i="4" s="1"/>
  <c r="F200" i="4"/>
  <c r="H200" i="4" s="1"/>
  <c r="F201" i="4"/>
  <c r="H201" i="4" s="1"/>
  <c r="F202" i="4"/>
  <c r="H202" i="4" s="1"/>
  <c r="F203" i="4"/>
  <c r="H203" i="4" s="1"/>
  <c r="F204" i="4"/>
  <c r="H204" i="4" s="1"/>
  <c r="F205" i="4"/>
  <c r="H205" i="4" s="1"/>
  <c r="F206" i="4"/>
  <c r="H206" i="4" s="1"/>
  <c r="F207" i="4"/>
  <c r="H207" i="4" s="1"/>
  <c r="F208" i="4"/>
  <c r="H208" i="4" s="1"/>
  <c r="F209" i="4"/>
  <c r="H209" i="4" s="1"/>
  <c r="F210" i="4"/>
  <c r="H210" i="4" s="1"/>
  <c r="F211" i="4"/>
  <c r="H211" i="4" s="1"/>
  <c r="F212" i="4"/>
  <c r="H212" i="4" s="1"/>
  <c r="F213" i="4"/>
  <c r="H213" i="4" s="1"/>
  <c r="F214" i="4"/>
  <c r="H214" i="4" s="1"/>
  <c r="F215" i="4"/>
  <c r="H215" i="4" s="1"/>
  <c r="F216" i="4"/>
  <c r="H216" i="4" s="1"/>
  <c r="F217" i="4"/>
  <c r="H217" i="4" s="1"/>
  <c r="F218" i="4"/>
  <c r="H218" i="4" s="1"/>
  <c r="F219" i="4"/>
  <c r="H219" i="4" s="1"/>
  <c r="F220" i="4"/>
  <c r="H220" i="4" s="1"/>
  <c r="F221" i="4"/>
  <c r="H221" i="4" s="1"/>
  <c r="F222" i="4"/>
  <c r="H222" i="4" s="1"/>
  <c r="F223" i="4"/>
  <c r="H223" i="4" s="1"/>
  <c r="F224" i="4"/>
  <c r="H224" i="4" s="1"/>
  <c r="F225" i="4"/>
  <c r="H225" i="4" s="1"/>
  <c r="F226" i="4"/>
  <c r="H226" i="4" s="1"/>
  <c r="F227" i="4"/>
  <c r="H227" i="4" s="1"/>
  <c r="F228" i="4"/>
  <c r="H228" i="4" s="1"/>
  <c r="F229" i="4"/>
  <c r="H229" i="4" s="1"/>
  <c r="F230" i="4"/>
  <c r="H230" i="4" s="1"/>
  <c r="F231" i="4"/>
  <c r="H231" i="4" s="1"/>
  <c r="F232" i="4"/>
  <c r="H232" i="4" s="1"/>
  <c r="F233" i="4"/>
  <c r="H233" i="4" s="1"/>
  <c r="F234" i="4"/>
  <c r="H234" i="4" s="1"/>
  <c r="F235" i="4"/>
  <c r="H235" i="4" s="1"/>
  <c r="F236" i="4"/>
  <c r="H236" i="4" s="1"/>
  <c r="F237" i="4"/>
  <c r="H237" i="4" s="1"/>
  <c r="F238" i="4"/>
  <c r="H238" i="4" s="1"/>
  <c r="F239" i="4"/>
  <c r="H239" i="4" s="1"/>
  <c r="F240" i="4"/>
  <c r="H240" i="4" s="1"/>
  <c r="F241" i="4"/>
  <c r="H241" i="4" s="1"/>
  <c r="F242" i="4"/>
  <c r="H242" i="4" s="1"/>
  <c r="F243" i="4"/>
  <c r="H243" i="4" s="1"/>
  <c r="F244" i="4"/>
  <c r="H244" i="4" s="1"/>
  <c r="F245" i="4"/>
  <c r="H245" i="4" s="1"/>
  <c r="F246" i="4"/>
  <c r="H246" i="4" s="1"/>
  <c r="F247" i="4"/>
  <c r="H247" i="4" s="1"/>
  <c r="F248" i="4"/>
  <c r="H248" i="4" s="1"/>
  <c r="F249" i="4"/>
  <c r="H249" i="4" s="1"/>
  <c r="F250" i="4"/>
  <c r="H250" i="4" s="1"/>
  <c r="F251" i="4"/>
  <c r="H251" i="4" s="1"/>
  <c r="F252" i="4"/>
  <c r="H252" i="4" s="1"/>
  <c r="F253" i="4"/>
  <c r="H253" i="4" s="1"/>
  <c r="F254" i="4"/>
  <c r="H254" i="4" s="1"/>
  <c r="F255" i="4"/>
  <c r="H255" i="4" s="1"/>
  <c r="F256" i="4"/>
  <c r="H256" i="4" s="1"/>
  <c r="F257" i="4"/>
  <c r="H257" i="4" s="1"/>
  <c r="F258" i="4"/>
  <c r="H258" i="4" s="1"/>
  <c r="F259" i="4"/>
  <c r="H259" i="4" s="1"/>
  <c r="F260" i="4"/>
  <c r="H260" i="4" s="1"/>
  <c r="F261" i="4"/>
  <c r="H261" i="4" s="1"/>
  <c r="F262" i="4"/>
  <c r="H262" i="4" s="1"/>
  <c r="F263" i="4"/>
  <c r="H263" i="4" s="1"/>
  <c r="F264" i="4"/>
  <c r="H264" i="4" s="1"/>
  <c r="F265" i="4"/>
  <c r="H265" i="4" s="1"/>
  <c r="F266" i="4"/>
  <c r="H266" i="4" s="1"/>
  <c r="F267" i="4"/>
  <c r="H267" i="4" s="1"/>
  <c r="F268" i="4"/>
  <c r="H268" i="4" s="1"/>
  <c r="F269" i="4"/>
  <c r="H269" i="4" s="1"/>
  <c r="F270" i="4"/>
  <c r="H270" i="4" s="1"/>
  <c r="F271" i="4"/>
  <c r="H271" i="4" s="1"/>
  <c r="F272" i="4"/>
  <c r="H272" i="4" s="1"/>
  <c r="F273" i="4"/>
  <c r="H273" i="4" s="1"/>
  <c r="F274" i="4"/>
  <c r="H274" i="4" s="1"/>
  <c r="F275" i="4"/>
  <c r="H275" i="4" s="1"/>
  <c r="F276" i="4"/>
  <c r="H276" i="4" s="1"/>
  <c r="F277" i="4"/>
  <c r="H277" i="4" s="1"/>
  <c r="F278" i="4"/>
  <c r="H278" i="4" s="1"/>
  <c r="F279" i="4"/>
  <c r="H279" i="4" s="1"/>
  <c r="F280" i="4"/>
  <c r="H280" i="4" s="1"/>
  <c r="F281" i="4"/>
  <c r="H281" i="4" s="1"/>
  <c r="F282" i="4"/>
  <c r="H282" i="4" s="1"/>
  <c r="F283" i="4"/>
  <c r="H283" i="4" s="1"/>
  <c r="F284" i="4"/>
  <c r="H284" i="4" s="1"/>
  <c r="F285" i="4"/>
  <c r="H285" i="4" s="1"/>
  <c r="F286" i="4"/>
  <c r="H286" i="4" s="1"/>
  <c r="F287" i="4"/>
  <c r="H287" i="4" s="1"/>
  <c r="F288" i="4"/>
  <c r="H288" i="4" s="1"/>
  <c r="F289" i="4"/>
  <c r="H289" i="4" s="1"/>
  <c r="F290" i="4"/>
  <c r="H290" i="4" s="1"/>
  <c r="F291" i="4"/>
  <c r="H291" i="4" s="1"/>
  <c r="F292" i="4"/>
  <c r="H292" i="4" s="1"/>
  <c r="F293" i="4"/>
  <c r="H293" i="4" s="1"/>
  <c r="F294" i="4"/>
  <c r="H294" i="4" s="1"/>
  <c r="F295" i="4"/>
  <c r="H295" i="4" s="1"/>
  <c r="F296" i="4"/>
  <c r="H296" i="4" s="1"/>
  <c r="F297" i="4"/>
  <c r="H297" i="4" s="1"/>
  <c r="F298" i="4"/>
  <c r="H298" i="4" s="1"/>
  <c r="F299" i="4"/>
  <c r="H299" i="4" s="1"/>
  <c r="F300" i="4"/>
  <c r="H300" i="4" s="1"/>
  <c r="F301" i="4"/>
  <c r="H301" i="4" s="1"/>
  <c r="F302" i="4"/>
  <c r="H302" i="4" s="1"/>
  <c r="F303" i="4"/>
  <c r="H303" i="4" s="1"/>
  <c r="F304" i="4"/>
  <c r="H304" i="4" s="1"/>
  <c r="F305" i="4"/>
  <c r="H305" i="4" s="1"/>
  <c r="F306" i="4"/>
  <c r="H306" i="4" s="1"/>
  <c r="F307" i="4"/>
  <c r="H307" i="4" s="1"/>
  <c r="F308" i="4"/>
  <c r="H308" i="4" s="1"/>
  <c r="F309" i="4"/>
  <c r="H309" i="4" s="1"/>
  <c r="F310" i="4"/>
  <c r="H310" i="4" s="1"/>
  <c r="F311" i="4"/>
  <c r="H311" i="4" s="1"/>
  <c r="F312" i="4"/>
  <c r="H312" i="4" s="1"/>
  <c r="F313" i="4"/>
  <c r="H313" i="4" s="1"/>
  <c r="F314" i="4"/>
  <c r="H314" i="4" s="1"/>
  <c r="F315" i="4"/>
  <c r="H315" i="4" s="1"/>
  <c r="F316" i="4"/>
  <c r="H316" i="4" s="1"/>
  <c r="F317" i="4"/>
  <c r="H317" i="4" s="1"/>
  <c r="F318" i="4"/>
  <c r="H318" i="4" s="1"/>
  <c r="F319" i="4"/>
  <c r="H319" i="4" s="1"/>
  <c r="F320" i="4"/>
  <c r="H320" i="4" s="1"/>
  <c r="F321" i="4"/>
  <c r="H321" i="4" s="1"/>
  <c r="F322" i="4"/>
  <c r="H322" i="4" s="1"/>
  <c r="F323" i="4"/>
  <c r="H323" i="4" s="1"/>
  <c r="F324" i="4"/>
  <c r="H324" i="4" s="1"/>
  <c r="F325" i="4"/>
  <c r="H325" i="4" s="1"/>
  <c r="F326" i="4"/>
  <c r="H326" i="4" s="1"/>
  <c r="F327" i="4"/>
  <c r="H327" i="4" s="1"/>
  <c r="F328" i="4"/>
  <c r="H328" i="4" s="1"/>
  <c r="F329" i="4"/>
  <c r="H329" i="4" s="1"/>
  <c r="F330" i="4"/>
  <c r="H330" i="4" s="1"/>
  <c r="F331" i="4"/>
  <c r="H331" i="4" s="1"/>
  <c r="F332" i="4"/>
  <c r="H332" i="4" s="1"/>
  <c r="F333" i="4"/>
  <c r="H333" i="4" s="1"/>
  <c r="F334" i="4"/>
  <c r="H334" i="4" s="1"/>
  <c r="F335" i="4"/>
  <c r="H335" i="4" s="1"/>
  <c r="F336" i="4"/>
  <c r="H336" i="4" s="1"/>
  <c r="F337" i="4"/>
  <c r="H337" i="4" s="1"/>
  <c r="F338" i="4"/>
  <c r="H338" i="4" s="1"/>
  <c r="F339" i="4"/>
  <c r="H339" i="4" s="1"/>
  <c r="F340" i="4"/>
  <c r="H340" i="4" s="1"/>
  <c r="F341" i="4"/>
  <c r="H341" i="4" s="1"/>
  <c r="F342" i="4"/>
  <c r="H342" i="4" s="1"/>
  <c r="F343" i="4"/>
  <c r="H343" i="4" s="1"/>
  <c r="F344" i="4"/>
  <c r="H344" i="4" s="1"/>
  <c r="F345" i="4"/>
  <c r="H345" i="4" s="1"/>
  <c r="F346" i="4"/>
  <c r="H346" i="4" s="1"/>
  <c r="F347" i="4"/>
  <c r="H347" i="4" s="1"/>
  <c r="F348" i="4"/>
  <c r="H348" i="4" s="1"/>
  <c r="F349" i="4"/>
  <c r="H349" i="4" s="1"/>
  <c r="F350" i="4"/>
  <c r="H350" i="4" s="1"/>
  <c r="F351" i="4"/>
  <c r="H351" i="4" s="1"/>
  <c r="F352" i="4"/>
  <c r="H352" i="4" s="1"/>
  <c r="F353" i="4"/>
  <c r="H353" i="4" s="1"/>
  <c r="F354" i="4"/>
  <c r="H354" i="4" s="1"/>
  <c r="F355" i="4"/>
  <c r="H355" i="4" s="1"/>
  <c r="F356" i="4"/>
  <c r="H356" i="4" s="1"/>
  <c r="F357" i="4"/>
  <c r="H357" i="4" s="1"/>
  <c r="F358" i="4"/>
  <c r="H358" i="4" s="1"/>
  <c r="F359" i="4"/>
  <c r="H359" i="4" s="1"/>
  <c r="F360" i="4"/>
  <c r="H360" i="4" s="1"/>
  <c r="F361" i="4"/>
  <c r="H361" i="4" s="1"/>
  <c r="F362" i="4"/>
  <c r="H362" i="4" s="1"/>
  <c r="F363" i="4"/>
  <c r="H363" i="4" s="1"/>
  <c r="F364" i="4"/>
  <c r="H364" i="4" s="1"/>
  <c r="F365" i="4"/>
  <c r="H365" i="4" s="1"/>
  <c r="F366" i="4"/>
  <c r="H366" i="4" s="1"/>
  <c r="F367" i="4"/>
  <c r="H367" i="4" s="1"/>
  <c r="F368" i="4"/>
  <c r="H368" i="4" s="1"/>
  <c r="F369" i="4"/>
  <c r="H369" i="4" s="1"/>
  <c r="F370" i="4"/>
  <c r="H370" i="4" s="1"/>
  <c r="F371" i="4"/>
  <c r="H371" i="4" s="1"/>
  <c r="F372" i="4"/>
  <c r="H372" i="4" s="1"/>
  <c r="F373" i="4"/>
  <c r="H373" i="4" s="1"/>
  <c r="F374" i="4"/>
  <c r="H374" i="4" s="1"/>
  <c r="F375" i="4"/>
  <c r="H375" i="4" s="1"/>
  <c r="F376" i="4"/>
  <c r="H376" i="4" s="1"/>
  <c r="F377" i="4"/>
  <c r="H377" i="4" s="1"/>
  <c r="F378" i="4"/>
  <c r="H378" i="4" s="1"/>
  <c r="F379" i="4"/>
  <c r="H379" i="4" s="1"/>
  <c r="F380" i="4"/>
  <c r="H380" i="4" s="1"/>
  <c r="F381" i="4"/>
  <c r="H381" i="4" s="1"/>
  <c r="F382" i="4"/>
  <c r="H382" i="4" s="1"/>
  <c r="F383" i="4"/>
  <c r="H383" i="4" s="1"/>
  <c r="F384" i="4"/>
  <c r="H384" i="4" s="1"/>
  <c r="F385" i="4"/>
  <c r="H385" i="4" s="1"/>
  <c r="F386" i="4"/>
  <c r="H386" i="4" s="1"/>
  <c r="F387" i="4"/>
  <c r="H387" i="4" s="1"/>
  <c r="F388" i="4"/>
  <c r="H388" i="4" s="1"/>
  <c r="F389" i="4"/>
  <c r="H389" i="4" s="1"/>
  <c r="F390" i="4"/>
  <c r="H390" i="4" s="1"/>
  <c r="F391" i="4"/>
  <c r="H391" i="4" s="1"/>
  <c r="F392" i="4"/>
  <c r="H392" i="4" s="1"/>
  <c r="F393" i="4"/>
  <c r="H393" i="4" s="1"/>
  <c r="F394" i="4"/>
  <c r="H394" i="4" s="1"/>
  <c r="F395" i="4"/>
  <c r="H395" i="4" s="1"/>
  <c r="F396" i="4"/>
  <c r="H396" i="4" s="1"/>
  <c r="F397" i="4"/>
  <c r="H397" i="4" s="1"/>
  <c r="F398" i="4"/>
  <c r="H398" i="4" s="1"/>
  <c r="F399" i="4"/>
  <c r="H399" i="4" s="1"/>
  <c r="F400" i="4"/>
  <c r="H400" i="4" s="1"/>
  <c r="F401" i="4"/>
  <c r="H401" i="4" s="1"/>
  <c r="F402" i="4"/>
  <c r="H402" i="4" s="1"/>
  <c r="F403" i="4"/>
  <c r="H403" i="4" s="1"/>
  <c r="F404" i="4"/>
  <c r="H404" i="4" s="1"/>
  <c r="F405" i="4"/>
  <c r="H405" i="4" s="1"/>
  <c r="F406" i="4"/>
  <c r="H406" i="4" s="1"/>
  <c r="F407" i="4"/>
  <c r="H407" i="4" s="1"/>
  <c r="F408" i="4"/>
  <c r="H408" i="4" s="1"/>
  <c r="F409" i="4"/>
  <c r="H409" i="4" s="1"/>
  <c r="F410" i="4"/>
  <c r="H410" i="4" s="1"/>
  <c r="F411" i="4"/>
  <c r="H411" i="4" s="1"/>
  <c r="F412" i="4"/>
  <c r="H412" i="4" s="1"/>
  <c r="F413" i="4"/>
  <c r="H413" i="4" s="1"/>
  <c r="F414" i="4"/>
  <c r="H414" i="4" s="1"/>
  <c r="F415" i="4"/>
  <c r="H415" i="4" s="1"/>
  <c r="F416" i="4"/>
  <c r="H416" i="4" s="1"/>
  <c r="F417" i="4"/>
  <c r="H417" i="4" s="1"/>
  <c r="F418" i="4"/>
  <c r="H418" i="4" s="1"/>
  <c r="F419" i="4"/>
  <c r="H419" i="4" s="1"/>
  <c r="F420" i="4"/>
  <c r="H420" i="4" s="1"/>
  <c r="F421" i="4"/>
  <c r="H421" i="4" s="1"/>
  <c r="F422" i="4"/>
  <c r="H422" i="4" s="1"/>
  <c r="F423" i="4"/>
  <c r="H423" i="4" s="1"/>
  <c r="F424" i="4"/>
  <c r="H424" i="4" s="1"/>
  <c r="F425" i="4"/>
  <c r="H425" i="4" s="1"/>
  <c r="F426" i="4"/>
  <c r="H426" i="4" s="1"/>
  <c r="F427" i="4"/>
  <c r="H427" i="4" s="1"/>
  <c r="F428" i="4"/>
  <c r="H428" i="4" s="1"/>
  <c r="F429" i="4"/>
  <c r="H429" i="4" s="1"/>
  <c r="F430" i="4"/>
  <c r="H430" i="4" s="1"/>
  <c r="F431" i="4"/>
  <c r="H431" i="4" s="1"/>
  <c r="F432" i="4"/>
  <c r="H432" i="4" s="1"/>
  <c r="F433" i="4"/>
  <c r="H433" i="4" s="1"/>
  <c r="F434" i="4"/>
  <c r="H434" i="4" s="1"/>
  <c r="F435" i="4"/>
  <c r="H435" i="4" s="1"/>
  <c r="F436" i="4"/>
  <c r="H436" i="4" s="1"/>
  <c r="F437" i="4"/>
  <c r="H437" i="4" s="1"/>
  <c r="F438" i="4"/>
  <c r="H438" i="4" s="1"/>
  <c r="F439" i="4"/>
  <c r="H439" i="4" s="1"/>
  <c r="F440" i="4"/>
  <c r="H440" i="4" s="1"/>
  <c r="F441" i="4"/>
  <c r="H441" i="4" s="1"/>
  <c r="F442" i="4"/>
  <c r="H442" i="4" s="1"/>
  <c r="F443" i="4"/>
  <c r="H443" i="4" s="1"/>
  <c r="F444" i="4"/>
  <c r="H444" i="4" s="1"/>
  <c r="F445" i="4"/>
  <c r="H445" i="4" s="1"/>
  <c r="F446" i="4"/>
  <c r="H446" i="4" s="1"/>
  <c r="F447" i="4"/>
  <c r="H447" i="4" s="1"/>
  <c r="F448" i="4"/>
  <c r="H448" i="4" s="1"/>
  <c r="F449" i="4"/>
  <c r="H449" i="4" s="1"/>
  <c r="F450" i="4"/>
  <c r="H450" i="4" s="1"/>
  <c r="F451" i="4"/>
  <c r="H451" i="4" s="1"/>
  <c r="F452" i="4"/>
  <c r="H452" i="4" s="1"/>
  <c r="F453" i="4"/>
  <c r="H453" i="4" s="1"/>
  <c r="F454" i="4"/>
  <c r="H454" i="4" s="1"/>
  <c r="F455" i="4"/>
  <c r="H455" i="4" s="1"/>
  <c r="F456" i="4"/>
  <c r="H456" i="4" s="1"/>
  <c r="F457" i="4"/>
  <c r="H457" i="4" s="1"/>
  <c r="F458" i="4"/>
  <c r="H458" i="4" s="1"/>
  <c r="F459" i="4"/>
  <c r="H459" i="4" s="1"/>
  <c r="F460" i="4"/>
  <c r="H460" i="4" s="1"/>
  <c r="F461" i="4"/>
  <c r="H461" i="4" s="1"/>
  <c r="F462" i="4"/>
  <c r="H462" i="4" s="1"/>
  <c r="F463" i="4"/>
  <c r="H463" i="4" s="1"/>
  <c r="F464" i="4"/>
  <c r="H464" i="4" s="1"/>
  <c r="F465" i="4"/>
  <c r="H465" i="4" s="1"/>
  <c r="F466" i="4"/>
  <c r="H466" i="4" s="1"/>
  <c r="F467" i="4"/>
  <c r="H467" i="4" s="1"/>
  <c r="F468" i="4"/>
  <c r="H468" i="4" s="1"/>
  <c r="F469" i="4"/>
  <c r="H469" i="4" s="1"/>
  <c r="F470" i="4"/>
  <c r="H470" i="4" s="1"/>
  <c r="F471" i="4"/>
  <c r="H471" i="4" s="1"/>
  <c r="F472" i="4"/>
  <c r="H472" i="4" s="1"/>
  <c r="F473" i="4"/>
  <c r="H473" i="4" s="1"/>
  <c r="F474" i="4"/>
  <c r="H474" i="4" s="1"/>
  <c r="F475" i="4"/>
  <c r="H475" i="4" s="1"/>
  <c r="F476" i="4"/>
  <c r="H476" i="4" s="1"/>
  <c r="F477" i="4"/>
  <c r="H477" i="4" s="1"/>
  <c r="F478" i="4"/>
  <c r="H478" i="4" s="1"/>
  <c r="F479" i="4"/>
  <c r="H479" i="4" s="1"/>
  <c r="F480" i="4"/>
  <c r="H480" i="4" s="1"/>
  <c r="F481" i="4"/>
  <c r="H481" i="4" s="1"/>
  <c r="F482" i="4"/>
  <c r="H482" i="4" s="1"/>
  <c r="F483" i="4"/>
  <c r="H483" i="4" s="1"/>
  <c r="F484" i="4"/>
  <c r="H484" i="4" s="1"/>
  <c r="F485" i="4"/>
  <c r="H485" i="4" s="1"/>
  <c r="F486" i="4"/>
  <c r="H486" i="4" s="1"/>
  <c r="F487" i="4"/>
  <c r="H487" i="4" s="1"/>
  <c r="F488" i="4"/>
  <c r="H488" i="4" s="1"/>
  <c r="F489" i="4"/>
  <c r="H489" i="4" s="1"/>
  <c r="F490" i="4"/>
  <c r="H490" i="4" s="1"/>
  <c r="F491" i="4"/>
  <c r="H491" i="4" s="1"/>
  <c r="F492" i="4"/>
  <c r="H492" i="4" s="1"/>
  <c r="F493" i="4"/>
  <c r="H493" i="4" s="1"/>
  <c r="F494" i="4"/>
  <c r="H494" i="4" s="1"/>
  <c r="F495" i="4"/>
  <c r="H495" i="4" s="1"/>
  <c r="F496" i="4"/>
  <c r="H496" i="4" s="1"/>
  <c r="F497" i="4"/>
  <c r="H497" i="4" s="1"/>
  <c r="F498" i="4"/>
  <c r="H498" i="4" s="1"/>
  <c r="F499" i="4"/>
  <c r="H499" i="4" s="1"/>
  <c r="F500" i="4"/>
  <c r="H500" i="4" s="1"/>
  <c r="F501" i="4"/>
  <c r="H501" i="4" s="1"/>
  <c r="F502" i="4"/>
  <c r="H502" i="4" s="1"/>
  <c r="F503" i="4"/>
  <c r="H503" i="4" s="1"/>
  <c r="F504" i="4"/>
  <c r="H504" i="4" s="1"/>
  <c r="F505" i="4"/>
  <c r="H505" i="4" s="1"/>
  <c r="F506" i="4"/>
  <c r="H506" i="4" s="1"/>
  <c r="F507" i="4"/>
  <c r="H507" i="4" s="1"/>
  <c r="F508" i="4"/>
  <c r="H508" i="4" s="1"/>
  <c r="F509" i="4"/>
  <c r="H509" i="4" s="1"/>
  <c r="F510" i="4"/>
  <c r="H510" i="4" s="1"/>
  <c r="F511" i="4"/>
  <c r="H511" i="4" s="1"/>
  <c r="F512" i="4"/>
  <c r="H512" i="4" s="1"/>
  <c r="F513" i="4"/>
  <c r="H513" i="4" s="1"/>
  <c r="F514" i="4"/>
  <c r="H514" i="4" s="1"/>
  <c r="F515" i="4"/>
  <c r="H515" i="4" s="1"/>
  <c r="F516" i="4"/>
  <c r="H516" i="4" s="1"/>
  <c r="F517" i="4"/>
  <c r="H517" i="4" s="1"/>
  <c r="F518" i="4"/>
  <c r="H518" i="4" s="1"/>
  <c r="F519" i="4"/>
  <c r="H519" i="4" s="1"/>
  <c r="F520" i="4"/>
  <c r="H520" i="4" s="1"/>
  <c r="F521" i="4"/>
  <c r="H521" i="4" s="1"/>
  <c r="F522" i="4"/>
  <c r="H522" i="4" s="1"/>
  <c r="F523" i="4"/>
  <c r="H523" i="4" s="1"/>
  <c r="F524" i="4"/>
  <c r="H524" i="4" s="1"/>
  <c r="F525" i="4"/>
  <c r="H525" i="4" s="1"/>
  <c r="F526" i="4"/>
  <c r="H526" i="4" s="1"/>
  <c r="F527" i="4"/>
  <c r="H527" i="4" s="1"/>
  <c r="F528" i="4"/>
  <c r="H528" i="4" s="1"/>
  <c r="F529" i="4"/>
  <c r="H529" i="4" s="1"/>
  <c r="F530" i="4"/>
  <c r="H530" i="4" s="1"/>
  <c r="F531" i="4"/>
  <c r="H531" i="4" s="1"/>
  <c r="F532" i="4"/>
  <c r="H532" i="4" s="1"/>
  <c r="F533" i="4"/>
  <c r="H533" i="4" s="1"/>
  <c r="F534" i="4"/>
  <c r="H534" i="4" s="1"/>
  <c r="F535" i="4"/>
  <c r="H535" i="4" s="1"/>
  <c r="F536" i="4"/>
  <c r="H536" i="4" s="1"/>
  <c r="F537" i="4"/>
  <c r="H537" i="4" s="1"/>
  <c r="F538" i="4"/>
  <c r="H538" i="4" s="1"/>
  <c r="F539" i="4"/>
  <c r="H539" i="4" s="1"/>
  <c r="F540" i="4"/>
  <c r="H540" i="4" s="1"/>
  <c r="F541" i="4"/>
  <c r="H541" i="4" s="1"/>
  <c r="F542" i="4"/>
  <c r="H542" i="4" s="1"/>
  <c r="F543" i="4"/>
  <c r="H543" i="4" s="1"/>
  <c r="F544" i="4"/>
  <c r="H544" i="4" s="1"/>
  <c r="F545" i="4"/>
  <c r="H545" i="4" s="1"/>
  <c r="F546" i="4"/>
  <c r="H546" i="4" s="1"/>
  <c r="F547" i="4"/>
  <c r="H547" i="4" s="1"/>
  <c r="F548" i="4"/>
  <c r="H548" i="4" s="1"/>
  <c r="F549" i="4"/>
  <c r="H549" i="4" s="1"/>
  <c r="F550" i="4"/>
  <c r="H550" i="4" s="1"/>
  <c r="F551" i="4"/>
  <c r="H551" i="4" s="1"/>
  <c r="F552" i="4"/>
  <c r="H552" i="4" s="1"/>
  <c r="F553" i="4"/>
  <c r="H553" i="4" s="1"/>
  <c r="F554" i="4"/>
  <c r="H554" i="4" s="1"/>
  <c r="F555" i="4"/>
  <c r="H555" i="4" s="1"/>
  <c r="F556" i="4"/>
  <c r="H556" i="4" s="1"/>
  <c r="F557" i="4"/>
  <c r="H557" i="4" s="1"/>
  <c r="F558" i="4"/>
  <c r="H558" i="4" s="1"/>
  <c r="F559" i="4"/>
  <c r="H559" i="4" s="1"/>
  <c r="F560" i="4"/>
  <c r="H560" i="4" s="1"/>
  <c r="F561" i="4"/>
  <c r="H561" i="4" s="1"/>
  <c r="F562" i="4"/>
  <c r="H562" i="4" s="1"/>
  <c r="F563" i="4"/>
  <c r="H563" i="4" s="1"/>
  <c r="F564" i="4"/>
  <c r="H564" i="4" s="1"/>
  <c r="F565" i="4"/>
  <c r="H565" i="4" s="1"/>
  <c r="F566" i="4"/>
  <c r="H566" i="4" s="1"/>
  <c r="F567" i="4"/>
  <c r="H567" i="4" s="1"/>
  <c r="F568" i="4"/>
  <c r="H568" i="4" s="1"/>
  <c r="F569" i="4"/>
  <c r="H569" i="4" s="1"/>
  <c r="F570" i="4"/>
  <c r="H570" i="4" s="1"/>
  <c r="F571" i="4"/>
  <c r="H571" i="4" s="1"/>
  <c r="F572" i="4"/>
  <c r="H572" i="4" s="1"/>
  <c r="F573" i="4"/>
  <c r="H573" i="4" s="1"/>
  <c r="F574" i="4"/>
  <c r="H574" i="4" s="1"/>
  <c r="F575" i="4"/>
  <c r="H575" i="4" s="1"/>
  <c r="F576" i="4"/>
  <c r="H576" i="4" s="1"/>
  <c r="F577" i="4"/>
  <c r="H577" i="4" s="1"/>
  <c r="F578" i="4"/>
  <c r="H578" i="4" s="1"/>
  <c r="F579" i="4"/>
  <c r="H579" i="4" s="1"/>
  <c r="F580" i="4"/>
  <c r="H580" i="4" s="1"/>
  <c r="F581" i="4"/>
  <c r="H581" i="4" s="1"/>
  <c r="F582" i="4"/>
  <c r="H582" i="4" s="1"/>
  <c r="F583" i="4"/>
  <c r="H583" i="4" s="1"/>
  <c r="F584" i="4"/>
  <c r="H584" i="4" s="1"/>
  <c r="F585" i="4"/>
  <c r="H585" i="4" s="1"/>
  <c r="F586" i="4"/>
  <c r="H586" i="4" s="1"/>
  <c r="F587" i="4"/>
  <c r="H587" i="4" s="1"/>
  <c r="F588" i="4"/>
  <c r="H588" i="4" s="1"/>
  <c r="F589" i="4"/>
  <c r="H589" i="4" s="1"/>
  <c r="F590" i="4"/>
  <c r="H590" i="4" s="1"/>
  <c r="F591" i="4"/>
  <c r="H591" i="4" s="1"/>
  <c r="F592" i="4"/>
  <c r="H592" i="4" s="1"/>
  <c r="F593" i="4"/>
  <c r="H593" i="4" s="1"/>
  <c r="F594" i="4"/>
  <c r="H594" i="4" s="1"/>
  <c r="F595" i="4"/>
  <c r="H595" i="4" s="1"/>
  <c r="F596" i="4"/>
  <c r="H596" i="4" s="1"/>
  <c r="F597" i="4"/>
  <c r="H597" i="4" s="1"/>
  <c r="F598" i="4"/>
  <c r="H598" i="4" s="1"/>
  <c r="F599" i="4"/>
  <c r="H599" i="4" s="1"/>
  <c r="F600" i="4"/>
  <c r="H600" i="4" s="1"/>
  <c r="F601" i="4"/>
  <c r="H601" i="4" s="1"/>
  <c r="F602" i="4"/>
  <c r="H602" i="4" s="1"/>
  <c r="F603" i="4"/>
  <c r="H603" i="4" s="1"/>
  <c r="F604" i="4"/>
  <c r="H604" i="4" s="1"/>
  <c r="F605" i="4"/>
  <c r="H605" i="4" s="1"/>
  <c r="F606" i="4"/>
  <c r="H606" i="4" s="1"/>
  <c r="F607" i="4"/>
  <c r="H607" i="4" s="1"/>
  <c r="F608" i="4"/>
  <c r="H608" i="4" s="1"/>
  <c r="F609" i="4"/>
  <c r="H609" i="4" s="1"/>
  <c r="F610" i="4"/>
  <c r="H610" i="4" s="1"/>
  <c r="F611" i="4"/>
  <c r="H611" i="4" s="1"/>
  <c r="F612" i="4"/>
  <c r="H612" i="4" s="1"/>
  <c r="F613" i="4"/>
  <c r="H613" i="4" s="1"/>
  <c r="F614" i="4"/>
  <c r="H614" i="4" s="1"/>
  <c r="F615" i="4"/>
  <c r="H615" i="4" s="1"/>
  <c r="F616" i="4"/>
  <c r="H616" i="4" s="1"/>
  <c r="F617" i="4"/>
  <c r="H617" i="4" s="1"/>
  <c r="F618" i="4"/>
  <c r="H618" i="4" s="1"/>
  <c r="F619" i="4"/>
  <c r="H619" i="4" s="1"/>
  <c r="C51" i="4"/>
  <c r="E51" i="4" s="1"/>
  <c r="C52" i="4"/>
  <c r="E52" i="4" s="1"/>
  <c r="C53" i="4"/>
  <c r="E53" i="4" s="1"/>
  <c r="C54" i="4"/>
  <c r="E54" i="4" s="1"/>
  <c r="C55" i="4"/>
  <c r="E55" i="4" s="1"/>
  <c r="C56" i="4"/>
  <c r="E56" i="4" s="1"/>
  <c r="C57" i="4"/>
  <c r="E57" i="4" s="1"/>
  <c r="C58" i="4"/>
  <c r="E58" i="4" s="1"/>
  <c r="C59" i="4"/>
  <c r="E59" i="4" s="1"/>
  <c r="C60" i="4"/>
  <c r="E60" i="4" s="1"/>
  <c r="C61" i="4"/>
  <c r="E61" i="4" s="1"/>
  <c r="C62" i="4"/>
  <c r="E62" i="4" s="1"/>
  <c r="C63" i="4"/>
  <c r="E63" i="4" s="1"/>
  <c r="C64" i="4"/>
  <c r="E64" i="4" s="1"/>
  <c r="C65" i="4"/>
  <c r="E65" i="4" s="1"/>
  <c r="C66" i="4"/>
  <c r="E66" i="4" s="1"/>
  <c r="C67" i="4"/>
  <c r="E67" i="4" s="1"/>
  <c r="C68" i="4"/>
  <c r="E68" i="4" s="1"/>
  <c r="C69" i="4"/>
  <c r="E69" i="4" s="1"/>
  <c r="C70" i="4"/>
  <c r="E70" i="4" s="1"/>
  <c r="C71" i="4"/>
  <c r="E71" i="4" s="1"/>
  <c r="C72" i="4"/>
  <c r="E72" i="4" s="1"/>
  <c r="C73" i="4"/>
  <c r="E73" i="4" s="1"/>
  <c r="C74" i="4"/>
  <c r="E74" i="4" s="1"/>
  <c r="C75" i="4"/>
  <c r="E75" i="4" s="1"/>
  <c r="C76" i="4"/>
  <c r="E76" i="4" s="1"/>
  <c r="C77" i="4"/>
  <c r="E77" i="4" s="1"/>
  <c r="C78" i="4"/>
  <c r="E78" i="4" s="1"/>
  <c r="C79" i="4"/>
  <c r="E79" i="4" s="1"/>
  <c r="C80" i="4"/>
  <c r="E80" i="4" s="1"/>
  <c r="C81" i="4"/>
  <c r="E81" i="4" s="1"/>
  <c r="C82" i="4"/>
  <c r="E82" i="4" s="1"/>
  <c r="C83" i="4"/>
  <c r="E83" i="4" s="1"/>
  <c r="C84" i="4"/>
  <c r="E84" i="4" s="1"/>
  <c r="C85" i="4"/>
  <c r="E85" i="4" s="1"/>
  <c r="C86" i="4"/>
  <c r="E86" i="4" s="1"/>
  <c r="C87" i="4"/>
  <c r="E87" i="4" s="1"/>
  <c r="C88" i="4"/>
  <c r="E88" i="4" s="1"/>
  <c r="C89" i="4"/>
  <c r="E89" i="4" s="1"/>
  <c r="C90" i="4"/>
  <c r="E90" i="4" s="1"/>
  <c r="C91" i="4"/>
  <c r="E91" i="4" s="1"/>
  <c r="C92" i="4"/>
  <c r="E92" i="4" s="1"/>
  <c r="C93" i="4"/>
  <c r="E93" i="4" s="1"/>
  <c r="C94" i="4"/>
  <c r="E94" i="4" s="1"/>
  <c r="C95" i="4"/>
  <c r="E95" i="4" s="1"/>
  <c r="C96" i="4"/>
  <c r="E96" i="4" s="1"/>
  <c r="C97" i="4"/>
  <c r="E97" i="4" s="1"/>
  <c r="C98" i="4"/>
  <c r="E98" i="4" s="1"/>
  <c r="C99" i="4"/>
  <c r="E99" i="4" s="1"/>
  <c r="C100" i="4"/>
  <c r="E100" i="4" s="1"/>
  <c r="C101" i="4"/>
  <c r="E101" i="4" s="1"/>
  <c r="C102" i="4"/>
  <c r="E102" i="4" s="1"/>
  <c r="C103" i="4"/>
  <c r="E103" i="4" s="1"/>
  <c r="C104" i="4"/>
  <c r="E104" i="4" s="1"/>
  <c r="C105" i="4"/>
  <c r="E105" i="4" s="1"/>
  <c r="C106" i="4"/>
  <c r="E106" i="4" s="1"/>
  <c r="C107" i="4"/>
  <c r="E107" i="4" s="1"/>
  <c r="C108" i="4"/>
  <c r="E108" i="4" s="1"/>
  <c r="C109" i="4"/>
  <c r="E109" i="4" s="1"/>
  <c r="C110" i="4"/>
  <c r="E110" i="4" s="1"/>
  <c r="C111" i="4"/>
  <c r="E111" i="4" s="1"/>
  <c r="C112" i="4"/>
  <c r="E112" i="4" s="1"/>
  <c r="C113" i="4"/>
  <c r="E113" i="4" s="1"/>
  <c r="C114" i="4"/>
  <c r="E114" i="4" s="1"/>
  <c r="C115" i="4"/>
  <c r="E115" i="4" s="1"/>
  <c r="C116" i="4"/>
  <c r="E116" i="4" s="1"/>
  <c r="C117" i="4"/>
  <c r="E117" i="4" s="1"/>
  <c r="C118" i="4"/>
  <c r="E118" i="4" s="1"/>
  <c r="C119" i="4"/>
  <c r="E119" i="4" s="1"/>
  <c r="C120" i="4"/>
  <c r="E120" i="4" s="1"/>
  <c r="C121" i="4"/>
  <c r="E121" i="4" s="1"/>
  <c r="C122" i="4"/>
  <c r="E122" i="4" s="1"/>
  <c r="C123" i="4"/>
  <c r="E123" i="4" s="1"/>
  <c r="C124" i="4"/>
  <c r="E124" i="4" s="1"/>
  <c r="C125" i="4"/>
  <c r="E125" i="4" s="1"/>
  <c r="C126" i="4"/>
  <c r="E126" i="4" s="1"/>
  <c r="C127" i="4"/>
  <c r="E127" i="4" s="1"/>
  <c r="C128" i="4"/>
  <c r="E128" i="4" s="1"/>
  <c r="C129" i="4"/>
  <c r="E129" i="4" s="1"/>
  <c r="C130" i="4"/>
  <c r="E130" i="4" s="1"/>
  <c r="C131" i="4"/>
  <c r="E131" i="4" s="1"/>
  <c r="C132" i="4"/>
  <c r="E132" i="4" s="1"/>
  <c r="C133" i="4"/>
  <c r="E133" i="4" s="1"/>
  <c r="C134" i="4"/>
  <c r="E134" i="4" s="1"/>
  <c r="C135" i="4"/>
  <c r="E135" i="4" s="1"/>
  <c r="C136" i="4"/>
  <c r="E136" i="4" s="1"/>
  <c r="C137" i="4"/>
  <c r="E137" i="4" s="1"/>
  <c r="C138" i="4"/>
  <c r="E138" i="4" s="1"/>
  <c r="C139" i="4"/>
  <c r="E139" i="4" s="1"/>
  <c r="C140" i="4"/>
  <c r="E140" i="4" s="1"/>
  <c r="C141" i="4"/>
  <c r="E141" i="4" s="1"/>
  <c r="C142" i="4"/>
  <c r="E142" i="4" s="1"/>
  <c r="C143" i="4"/>
  <c r="E143" i="4" s="1"/>
  <c r="C144" i="4"/>
  <c r="E144" i="4" s="1"/>
  <c r="C145" i="4"/>
  <c r="E145" i="4" s="1"/>
  <c r="C146" i="4"/>
  <c r="E146" i="4" s="1"/>
  <c r="C147" i="4"/>
  <c r="E147" i="4" s="1"/>
  <c r="C148" i="4"/>
  <c r="E148" i="4" s="1"/>
  <c r="C149" i="4"/>
  <c r="E149" i="4" s="1"/>
  <c r="C150" i="4"/>
  <c r="E150" i="4" s="1"/>
  <c r="C151" i="4"/>
  <c r="E151" i="4" s="1"/>
  <c r="C152" i="4"/>
  <c r="E152" i="4" s="1"/>
  <c r="C153" i="4"/>
  <c r="E153" i="4" s="1"/>
  <c r="C154" i="4"/>
  <c r="E154" i="4" s="1"/>
  <c r="C155" i="4"/>
  <c r="E155" i="4" s="1"/>
  <c r="C156" i="4"/>
  <c r="E156" i="4" s="1"/>
  <c r="C157" i="4"/>
  <c r="E157" i="4" s="1"/>
  <c r="C158" i="4"/>
  <c r="E158" i="4" s="1"/>
  <c r="C159" i="4"/>
  <c r="E159" i="4" s="1"/>
  <c r="C160" i="4"/>
  <c r="E160" i="4" s="1"/>
  <c r="C161" i="4"/>
  <c r="E161" i="4" s="1"/>
  <c r="C162" i="4"/>
  <c r="E162" i="4" s="1"/>
  <c r="C163" i="4"/>
  <c r="E163" i="4" s="1"/>
  <c r="C164" i="4"/>
  <c r="E164" i="4" s="1"/>
  <c r="C165" i="4"/>
  <c r="E165" i="4" s="1"/>
  <c r="C166" i="4"/>
  <c r="E166" i="4" s="1"/>
  <c r="C167" i="4"/>
  <c r="E167" i="4" s="1"/>
  <c r="C168" i="4"/>
  <c r="E168" i="4" s="1"/>
  <c r="C169" i="4"/>
  <c r="E169" i="4" s="1"/>
  <c r="C170" i="4"/>
  <c r="E170" i="4" s="1"/>
  <c r="C171" i="4"/>
  <c r="E171" i="4" s="1"/>
  <c r="C172" i="4"/>
  <c r="E172" i="4" s="1"/>
  <c r="C173" i="4"/>
  <c r="E173" i="4" s="1"/>
  <c r="C174" i="4"/>
  <c r="E174" i="4" s="1"/>
  <c r="C175" i="4"/>
  <c r="E175" i="4" s="1"/>
  <c r="C176" i="4"/>
  <c r="E176" i="4" s="1"/>
  <c r="C177" i="4"/>
  <c r="E177" i="4" s="1"/>
  <c r="C178" i="4"/>
  <c r="E178" i="4" s="1"/>
  <c r="C179" i="4"/>
  <c r="E179" i="4" s="1"/>
  <c r="C180" i="4"/>
  <c r="E180" i="4" s="1"/>
  <c r="C181" i="4"/>
  <c r="E181" i="4" s="1"/>
  <c r="C182" i="4"/>
  <c r="E182" i="4" s="1"/>
  <c r="C183" i="4"/>
  <c r="E183" i="4" s="1"/>
  <c r="C184" i="4"/>
  <c r="E184" i="4" s="1"/>
  <c r="C185" i="4"/>
  <c r="E185" i="4" s="1"/>
  <c r="C186" i="4"/>
  <c r="E186" i="4" s="1"/>
  <c r="C187" i="4"/>
  <c r="E187" i="4" s="1"/>
  <c r="C188" i="4"/>
  <c r="E188" i="4" s="1"/>
  <c r="C189" i="4"/>
  <c r="E189" i="4" s="1"/>
  <c r="C190" i="4"/>
  <c r="E190" i="4" s="1"/>
  <c r="C191" i="4"/>
  <c r="E191" i="4" s="1"/>
  <c r="C192" i="4"/>
  <c r="E192" i="4" s="1"/>
  <c r="C193" i="4"/>
  <c r="E193" i="4" s="1"/>
  <c r="C194" i="4"/>
  <c r="E194" i="4" s="1"/>
  <c r="C195" i="4"/>
  <c r="E195" i="4" s="1"/>
  <c r="C196" i="4"/>
  <c r="E196" i="4" s="1"/>
  <c r="C197" i="4"/>
  <c r="E197" i="4" s="1"/>
  <c r="C198" i="4"/>
  <c r="E198" i="4" s="1"/>
  <c r="C199" i="4"/>
  <c r="E199" i="4" s="1"/>
  <c r="C200" i="4"/>
  <c r="E200" i="4" s="1"/>
  <c r="C201" i="4"/>
  <c r="E201" i="4" s="1"/>
  <c r="C202" i="4"/>
  <c r="E202" i="4" s="1"/>
  <c r="C203" i="4"/>
  <c r="E203" i="4" s="1"/>
  <c r="C204" i="4"/>
  <c r="E204" i="4" s="1"/>
  <c r="C205" i="4"/>
  <c r="E205" i="4" s="1"/>
  <c r="C206" i="4"/>
  <c r="E206" i="4" s="1"/>
  <c r="C207" i="4"/>
  <c r="E207" i="4" s="1"/>
  <c r="C208" i="4"/>
  <c r="E208" i="4" s="1"/>
  <c r="C209" i="4"/>
  <c r="E209" i="4" s="1"/>
  <c r="C210" i="4"/>
  <c r="E210" i="4" s="1"/>
  <c r="C211" i="4"/>
  <c r="E211" i="4" s="1"/>
  <c r="C212" i="4"/>
  <c r="E212" i="4" s="1"/>
  <c r="C213" i="4"/>
  <c r="E213" i="4" s="1"/>
  <c r="C214" i="4"/>
  <c r="E214" i="4" s="1"/>
  <c r="C215" i="4"/>
  <c r="E215" i="4" s="1"/>
  <c r="C216" i="4"/>
  <c r="E216" i="4" s="1"/>
  <c r="C217" i="4"/>
  <c r="E217" i="4" s="1"/>
  <c r="C218" i="4"/>
  <c r="E218" i="4" s="1"/>
  <c r="C219" i="4"/>
  <c r="E219" i="4" s="1"/>
  <c r="C220" i="4"/>
  <c r="E220" i="4" s="1"/>
  <c r="C221" i="4"/>
  <c r="E221" i="4" s="1"/>
  <c r="C222" i="4"/>
  <c r="E222" i="4" s="1"/>
  <c r="C223" i="4"/>
  <c r="E223" i="4" s="1"/>
  <c r="C224" i="4"/>
  <c r="E224" i="4" s="1"/>
  <c r="C225" i="4"/>
  <c r="E225" i="4" s="1"/>
  <c r="C226" i="4"/>
  <c r="E226" i="4" s="1"/>
  <c r="C227" i="4"/>
  <c r="E227" i="4" s="1"/>
  <c r="C228" i="4"/>
  <c r="E228" i="4" s="1"/>
  <c r="C229" i="4"/>
  <c r="E229" i="4" s="1"/>
  <c r="C230" i="4"/>
  <c r="E230" i="4" s="1"/>
  <c r="C231" i="4"/>
  <c r="E231" i="4" s="1"/>
  <c r="C232" i="4"/>
  <c r="E232" i="4" s="1"/>
  <c r="C233" i="4"/>
  <c r="E233" i="4" s="1"/>
  <c r="C234" i="4"/>
  <c r="E234" i="4" s="1"/>
  <c r="C235" i="4"/>
  <c r="E235" i="4" s="1"/>
  <c r="C236" i="4"/>
  <c r="E236" i="4" s="1"/>
  <c r="C237" i="4"/>
  <c r="E237" i="4" s="1"/>
  <c r="C238" i="4"/>
  <c r="E238" i="4" s="1"/>
  <c r="C239" i="4"/>
  <c r="E239" i="4" s="1"/>
  <c r="C240" i="4"/>
  <c r="E240" i="4" s="1"/>
  <c r="C241" i="4"/>
  <c r="E241" i="4" s="1"/>
  <c r="C242" i="4"/>
  <c r="E242" i="4" s="1"/>
  <c r="C243" i="4"/>
  <c r="E243" i="4" s="1"/>
  <c r="C244" i="4"/>
  <c r="E244" i="4" s="1"/>
  <c r="C245" i="4"/>
  <c r="E245" i="4" s="1"/>
  <c r="C246" i="4"/>
  <c r="E246" i="4" s="1"/>
  <c r="C247" i="4"/>
  <c r="E247" i="4" s="1"/>
  <c r="C248" i="4"/>
  <c r="E248" i="4" s="1"/>
  <c r="C249" i="4"/>
  <c r="E249" i="4" s="1"/>
  <c r="C250" i="4"/>
  <c r="E250" i="4" s="1"/>
  <c r="C251" i="4"/>
  <c r="E251" i="4" s="1"/>
  <c r="C252" i="4"/>
  <c r="E252" i="4" s="1"/>
  <c r="C253" i="4"/>
  <c r="E253" i="4" s="1"/>
  <c r="C254" i="4"/>
  <c r="E254" i="4" s="1"/>
  <c r="C255" i="4"/>
  <c r="E255" i="4" s="1"/>
  <c r="C256" i="4"/>
  <c r="E256" i="4" s="1"/>
  <c r="C257" i="4"/>
  <c r="E257" i="4" s="1"/>
  <c r="C258" i="4"/>
  <c r="E258" i="4" s="1"/>
  <c r="C259" i="4"/>
  <c r="E259" i="4" s="1"/>
  <c r="C260" i="4"/>
  <c r="E260" i="4" s="1"/>
  <c r="C261" i="4"/>
  <c r="E261" i="4" s="1"/>
  <c r="C262" i="4"/>
  <c r="E262" i="4" s="1"/>
  <c r="C263" i="4"/>
  <c r="E263" i="4" s="1"/>
  <c r="C264" i="4"/>
  <c r="E264" i="4" s="1"/>
  <c r="C265" i="4"/>
  <c r="E265" i="4" s="1"/>
  <c r="C266" i="4"/>
  <c r="E266" i="4" s="1"/>
  <c r="C267" i="4"/>
  <c r="E267" i="4" s="1"/>
  <c r="C268" i="4"/>
  <c r="E268" i="4" s="1"/>
  <c r="C269" i="4"/>
  <c r="E269" i="4" s="1"/>
  <c r="C270" i="4"/>
  <c r="E270" i="4" s="1"/>
  <c r="C271" i="4"/>
  <c r="E271" i="4" s="1"/>
  <c r="C272" i="4"/>
  <c r="E272" i="4" s="1"/>
  <c r="C273" i="4"/>
  <c r="E273" i="4" s="1"/>
  <c r="C274" i="4"/>
  <c r="E274" i="4" s="1"/>
  <c r="C275" i="4"/>
  <c r="E275" i="4" s="1"/>
  <c r="C276" i="4"/>
  <c r="E276" i="4" s="1"/>
  <c r="C277" i="4"/>
  <c r="E277" i="4" s="1"/>
  <c r="C278" i="4"/>
  <c r="E278" i="4" s="1"/>
  <c r="C279" i="4"/>
  <c r="E279" i="4" s="1"/>
  <c r="C280" i="4"/>
  <c r="E280" i="4" s="1"/>
  <c r="C281" i="4"/>
  <c r="E281" i="4" s="1"/>
  <c r="C282" i="4"/>
  <c r="E282" i="4" s="1"/>
  <c r="C283" i="4"/>
  <c r="E283" i="4" s="1"/>
  <c r="C284" i="4"/>
  <c r="E284" i="4" s="1"/>
  <c r="C285" i="4"/>
  <c r="E285" i="4" s="1"/>
  <c r="C286" i="4"/>
  <c r="E286" i="4" s="1"/>
  <c r="C287" i="4"/>
  <c r="E287" i="4" s="1"/>
  <c r="C288" i="4"/>
  <c r="E288" i="4" s="1"/>
  <c r="C289" i="4"/>
  <c r="E289" i="4" s="1"/>
  <c r="C290" i="4"/>
  <c r="E290" i="4" s="1"/>
  <c r="C291" i="4"/>
  <c r="E291" i="4" s="1"/>
  <c r="C292" i="4"/>
  <c r="E292" i="4" s="1"/>
  <c r="C293" i="4"/>
  <c r="E293" i="4" s="1"/>
  <c r="C294" i="4"/>
  <c r="E294" i="4" s="1"/>
  <c r="C295" i="4"/>
  <c r="E295" i="4" s="1"/>
  <c r="C296" i="4"/>
  <c r="E296" i="4" s="1"/>
  <c r="C297" i="4"/>
  <c r="E297" i="4" s="1"/>
  <c r="C298" i="4"/>
  <c r="E298" i="4" s="1"/>
  <c r="C299" i="4"/>
  <c r="E299" i="4" s="1"/>
  <c r="C300" i="4"/>
  <c r="E300" i="4" s="1"/>
  <c r="C301" i="4"/>
  <c r="E301" i="4" s="1"/>
  <c r="C302" i="4"/>
  <c r="E302" i="4" s="1"/>
  <c r="C303" i="4"/>
  <c r="E303" i="4" s="1"/>
  <c r="C304" i="4"/>
  <c r="E304" i="4" s="1"/>
  <c r="C305" i="4"/>
  <c r="E305" i="4" s="1"/>
  <c r="C306" i="4"/>
  <c r="E306" i="4" s="1"/>
  <c r="C307" i="4"/>
  <c r="E307" i="4" s="1"/>
  <c r="C308" i="4"/>
  <c r="E308" i="4" s="1"/>
  <c r="C309" i="4"/>
  <c r="E309" i="4" s="1"/>
  <c r="C310" i="4"/>
  <c r="E310" i="4" s="1"/>
  <c r="C311" i="4"/>
  <c r="E311" i="4" s="1"/>
  <c r="C312" i="4"/>
  <c r="E312" i="4" s="1"/>
  <c r="C313" i="4"/>
  <c r="E313" i="4" s="1"/>
  <c r="C314" i="4"/>
  <c r="E314" i="4" s="1"/>
  <c r="C315" i="4"/>
  <c r="E315" i="4" s="1"/>
  <c r="C316" i="4"/>
  <c r="E316" i="4" s="1"/>
  <c r="C317" i="4"/>
  <c r="E317" i="4" s="1"/>
  <c r="C318" i="4"/>
  <c r="E318" i="4" s="1"/>
  <c r="C319" i="4"/>
  <c r="E319" i="4" s="1"/>
  <c r="C320" i="4"/>
  <c r="E320" i="4" s="1"/>
  <c r="C321" i="4"/>
  <c r="E321" i="4" s="1"/>
  <c r="C322" i="4"/>
  <c r="E322" i="4" s="1"/>
  <c r="C323" i="4"/>
  <c r="E323" i="4" s="1"/>
  <c r="C324" i="4"/>
  <c r="E324" i="4" s="1"/>
  <c r="C325" i="4"/>
  <c r="E325" i="4" s="1"/>
  <c r="C326" i="4"/>
  <c r="E326" i="4" s="1"/>
  <c r="C327" i="4"/>
  <c r="E327" i="4" s="1"/>
  <c r="C328" i="4"/>
  <c r="E328" i="4" s="1"/>
  <c r="C329" i="4"/>
  <c r="E329" i="4" s="1"/>
  <c r="C330" i="4"/>
  <c r="E330" i="4" s="1"/>
  <c r="C331" i="4"/>
  <c r="E331" i="4" s="1"/>
  <c r="C332" i="4"/>
  <c r="E332" i="4" s="1"/>
  <c r="C333" i="4"/>
  <c r="E333" i="4" s="1"/>
  <c r="C334" i="4"/>
  <c r="E334" i="4" s="1"/>
  <c r="C335" i="4"/>
  <c r="E335" i="4" s="1"/>
  <c r="C336" i="4"/>
  <c r="E336" i="4" s="1"/>
  <c r="C337" i="4"/>
  <c r="E337" i="4" s="1"/>
  <c r="C338" i="4"/>
  <c r="E338" i="4" s="1"/>
  <c r="C339" i="4"/>
  <c r="E339" i="4" s="1"/>
  <c r="C340" i="4"/>
  <c r="E340" i="4" s="1"/>
  <c r="C341" i="4"/>
  <c r="E341" i="4" s="1"/>
  <c r="C342" i="4"/>
  <c r="E342" i="4" s="1"/>
  <c r="C343" i="4"/>
  <c r="E343" i="4" s="1"/>
  <c r="C344" i="4"/>
  <c r="E344" i="4" s="1"/>
  <c r="C345" i="4"/>
  <c r="E345" i="4" s="1"/>
  <c r="C346" i="4"/>
  <c r="E346" i="4" s="1"/>
  <c r="C347" i="4"/>
  <c r="E347" i="4" s="1"/>
  <c r="C348" i="4"/>
  <c r="E348" i="4" s="1"/>
  <c r="C349" i="4"/>
  <c r="E349" i="4" s="1"/>
  <c r="C350" i="4"/>
  <c r="E350" i="4" s="1"/>
  <c r="C351" i="4"/>
  <c r="E351" i="4" s="1"/>
  <c r="C352" i="4"/>
  <c r="E352" i="4" s="1"/>
  <c r="C353" i="4"/>
  <c r="E353" i="4" s="1"/>
  <c r="C354" i="4"/>
  <c r="E354" i="4" s="1"/>
  <c r="C355" i="4"/>
  <c r="E355" i="4" s="1"/>
  <c r="C356" i="4"/>
  <c r="E356" i="4" s="1"/>
  <c r="C357" i="4"/>
  <c r="E357" i="4" s="1"/>
  <c r="C358" i="4"/>
  <c r="E358" i="4" s="1"/>
  <c r="C359" i="4"/>
  <c r="E359" i="4" s="1"/>
  <c r="C360" i="4"/>
  <c r="E360" i="4" s="1"/>
  <c r="C361" i="4"/>
  <c r="E361" i="4" s="1"/>
  <c r="C362" i="4"/>
  <c r="E362" i="4" s="1"/>
  <c r="C363" i="4"/>
  <c r="E363" i="4" s="1"/>
  <c r="C364" i="4"/>
  <c r="E364" i="4" s="1"/>
  <c r="C365" i="4"/>
  <c r="E365" i="4" s="1"/>
  <c r="C366" i="4"/>
  <c r="E366" i="4" s="1"/>
  <c r="C367" i="4"/>
  <c r="E367" i="4" s="1"/>
  <c r="C368" i="4"/>
  <c r="E368" i="4" s="1"/>
  <c r="C369" i="4"/>
  <c r="E369" i="4" s="1"/>
  <c r="C370" i="4"/>
  <c r="E370" i="4" s="1"/>
  <c r="C371" i="4"/>
  <c r="E371" i="4" s="1"/>
  <c r="C372" i="4"/>
  <c r="E372" i="4" s="1"/>
  <c r="C373" i="4"/>
  <c r="E373" i="4" s="1"/>
  <c r="C374" i="4"/>
  <c r="E374" i="4" s="1"/>
  <c r="C375" i="4"/>
  <c r="E375" i="4" s="1"/>
  <c r="C376" i="4"/>
  <c r="E376" i="4" s="1"/>
  <c r="C377" i="4"/>
  <c r="E377" i="4" s="1"/>
  <c r="C378" i="4"/>
  <c r="E378" i="4" s="1"/>
  <c r="C379" i="4"/>
  <c r="E379" i="4" s="1"/>
  <c r="C380" i="4"/>
  <c r="E380" i="4" s="1"/>
  <c r="C381" i="4"/>
  <c r="E381" i="4" s="1"/>
  <c r="C382" i="4"/>
  <c r="E382" i="4" s="1"/>
  <c r="C383" i="4"/>
  <c r="E383" i="4" s="1"/>
  <c r="C384" i="4"/>
  <c r="E384" i="4" s="1"/>
  <c r="C385" i="4"/>
  <c r="E385" i="4" s="1"/>
  <c r="C386" i="4"/>
  <c r="E386" i="4" s="1"/>
  <c r="C387" i="4"/>
  <c r="E387" i="4" s="1"/>
  <c r="C388" i="4"/>
  <c r="E388" i="4" s="1"/>
  <c r="C389" i="4"/>
  <c r="E389" i="4" s="1"/>
  <c r="C390" i="4"/>
  <c r="E390" i="4" s="1"/>
  <c r="C391" i="4"/>
  <c r="E391" i="4" s="1"/>
  <c r="C392" i="4"/>
  <c r="E392" i="4" s="1"/>
  <c r="C393" i="4"/>
  <c r="E393" i="4" s="1"/>
  <c r="C394" i="4"/>
  <c r="E394" i="4" s="1"/>
  <c r="C395" i="4"/>
  <c r="E395" i="4" s="1"/>
  <c r="C396" i="4"/>
  <c r="E396" i="4" s="1"/>
  <c r="C397" i="4"/>
  <c r="E397" i="4" s="1"/>
  <c r="C398" i="4"/>
  <c r="E398" i="4" s="1"/>
  <c r="C399" i="4"/>
  <c r="E399" i="4" s="1"/>
  <c r="C400" i="4"/>
  <c r="E400" i="4" s="1"/>
  <c r="C401" i="4"/>
  <c r="E401" i="4" s="1"/>
  <c r="C402" i="4"/>
  <c r="E402" i="4" s="1"/>
  <c r="C403" i="4"/>
  <c r="E403" i="4" s="1"/>
  <c r="C404" i="4"/>
  <c r="E404" i="4" s="1"/>
  <c r="C405" i="4"/>
  <c r="E405" i="4" s="1"/>
  <c r="C406" i="4"/>
  <c r="E406" i="4" s="1"/>
  <c r="C407" i="4"/>
  <c r="E407" i="4" s="1"/>
  <c r="C408" i="4"/>
  <c r="E408" i="4" s="1"/>
  <c r="C409" i="4"/>
  <c r="E409" i="4" s="1"/>
  <c r="C410" i="4"/>
  <c r="E410" i="4" s="1"/>
  <c r="C411" i="4"/>
  <c r="E411" i="4" s="1"/>
  <c r="C412" i="4"/>
  <c r="E412" i="4" s="1"/>
  <c r="C413" i="4"/>
  <c r="E413" i="4" s="1"/>
  <c r="C414" i="4"/>
  <c r="E414" i="4" s="1"/>
  <c r="C415" i="4"/>
  <c r="E415" i="4" s="1"/>
  <c r="C416" i="4"/>
  <c r="E416" i="4" s="1"/>
  <c r="C417" i="4"/>
  <c r="E417" i="4" s="1"/>
  <c r="C418" i="4"/>
  <c r="E418" i="4" s="1"/>
  <c r="C419" i="4"/>
  <c r="E419" i="4" s="1"/>
  <c r="C420" i="4"/>
  <c r="E420" i="4" s="1"/>
  <c r="C421" i="4"/>
  <c r="E421" i="4" s="1"/>
  <c r="C422" i="4"/>
  <c r="E422" i="4" s="1"/>
  <c r="C423" i="4"/>
  <c r="E423" i="4" s="1"/>
  <c r="C424" i="4"/>
  <c r="E424" i="4" s="1"/>
  <c r="C425" i="4"/>
  <c r="E425" i="4" s="1"/>
  <c r="C426" i="4"/>
  <c r="E426" i="4" s="1"/>
  <c r="C427" i="4"/>
  <c r="E427" i="4" s="1"/>
  <c r="C428" i="4"/>
  <c r="E428" i="4" s="1"/>
  <c r="C429" i="4"/>
  <c r="E429" i="4" s="1"/>
  <c r="C430" i="4"/>
  <c r="E430" i="4" s="1"/>
  <c r="C431" i="4"/>
  <c r="E431" i="4" s="1"/>
  <c r="C432" i="4"/>
  <c r="E432" i="4" s="1"/>
  <c r="C433" i="4"/>
  <c r="E433" i="4" s="1"/>
  <c r="C434" i="4"/>
  <c r="E434" i="4" s="1"/>
  <c r="C435" i="4"/>
  <c r="E435" i="4" s="1"/>
  <c r="C436" i="4"/>
  <c r="E436" i="4" s="1"/>
  <c r="C437" i="4"/>
  <c r="E437" i="4" s="1"/>
  <c r="C438" i="4"/>
  <c r="E438" i="4" s="1"/>
  <c r="C439" i="4"/>
  <c r="E439" i="4" s="1"/>
  <c r="C440" i="4"/>
  <c r="E440" i="4" s="1"/>
  <c r="C441" i="4"/>
  <c r="E441" i="4" s="1"/>
  <c r="C442" i="4"/>
  <c r="E442" i="4" s="1"/>
  <c r="C443" i="4"/>
  <c r="E443" i="4" s="1"/>
  <c r="C444" i="4"/>
  <c r="E444" i="4" s="1"/>
  <c r="C445" i="4"/>
  <c r="E445" i="4" s="1"/>
  <c r="C446" i="4"/>
  <c r="E446" i="4" s="1"/>
  <c r="C447" i="4"/>
  <c r="E447" i="4" s="1"/>
  <c r="C448" i="4"/>
  <c r="E448" i="4" s="1"/>
  <c r="C449" i="4"/>
  <c r="E449" i="4" s="1"/>
  <c r="C450" i="4"/>
  <c r="E450" i="4" s="1"/>
  <c r="C451" i="4"/>
  <c r="E451" i="4" s="1"/>
  <c r="C452" i="4"/>
  <c r="E452" i="4" s="1"/>
  <c r="C453" i="4"/>
  <c r="E453" i="4" s="1"/>
  <c r="C454" i="4"/>
  <c r="E454" i="4" s="1"/>
  <c r="C455" i="4"/>
  <c r="E455" i="4" s="1"/>
  <c r="C456" i="4"/>
  <c r="E456" i="4" s="1"/>
  <c r="C457" i="4"/>
  <c r="E457" i="4" s="1"/>
  <c r="C458" i="4"/>
  <c r="E458" i="4" s="1"/>
  <c r="C459" i="4"/>
  <c r="E459" i="4" s="1"/>
  <c r="C460" i="4"/>
  <c r="E460" i="4" s="1"/>
  <c r="C461" i="4"/>
  <c r="E461" i="4" s="1"/>
  <c r="C462" i="4"/>
  <c r="E462" i="4" s="1"/>
  <c r="C463" i="4"/>
  <c r="E463" i="4" s="1"/>
  <c r="C464" i="4"/>
  <c r="E464" i="4" s="1"/>
  <c r="C465" i="4"/>
  <c r="E465" i="4" s="1"/>
  <c r="C466" i="4"/>
  <c r="E466" i="4" s="1"/>
  <c r="C467" i="4"/>
  <c r="E467" i="4" s="1"/>
  <c r="C468" i="4"/>
  <c r="E468" i="4" s="1"/>
  <c r="C469" i="4"/>
  <c r="E469" i="4" s="1"/>
  <c r="C470" i="4"/>
  <c r="E470" i="4" s="1"/>
  <c r="C471" i="4"/>
  <c r="E471" i="4" s="1"/>
  <c r="C472" i="4"/>
  <c r="E472" i="4" s="1"/>
  <c r="C473" i="4"/>
  <c r="E473" i="4" s="1"/>
  <c r="C474" i="4"/>
  <c r="E474" i="4" s="1"/>
  <c r="C475" i="4"/>
  <c r="E475" i="4" s="1"/>
  <c r="C476" i="4"/>
  <c r="E476" i="4" s="1"/>
  <c r="C477" i="4"/>
  <c r="E477" i="4" s="1"/>
  <c r="C478" i="4"/>
  <c r="E478" i="4" s="1"/>
  <c r="C479" i="4"/>
  <c r="E479" i="4" s="1"/>
  <c r="C480" i="4"/>
  <c r="E480" i="4" s="1"/>
  <c r="C481" i="4"/>
  <c r="E481" i="4" s="1"/>
  <c r="C482" i="4"/>
  <c r="E482" i="4" s="1"/>
  <c r="C483" i="4"/>
  <c r="E483" i="4" s="1"/>
  <c r="C484" i="4"/>
  <c r="E484" i="4" s="1"/>
  <c r="C485" i="4"/>
  <c r="E485" i="4" s="1"/>
  <c r="C486" i="4"/>
  <c r="E486" i="4" s="1"/>
  <c r="C487" i="4"/>
  <c r="E487" i="4" s="1"/>
  <c r="C488" i="4"/>
  <c r="E488" i="4" s="1"/>
  <c r="C489" i="4"/>
  <c r="E489" i="4" s="1"/>
  <c r="C490" i="4"/>
  <c r="E490" i="4" s="1"/>
  <c r="C491" i="4"/>
  <c r="E491" i="4" s="1"/>
  <c r="C492" i="4"/>
  <c r="E492" i="4" s="1"/>
  <c r="C493" i="4"/>
  <c r="E493" i="4" s="1"/>
  <c r="C494" i="4"/>
  <c r="E494" i="4" s="1"/>
  <c r="C495" i="4"/>
  <c r="E495" i="4" s="1"/>
  <c r="C496" i="4"/>
  <c r="E496" i="4" s="1"/>
  <c r="C497" i="4"/>
  <c r="E497" i="4" s="1"/>
  <c r="C498" i="4"/>
  <c r="E498" i="4" s="1"/>
  <c r="C499" i="4"/>
  <c r="E499" i="4" s="1"/>
  <c r="C500" i="4"/>
  <c r="E500" i="4" s="1"/>
  <c r="C501" i="4"/>
  <c r="E501" i="4" s="1"/>
  <c r="C502" i="4"/>
  <c r="E502" i="4" s="1"/>
  <c r="C503" i="4"/>
  <c r="E503" i="4" s="1"/>
  <c r="C504" i="4"/>
  <c r="E504" i="4" s="1"/>
  <c r="C505" i="4"/>
  <c r="E505" i="4" s="1"/>
  <c r="C506" i="4"/>
  <c r="E506" i="4" s="1"/>
  <c r="C507" i="4"/>
  <c r="E507" i="4" s="1"/>
  <c r="C508" i="4"/>
  <c r="E508" i="4" s="1"/>
  <c r="C509" i="4"/>
  <c r="E509" i="4" s="1"/>
  <c r="C510" i="4"/>
  <c r="E510" i="4" s="1"/>
  <c r="C511" i="4"/>
  <c r="E511" i="4" s="1"/>
  <c r="C512" i="4"/>
  <c r="E512" i="4" s="1"/>
  <c r="C513" i="4"/>
  <c r="E513" i="4" s="1"/>
  <c r="C514" i="4"/>
  <c r="E514" i="4" s="1"/>
  <c r="C515" i="4"/>
  <c r="E515" i="4" s="1"/>
  <c r="C516" i="4"/>
  <c r="E516" i="4" s="1"/>
  <c r="C517" i="4"/>
  <c r="E517" i="4" s="1"/>
  <c r="C518" i="4"/>
  <c r="E518" i="4" s="1"/>
  <c r="C519" i="4"/>
  <c r="E519" i="4" s="1"/>
  <c r="C520" i="4"/>
  <c r="E520" i="4" s="1"/>
  <c r="C521" i="4"/>
  <c r="E521" i="4" s="1"/>
  <c r="C522" i="4"/>
  <c r="E522" i="4" s="1"/>
  <c r="C523" i="4"/>
  <c r="E523" i="4" s="1"/>
  <c r="C524" i="4"/>
  <c r="E524" i="4" s="1"/>
  <c r="C525" i="4"/>
  <c r="E525" i="4" s="1"/>
  <c r="C526" i="4"/>
  <c r="E526" i="4" s="1"/>
  <c r="C527" i="4"/>
  <c r="E527" i="4" s="1"/>
  <c r="C528" i="4"/>
  <c r="E528" i="4" s="1"/>
  <c r="C529" i="4"/>
  <c r="E529" i="4" s="1"/>
  <c r="C530" i="4"/>
  <c r="E530" i="4" s="1"/>
  <c r="C531" i="4"/>
  <c r="E531" i="4" s="1"/>
  <c r="C532" i="4"/>
  <c r="E532" i="4" s="1"/>
  <c r="C533" i="4"/>
  <c r="E533" i="4" s="1"/>
  <c r="C534" i="4"/>
  <c r="E534" i="4" s="1"/>
  <c r="C535" i="4"/>
  <c r="E535" i="4" s="1"/>
  <c r="C536" i="4"/>
  <c r="E536" i="4" s="1"/>
  <c r="C537" i="4"/>
  <c r="E537" i="4" s="1"/>
  <c r="C538" i="4"/>
  <c r="E538" i="4" s="1"/>
  <c r="C539" i="4"/>
  <c r="E539" i="4" s="1"/>
  <c r="C540" i="4"/>
  <c r="E540" i="4" s="1"/>
  <c r="C541" i="4"/>
  <c r="E541" i="4" s="1"/>
  <c r="C542" i="4"/>
  <c r="E542" i="4" s="1"/>
  <c r="C543" i="4"/>
  <c r="E543" i="4" s="1"/>
  <c r="C544" i="4"/>
  <c r="E544" i="4" s="1"/>
  <c r="C545" i="4"/>
  <c r="E545" i="4" s="1"/>
  <c r="C546" i="4"/>
  <c r="E546" i="4" s="1"/>
  <c r="C547" i="4"/>
  <c r="E547" i="4" s="1"/>
  <c r="C548" i="4"/>
  <c r="E548" i="4" s="1"/>
  <c r="C549" i="4"/>
  <c r="E549" i="4" s="1"/>
  <c r="C550" i="4"/>
  <c r="E550" i="4" s="1"/>
  <c r="C551" i="4"/>
  <c r="E551" i="4" s="1"/>
  <c r="C552" i="4"/>
  <c r="E552" i="4" s="1"/>
  <c r="C553" i="4"/>
  <c r="E553" i="4" s="1"/>
  <c r="C554" i="4"/>
  <c r="E554" i="4" s="1"/>
  <c r="C555" i="4"/>
  <c r="E555" i="4" s="1"/>
  <c r="C556" i="4"/>
  <c r="E556" i="4" s="1"/>
  <c r="C557" i="4"/>
  <c r="E557" i="4" s="1"/>
  <c r="C558" i="4"/>
  <c r="E558" i="4" s="1"/>
  <c r="C559" i="4"/>
  <c r="E559" i="4" s="1"/>
  <c r="C560" i="4"/>
  <c r="E560" i="4" s="1"/>
  <c r="C561" i="4"/>
  <c r="E561" i="4" s="1"/>
  <c r="C562" i="4"/>
  <c r="E562" i="4" s="1"/>
  <c r="C563" i="4"/>
  <c r="E563" i="4" s="1"/>
  <c r="C564" i="4"/>
  <c r="E564" i="4" s="1"/>
  <c r="C565" i="4"/>
  <c r="E565" i="4" s="1"/>
  <c r="C566" i="4"/>
  <c r="E566" i="4" s="1"/>
  <c r="C567" i="4"/>
  <c r="E567" i="4" s="1"/>
  <c r="C568" i="4"/>
  <c r="E568" i="4" s="1"/>
  <c r="C569" i="4"/>
  <c r="E569" i="4" s="1"/>
  <c r="C570" i="4"/>
  <c r="E570" i="4" s="1"/>
  <c r="C571" i="4"/>
  <c r="E571" i="4" s="1"/>
  <c r="C572" i="4"/>
  <c r="E572" i="4" s="1"/>
  <c r="C573" i="4"/>
  <c r="E573" i="4" s="1"/>
  <c r="C574" i="4"/>
  <c r="E574" i="4" s="1"/>
  <c r="C575" i="4"/>
  <c r="E575" i="4" s="1"/>
  <c r="C576" i="4"/>
  <c r="E576" i="4" s="1"/>
  <c r="C577" i="4"/>
  <c r="E577" i="4" s="1"/>
  <c r="C578" i="4"/>
  <c r="E578" i="4" s="1"/>
  <c r="C579" i="4"/>
  <c r="E579" i="4" s="1"/>
  <c r="C580" i="4"/>
  <c r="E580" i="4" s="1"/>
  <c r="C581" i="4"/>
  <c r="E581" i="4" s="1"/>
  <c r="C582" i="4"/>
  <c r="E582" i="4" s="1"/>
  <c r="C583" i="4"/>
  <c r="E583" i="4" s="1"/>
  <c r="C584" i="4"/>
  <c r="E584" i="4" s="1"/>
  <c r="C585" i="4"/>
  <c r="E585" i="4" s="1"/>
  <c r="C586" i="4"/>
  <c r="E586" i="4" s="1"/>
  <c r="C587" i="4"/>
  <c r="E587" i="4" s="1"/>
  <c r="C588" i="4"/>
  <c r="E588" i="4" s="1"/>
  <c r="C589" i="4"/>
  <c r="E589" i="4" s="1"/>
  <c r="C590" i="4"/>
  <c r="E590" i="4" s="1"/>
  <c r="C591" i="4"/>
  <c r="E591" i="4" s="1"/>
  <c r="C592" i="4"/>
  <c r="E592" i="4" s="1"/>
  <c r="C593" i="4"/>
  <c r="E593" i="4" s="1"/>
  <c r="C594" i="4"/>
  <c r="E594" i="4" s="1"/>
  <c r="C595" i="4"/>
  <c r="E595" i="4" s="1"/>
  <c r="C596" i="4"/>
  <c r="E596" i="4" s="1"/>
  <c r="C597" i="4"/>
  <c r="E597" i="4" s="1"/>
  <c r="C598" i="4"/>
  <c r="E598" i="4" s="1"/>
  <c r="C599" i="4"/>
  <c r="E599" i="4" s="1"/>
  <c r="C600" i="4"/>
  <c r="E600" i="4" s="1"/>
  <c r="C601" i="4"/>
  <c r="E601" i="4" s="1"/>
  <c r="C602" i="4"/>
  <c r="E602" i="4" s="1"/>
  <c r="C603" i="4"/>
  <c r="E603" i="4" s="1"/>
  <c r="C604" i="4"/>
  <c r="E604" i="4" s="1"/>
  <c r="C605" i="4"/>
  <c r="E605" i="4" s="1"/>
  <c r="C606" i="4"/>
  <c r="E606" i="4" s="1"/>
  <c r="C607" i="4"/>
  <c r="E607" i="4" s="1"/>
  <c r="C608" i="4"/>
  <c r="E608" i="4" s="1"/>
  <c r="C609" i="4"/>
  <c r="E609" i="4" s="1"/>
  <c r="C610" i="4"/>
  <c r="E610" i="4" s="1"/>
  <c r="C611" i="4"/>
  <c r="E611" i="4" s="1"/>
  <c r="C612" i="4"/>
  <c r="E612" i="4" s="1"/>
  <c r="C613" i="4"/>
  <c r="E613" i="4" s="1"/>
  <c r="C614" i="4"/>
  <c r="E614" i="4" s="1"/>
  <c r="C615" i="4"/>
  <c r="E615" i="4" s="1"/>
  <c r="C616" i="4"/>
  <c r="E616" i="4" s="1"/>
  <c r="C617" i="4"/>
  <c r="E617" i="4" s="1"/>
  <c r="C618" i="4"/>
  <c r="E618" i="4" s="1"/>
  <c r="C619" i="4"/>
  <c r="E619" i="4" s="1"/>
  <c r="C81" i="9"/>
  <c r="D81" i="9" s="1"/>
  <c r="C78" i="9"/>
  <c r="D78" i="9" s="1"/>
  <c r="C79" i="9"/>
  <c r="D79" i="9" s="1"/>
  <c r="C80" i="9"/>
  <c r="D80" i="9" s="1"/>
  <c r="C76" i="9"/>
  <c r="D76" i="9" s="1"/>
  <c r="C77" i="9"/>
  <c r="D77" i="9" s="1"/>
  <c r="C73" i="9"/>
  <c r="E73" i="9" s="1"/>
  <c r="C74" i="9"/>
  <c r="D74" i="9" s="1"/>
  <c r="C75" i="9"/>
  <c r="D75" i="9" s="1"/>
  <c r="C65" i="9"/>
  <c r="D65" i="9" s="1"/>
  <c r="C66" i="9"/>
  <c r="D66" i="9" s="1"/>
  <c r="C67" i="9"/>
  <c r="E67" i="9" s="1"/>
  <c r="C68" i="9"/>
  <c r="D68" i="9" s="1"/>
  <c r="C69" i="9"/>
  <c r="D69" i="9" s="1"/>
  <c r="C70" i="9"/>
  <c r="D70" i="9" s="1"/>
  <c r="C71" i="9"/>
  <c r="E71" i="9" s="1"/>
  <c r="C72" i="9"/>
  <c r="E72" i="9" s="1"/>
  <c r="C52" i="9"/>
  <c r="D52" i="9" s="1"/>
  <c r="C53" i="9"/>
  <c r="D53" i="9" s="1"/>
  <c r="C54" i="9"/>
  <c r="E54" i="9" s="1"/>
  <c r="C55" i="9"/>
  <c r="D55" i="9" s="1"/>
  <c r="C56" i="9"/>
  <c r="D56" i="9" s="1"/>
  <c r="C57" i="9"/>
  <c r="D57" i="9" s="1"/>
  <c r="C58" i="9"/>
  <c r="E58" i="9" s="1"/>
  <c r="C59" i="9"/>
  <c r="E59" i="9" s="1"/>
  <c r="C60" i="9"/>
  <c r="D60" i="9" s="1"/>
  <c r="C61" i="9"/>
  <c r="D61" i="9" s="1"/>
  <c r="C62" i="9"/>
  <c r="E62" i="9" s="1"/>
  <c r="C63" i="9"/>
  <c r="D63" i="9" s="1"/>
  <c r="C64" i="9"/>
  <c r="D64" i="9" s="1"/>
  <c r="C42" i="9"/>
  <c r="D42" i="9" s="1"/>
  <c r="C43" i="9"/>
  <c r="D43" i="9" s="1"/>
  <c r="C44" i="9"/>
  <c r="E44" i="9" s="1"/>
  <c r="C45" i="9"/>
  <c r="E45" i="9" s="1"/>
  <c r="C46" i="9"/>
  <c r="D46" i="9" s="1"/>
  <c r="C47" i="9"/>
  <c r="D47" i="9" s="1"/>
  <c r="C48" i="9"/>
  <c r="E48" i="9" s="1"/>
  <c r="C49" i="9"/>
  <c r="D49" i="9" s="1"/>
  <c r="C50" i="9"/>
  <c r="D50" i="9" s="1"/>
  <c r="C51" i="9"/>
  <c r="D51" i="9" s="1"/>
  <c r="C41" i="11"/>
  <c r="C40" i="11"/>
  <c r="C39" i="11"/>
  <c r="E39" i="11" s="1"/>
  <c r="C38" i="11"/>
  <c r="C37" i="11"/>
  <c r="E37" i="11" s="1"/>
  <c r="C36" i="11"/>
  <c r="C35" i="11"/>
  <c r="E35" i="11" s="1"/>
  <c r="C34" i="11"/>
  <c r="C33" i="11"/>
  <c r="C32" i="11"/>
  <c r="C31" i="11"/>
  <c r="E31" i="11" s="1"/>
  <c r="C30" i="11"/>
  <c r="C29" i="11"/>
  <c r="C28" i="11"/>
  <c r="C27" i="11"/>
  <c r="E27" i="11" s="1"/>
  <c r="C26" i="11"/>
  <c r="E26" i="11" s="1"/>
  <c r="C25" i="11"/>
  <c r="E25" i="11" s="1"/>
  <c r="C24" i="11"/>
  <c r="C23" i="11"/>
  <c r="E23" i="11" s="1"/>
  <c r="C22" i="11"/>
  <c r="E22" i="11" s="1"/>
  <c r="M21" i="11" s="1"/>
  <c r="O21" i="11" s="1"/>
  <c r="N21" i="11"/>
  <c r="E18" i="11"/>
  <c r="E17" i="11"/>
  <c r="E16" i="11"/>
  <c r="E15" i="11"/>
  <c r="E14" i="11"/>
  <c r="N13" i="11"/>
  <c r="N14" i="11" s="1"/>
  <c r="N15" i="11" s="1"/>
  <c r="N16" i="11" s="1"/>
  <c r="E13" i="11"/>
  <c r="N12" i="11"/>
  <c r="E12" i="11"/>
  <c r="N11" i="11"/>
  <c r="E11" i="11"/>
  <c r="G11" i="11" s="1"/>
  <c r="C23" i="9"/>
  <c r="D23" i="9" s="1"/>
  <c r="C24" i="9"/>
  <c r="D24" i="9" s="1"/>
  <c r="C25" i="9"/>
  <c r="D25" i="9" s="1"/>
  <c r="C26" i="9"/>
  <c r="D26" i="9" s="1"/>
  <c r="C27" i="9"/>
  <c r="D27" i="9" s="1"/>
  <c r="C28" i="9"/>
  <c r="D28" i="9" s="1"/>
  <c r="C29" i="9"/>
  <c r="D29" i="9" s="1"/>
  <c r="C30" i="9"/>
  <c r="D30" i="9" s="1"/>
  <c r="C31" i="9"/>
  <c r="D31" i="9" s="1"/>
  <c r="C32" i="9"/>
  <c r="D32" i="9" s="1"/>
  <c r="C33" i="9"/>
  <c r="D33" i="9" s="1"/>
  <c r="C34" i="9"/>
  <c r="D34" i="9" s="1"/>
  <c r="C35" i="9"/>
  <c r="D35" i="9" s="1"/>
  <c r="C36" i="9"/>
  <c r="D36" i="9" s="1"/>
  <c r="C37" i="9"/>
  <c r="D37" i="9" s="1"/>
  <c r="C38" i="9"/>
  <c r="D38" i="9" s="1"/>
  <c r="C39" i="9"/>
  <c r="D39" i="9" s="1"/>
  <c r="C40" i="9"/>
  <c r="D40" i="9" s="1"/>
  <c r="C41" i="9"/>
  <c r="D41" i="9" s="1"/>
  <c r="C22" i="9"/>
  <c r="E22" i="9" s="1"/>
  <c r="S8" i="10"/>
  <c r="S9" i="10"/>
  <c r="S10" i="10"/>
  <c r="S11" i="10"/>
  <c r="S12" i="10"/>
  <c r="S13" i="10"/>
  <c r="S14" i="10"/>
  <c r="S15" i="10"/>
  <c r="S16" i="10"/>
  <c r="S17" i="10"/>
  <c r="S18" i="10"/>
  <c r="S19" i="10"/>
  <c r="S20" i="10"/>
  <c r="S21" i="10"/>
  <c r="S22" i="10"/>
  <c r="S23" i="10"/>
  <c r="S24" i="10"/>
  <c r="S25" i="10"/>
  <c r="S26" i="10"/>
  <c r="S7" i="10"/>
  <c r="V26" i="10"/>
  <c r="V25" i="10"/>
  <c r="V24" i="10"/>
  <c r="V23" i="10"/>
  <c r="V22" i="10"/>
  <c r="V21" i="10"/>
  <c r="V20" i="10"/>
  <c r="V19" i="10"/>
  <c r="V18" i="10"/>
  <c r="V17" i="10"/>
  <c r="V16" i="10"/>
  <c r="V15" i="10"/>
  <c r="V14" i="10"/>
  <c r="V13" i="10"/>
  <c r="V12" i="10"/>
  <c r="V11" i="10"/>
  <c r="W11" i="10" s="1"/>
  <c r="V10" i="10"/>
  <c r="V9" i="10"/>
  <c r="V8" i="10"/>
  <c r="V7" i="10"/>
  <c r="W7" i="10" s="1"/>
  <c r="Q26" i="3"/>
  <c r="S26" i="3" s="1"/>
  <c r="T26" i="3"/>
  <c r="V26" i="3" s="1"/>
  <c r="Q22" i="3"/>
  <c r="S22" i="3" s="1"/>
  <c r="T22" i="3"/>
  <c r="V22" i="3" s="1"/>
  <c r="Q23" i="3"/>
  <c r="S23" i="3" s="1"/>
  <c r="T23" i="3"/>
  <c r="V23" i="3" s="1"/>
  <c r="Q24" i="3"/>
  <c r="S24" i="3" s="1"/>
  <c r="T24" i="3"/>
  <c r="V24" i="3" s="1"/>
  <c r="Q25" i="3"/>
  <c r="S25" i="3" s="1"/>
  <c r="T25" i="3"/>
  <c r="V25" i="3" s="1"/>
  <c r="Q17" i="3"/>
  <c r="S17" i="3" s="1"/>
  <c r="T17" i="3"/>
  <c r="V17" i="3" s="1"/>
  <c r="Q18" i="3"/>
  <c r="S18" i="3" s="1"/>
  <c r="T18" i="3"/>
  <c r="V18" i="3" s="1"/>
  <c r="Q19" i="3"/>
  <c r="S19" i="3" s="1"/>
  <c r="T19" i="3"/>
  <c r="V19" i="3" s="1"/>
  <c r="Q20" i="3"/>
  <c r="S20" i="3" s="1"/>
  <c r="T20" i="3"/>
  <c r="V20" i="3" s="1"/>
  <c r="Q21" i="3"/>
  <c r="S21" i="3" s="1"/>
  <c r="T21" i="3"/>
  <c r="V21" i="3" s="1"/>
  <c r="N11" i="9"/>
  <c r="N12" i="9" s="1"/>
  <c r="N13" i="9" s="1"/>
  <c r="N14" i="9" s="1"/>
  <c r="N15" i="9" s="1"/>
  <c r="N16" i="9" s="1"/>
  <c r="E12" i="9"/>
  <c r="E13" i="9"/>
  <c r="E14" i="9"/>
  <c r="E15" i="9"/>
  <c r="E16" i="9"/>
  <c r="E17" i="9"/>
  <c r="E18" i="9"/>
  <c r="E11" i="9"/>
  <c r="G11" i="9" s="1"/>
  <c r="G12" i="9" s="1"/>
  <c r="C37" i="8"/>
  <c r="D37" i="8" s="1"/>
  <c r="G38" i="8" s="1"/>
  <c r="C24" i="8"/>
  <c r="D24" i="8" s="1"/>
  <c r="G25" i="8" s="1"/>
  <c r="C25" i="8"/>
  <c r="D25" i="8" s="1"/>
  <c r="G26" i="8" s="1"/>
  <c r="C26" i="8"/>
  <c r="D26" i="8" s="1"/>
  <c r="G27" i="8" s="1"/>
  <c r="C27" i="8"/>
  <c r="D27" i="8" s="1"/>
  <c r="G28" i="8" s="1"/>
  <c r="C28" i="8"/>
  <c r="D28" i="8" s="1"/>
  <c r="G29" i="8" s="1"/>
  <c r="C29" i="8"/>
  <c r="D29" i="8" s="1"/>
  <c r="G30" i="8" s="1"/>
  <c r="C30" i="8"/>
  <c r="D30" i="8" s="1"/>
  <c r="G31" i="8" s="1"/>
  <c r="C31" i="8"/>
  <c r="D31" i="8" s="1"/>
  <c r="G32" i="8" s="1"/>
  <c r="C32" i="8"/>
  <c r="D32" i="8" s="1"/>
  <c r="G33" i="8" s="1"/>
  <c r="C33" i="8"/>
  <c r="D33" i="8" s="1"/>
  <c r="G34" i="8" s="1"/>
  <c r="C34" i="8"/>
  <c r="D34" i="8" s="1"/>
  <c r="G35" i="8" s="1"/>
  <c r="C35" i="8"/>
  <c r="D35" i="8" s="1"/>
  <c r="G36" i="8" s="1"/>
  <c r="C36" i="8"/>
  <c r="D36" i="8" s="1"/>
  <c r="G37" i="8" s="1"/>
  <c r="C18" i="8"/>
  <c r="D18" i="8" s="1"/>
  <c r="G19" i="8" s="1"/>
  <c r="C19" i="8"/>
  <c r="D19" i="8" s="1"/>
  <c r="G20" i="8" s="1"/>
  <c r="C20" i="8"/>
  <c r="D20" i="8" s="1"/>
  <c r="G21" i="8" s="1"/>
  <c r="C21" i="8"/>
  <c r="D21" i="8" s="1"/>
  <c r="G22" i="8" s="1"/>
  <c r="C22" i="8"/>
  <c r="D22" i="8" s="1"/>
  <c r="G23" i="8" s="1"/>
  <c r="C23" i="8"/>
  <c r="D23" i="8" s="1"/>
  <c r="G24" i="8" s="1"/>
  <c r="C17" i="8"/>
  <c r="D17" i="8" s="1"/>
  <c r="G18" i="8" s="1"/>
  <c r="H18" i="8" s="1"/>
  <c r="F12" i="8"/>
  <c r="F13" i="8"/>
  <c r="F11" i="8"/>
  <c r="F10" i="8"/>
  <c r="D11" i="8"/>
  <c r="D12" i="8"/>
  <c r="D13" i="8"/>
  <c r="D10" i="8"/>
  <c r="C17" i="7"/>
  <c r="D17" i="7" s="1"/>
  <c r="C18" i="7"/>
  <c r="D18" i="7" s="1"/>
  <c r="C19" i="7"/>
  <c r="D19" i="7" s="1"/>
  <c r="C20" i="7"/>
  <c r="D20" i="7" s="1"/>
  <c r="C21" i="7"/>
  <c r="D21" i="7" s="1"/>
  <c r="C22" i="7"/>
  <c r="D22" i="7" s="1"/>
  <c r="C23" i="7"/>
  <c r="D23" i="7" s="1"/>
  <c r="C24" i="7"/>
  <c r="D24" i="7" s="1"/>
  <c r="C25" i="7"/>
  <c r="D25" i="7" s="1"/>
  <c r="C26" i="7"/>
  <c r="D26" i="7" s="1"/>
  <c r="C27" i="7"/>
  <c r="D27" i="7" s="1"/>
  <c r="C28" i="7"/>
  <c r="D28" i="7" s="1"/>
  <c r="C29" i="7"/>
  <c r="D29" i="7" s="1"/>
  <c r="C30" i="7"/>
  <c r="D30" i="7" s="1"/>
  <c r="C31" i="7"/>
  <c r="D31" i="7" s="1"/>
  <c r="C32" i="7"/>
  <c r="D32" i="7" s="1"/>
  <c r="C33" i="7"/>
  <c r="D33" i="7" s="1"/>
  <c r="C34" i="7"/>
  <c r="D34" i="7" s="1"/>
  <c r="C35" i="7"/>
  <c r="D35" i="7" s="1"/>
  <c r="C36" i="7"/>
  <c r="D36" i="7" s="1"/>
  <c r="C37" i="7"/>
  <c r="D37" i="7" s="1"/>
  <c r="C38" i="7"/>
  <c r="D38" i="7" s="1"/>
  <c r="C39" i="7"/>
  <c r="D39" i="7" s="1"/>
  <c r="C40" i="7"/>
  <c r="D40" i="7" s="1"/>
  <c r="C41" i="7"/>
  <c r="D41" i="7" s="1"/>
  <c r="C42" i="7"/>
  <c r="D42" i="7" s="1"/>
  <c r="C43" i="7"/>
  <c r="D43" i="7" s="1"/>
  <c r="C44" i="7"/>
  <c r="D44" i="7" s="1"/>
  <c r="C45" i="7"/>
  <c r="D45" i="7" s="1"/>
  <c r="C16" i="7"/>
  <c r="D16" i="7" s="1"/>
  <c r="K45" i="6"/>
  <c r="C46" i="6"/>
  <c r="C47" i="6"/>
  <c r="E47" i="6" s="1"/>
  <c r="C48" i="6"/>
  <c r="E48" i="6" s="1"/>
  <c r="C49" i="6"/>
  <c r="E49" i="6" s="1"/>
  <c r="C50" i="6"/>
  <c r="C51" i="6"/>
  <c r="E51" i="6" s="1"/>
  <c r="C52" i="6"/>
  <c r="E52" i="6" s="1"/>
  <c r="C53" i="6"/>
  <c r="E53" i="6" s="1"/>
  <c r="C54" i="6"/>
  <c r="C55" i="6"/>
  <c r="E55" i="6" s="1"/>
  <c r="C56" i="6"/>
  <c r="E56" i="6" s="1"/>
  <c r="C57" i="6"/>
  <c r="E57" i="6" s="1"/>
  <c r="C58" i="6"/>
  <c r="C59" i="6"/>
  <c r="E59" i="6" s="1"/>
  <c r="C60" i="6"/>
  <c r="E60" i="6" s="1"/>
  <c r="C61" i="6"/>
  <c r="E61" i="6" s="1"/>
  <c r="C62" i="6"/>
  <c r="C63" i="6"/>
  <c r="E63" i="6" s="1"/>
  <c r="C64" i="6"/>
  <c r="E64" i="6" s="1"/>
  <c r="C65" i="6"/>
  <c r="E65" i="6" s="1"/>
  <c r="C66" i="6"/>
  <c r="C45" i="6"/>
  <c r="E45" i="6" s="1"/>
  <c r="K46" i="6"/>
  <c r="K47" i="6"/>
  <c r="K48" i="6"/>
  <c r="K49" i="6"/>
  <c r="K50" i="6"/>
  <c r="K51" i="6"/>
  <c r="K52" i="6"/>
  <c r="K53" i="6"/>
  <c r="K54" i="6"/>
  <c r="K55" i="6"/>
  <c r="K56" i="6"/>
  <c r="K57" i="6"/>
  <c r="K58" i="6"/>
  <c r="K59" i="6"/>
  <c r="K60" i="6"/>
  <c r="K61" i="6"/>
  <c r="K62" i="6"/>
  <c r="K63" i="6"/>
  <c r="K64" i="6"/>
  <c r="K65" i="6"/>
  <c r="K66" i="6"/>
  <c r="L30" i="1"/>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E59" i="5"/>
  <c r="E60" i="5"/>
  <c r="E61" i="5"/>
  <c r="E62" i="5"/>
  <c r="C59" i="5"/>
  <c r="C60" i="5"/>
  <c r="C61" i="5"/>
  <c r="C62" i="5"/>
  <c r="C57" i="5"/>
  <c r="E57" i="5"/>
  <c r="C58" i="5"/>
  <c r="E58" i="5"/>
  <c r="C53" i="5"/>
  <c r="E53" i="5"/>
  <c r="C54" i="5"/>
  <c r="E54" i="5"/>
  <c r="C55" i="5"/>
  <c r="E55" i="5"/>
  <c r="C56" i="5"/>
  <c r="E56" i="5"/>
  <c r="E34" i="5"/>
  <c r="E35" i="5"/>
  <c r="E36" i="5"/>
  <c r="E37" i="5"/>
  <c r="E38" i="5"/>
  <c r="E39" i="5"/>
  <c r="E40" i="5"/>
  <c r="E41" i="5"/>
  <c r="E42" i="5"/>
  <c r="E43" i="5"/>
  <c r="E44" i="5"/>
  <c r="E45" i="5"/>
  <c r="E46" i="5"/>
  <c r="E47" i="5"/>
  <c r="E48" i="5"/>
  <c r="E49" i="5"/>
  <c r="E50" i="5"/>
  <c r="E51" i="5"/>
  <c r="E52" i="5"/>
  <c r="C34" i="5"/>
  <c r="C35" i="5"/>
  <c r="C36" i="5"/>
  <c r="C37" i="5"/>
  <c r="C38" i="5"/>
  <c r="C39" i="5"/>
  <c r="C40" i="5"/>
  <c r="C41" i="5"/>
  <c r="C42" i="5"/>
  <c r="C43" i="5"/>
  <c r="C44" i="5"/>
  <c r="C45" i="5"/>
  <c r="C46" i="5"/>
  <c r="C47" i="5"/>
  <c r="C48" i="5"/>
  <c r="C49" i="5"/>
  <c r="C50" i="5"/>
  <c r="C51" i="5"/>
  <c r="C52" i="5"/>
  <c r="A34" i="5"/>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C27" i="5"/>
  <c r="C28" i="5" s="1"/>
  <c r="C29" i="5" s="1"/>
  <c r="G16" i="5"/>
  <c r="G17" i="5" s="1"/>
  <c r="G18" i="5" s="1"/>
  <c r="G19" i="5" s="1"/>
  <c r="G20" i="5" s="1"/>
  <c r="G21" i="5" s="1"/>
  <c r="G22" i="5" s="1"/>
  <c r="F16" i="5"/>
  <c r="F17" i="5" s="1"/>
  <c r="F18" i="5" s="1"/>
  <c r="F19" i="5" s="1"/>
  <c r="F20" i="5" s="1"/>
  <c r="F21" i="5" s="1"/>
  <c r="F22" i="5" s="1"/>
  <c r="E16" i="5"/>
  <c r="E17" i="5" s="1"/>
  <c r="E18" i="5" s="1"/>
  <c r="E19" i="5" s="1"/>
  <c r="E20" i="5" s="1"/>
  <c r="E21" i="5" s="1"/>
  <c r="E22" i="5" s="1"/>
  <c r="F50" i="4"/>
  <c r="H50" i="4" s="1"/>
  <c r="C50" i="4"/>
  <c r="E50" i="4" s="1"/>
  <c r="T16" i="3"/>
  <c r="V16" i="3" s="1"/>
  <c r="Q16" i="3"/>
  <c r="S16" i="3" s="1"/>
  <c r="T15" i="3"/>
  <c r="V15" i="3" s="1"/>
  <c r="Q15" i="3"/>
  <c r="S15" i="3" s="1"/>
  <c r="T14" i="3"/>
  <c r="V14" i="3" s="1"/>
  <c r="Q14" i="3"/>
  <c r="S14" i="3" s="1"/>
  <c r="T13" i="3"/>
  <c r="V13" i="3" s="1"/>
  <c r="Q13" i="3"/>
  <c r="S13" i="3" s="1"/>
  <c r="T12" i="3"/>
  <c r="V12" i="3" s="1"/>
  <c r="Q12" i="3"/>
  <c r="S12" i="3" s="1"/>
  <c r="T11" i="3"/>
  <c r="V11" i="3" s="1"/>
  <c r="Q11" i="3"/>
  <c r="S11" i="3" s="1"/>
  <c r="T10" i="3"/>
  <c r="V10" i="3" s="1"/>
  <c r="Q10" i="3"/>
  <c r="S10" i="3" s="1"/>
  <c r="T9" i="3"/>
  <c r="V9" i="3" s="1"/>
  <c r="Q9" i="3"/>
  <c r="S9" i="3" s="1"/>
  <c r="T8" i="3"/>
  <c r="V8" i="3" s="1"/>
  <c r="Q8" i="3"/>
  <c r="S8" i="3" s="1"/>
  <c r="T7" i="3"/>
  <c r="V7" i="3" s="1"/>
  <c r="Q7" i="3"/>
  <c r="S7" i="3" s="1"/>
  <c r="T8" i="2"/>
  <c r="V8" i="2" s="1"/>
  <c r="T9" i="2"/>
  <c r="V9" i="2" s="1"/>
  <c r="T10" i="2"/>
  <c r="V10" i="2" s="1"/>
  <c r="T11" i="2"/>
  <c r="V11" i="2" s="1"/>
  <c r="T12" i="2"/>
  <c r="V12" i="2" s="1"/>
  <c r="T13" i="2"/>
  <c r="V13" i="2" s="1"/>
  <c r="T14" i="2"/>
  <c r="V14" i="2" s="1"/>
  <c r="T15" i="2"/>
  <c r="V15" i="2" s="1"/>
  <c r="T16" i="2"/>
  <c r="V16" i="2" s="1"/>
  <c r="Q8" i="2"/>
  <c r="S8" i="2" s="1"/>
  <c r="Q9" i="2"/>
  <c r="S9" i="2" s="1"/>
  <c r="Q10" i="2"/>
  <c r="S10" i="2" s="1"/>
  <c r="Q11" i="2"/>
  <c r="S11" i="2" s="1"/>
  <c r="Q12" i="2"/>
  <c r="S12" i="2" s="1"/>
  <c r="Q13" i="2"/>
  <c r="S13" i="2" s="1"/>
  <c r="Q14" i="2"/>
  <c r="S14" i="2" s="1"/>
  <c r="Q15" i="2"/>
  <c r="S15" i="2" s="1"/>
  <c r="Q16" i="2"/>
  <c r="S16" i="2" s="1"/>
  <c r="T21" i="2"/>
  <c r="T22" i="2"/>
  <c r="T23" i="2"/>
  <c r="T24" i="2"/>
  <c r="T25" i="2"/>
  <c r="T26" i="2"/>
  <c r="T27" i="2"/>
  <c r="T28" i="2"/>
  <c r="T29" i="2"/>
  <c r="T20" i="2"/>
  <c r="Q21" i="2"/>
  <c r="Q22" i="2"/>
  <c r="Q23" i="2"/>
  <c r="Q24" i="2"/>
  <c r="Q25" i="2"/>
  <c r="Q26" i="2"/>
  <c r="Q27" i="2"/>
  <c r="Q28" i="2"/>
  <c r="Q29" i="2"/>
  <c r="Q20" i="2"/>
  <c r="T7" i="2"/>
  <c r="V7" i="2" s="1"/>
  <c r="Q7" i="2"/>
  <c r="S7" i="2" s="1"/>
  <c r="AB34" i="1"/>
  <c r="AB32" i="1"/>
  <c r="AB30" i="1"/>
  <c r="AC23" i="1"/>
  <c r="AH18" i="1"/>
  <c r="AH17" i="1"/>
  <c r="AI17" i="1" s="1"/>
  <c r="AH16" i="1"/>
  <c r="AI16" i="1" s="1"/>
  <c r="AH15" i="1"/>
  <c r="AH14" i="1"/>
  <c r="AH13" i="1"/>
  <c r="AI13" i="1" s="1"/>
  <c r="AH12" i="1"/>
  <c r="AH11" i="1"/>
  <c r="AH10" i="1"/>
  <c r="AH9" i="1"/>
  <c r="AI9" i="1" s="1"/>
  <c r="AH8" i="1"/>
  <c r="AH7" i="1"/>
  <c r="AH6" i="1"/>
  <c r="AI6" i="1" s="1"/>
  <c r="AH5" i="1"/>
  <c r="AI5" i="1" s="1"/>
  <c r="AH4" i="1"/>
  <c r="AI4" i="1" s="1"/>
  <c r="AE18" i="1"/>
  <c r="AF18" i="1" s="1"/>
  <c r="AE17" i="1"/>
  <c r="AE16" i="1"/>
  <c r="AE15" i="1"/>
  <c r="AE14" i="1"/>
  <c r="AF14" i="1" s="1"/>
  <c r="AE13" i="1"/>
  <c r="AE12" i="1"/>
  <c r="AE11" i="1"/>
  <c r="AE10" i="1"/>
  <c r="AF10" i="1" s="1"/>
  <c r="AE9" i="1"/>
  <c r="AE8" i="1"/>
  <c r="AE7" i="1"/>
  <c r="AE6" i="1"/>
  <c r="AF6" i="1" s="1"/>
  <c r="AE5" i="1"/>
  <c r="AE4" i="1"/>
  <c r="AC18" i="1"/>
  <c r="AC17" i="1"/>
  <c r="AD17" i="1" s="1"/>
  <c r="AC16" i="1"/>
  <c r="AC15" i="1"/>
  <c r="AC14" i="1"/>
  <c r="AC13" i="1"/>
  <c r="AD13" i="1" s="1"/>
  <c r="AC12" i="1"/>
  <c r="AC11" i="1"/>
  <c r="AC10" i="1"/>
  <c r="AC9" i="1"/>
  <c r="AD9" i="1" s="1"/>
  <c r="AC8" i="1"/>
  <c r="AC7" i="1"/>
  <c r="AC6" i="1"/>
  <c r="AC5" i="1"/>
  <c r="AD5" i="1" s="1"/>
  <c r="AC4" i="1"/>
  <c r="AA18" i="1"/>
  <c r="AA17" i="1"/>
  <c r="AA16" i="1"/>
  <c r="AB16" i="1" s="1"/>
  <c r="AA15" i="1"/>
  <c r="AA14" i="1"/>
  <c r="AA13" i="1"/>
  <c r="AA12" i="1"/>
  <c r="AB12" i="1" s="1"/>
  <c r="AA11" i="1"/>
  <c r="AA10" i="1"/>
  <c r="AA9" i="1"/>
  <c r="AA8" i="1"/>
  <c r="AB8" i="1" s="1"/>
  <c r="AA7" i="1"/>
  <c r="AA6" i="1"/>
  <c r="AA5" i="1"/>
  <c r="AA4" i="1"/>
  <c r="AB4" i="1" s="1"/>
  <c r="L34" i="1"/>
  <c r="L32" i="1"/>
  <c r="M23" i="1"/>
  <c r="U18" i="1"/>
  <c r="U17" i="1"/>
  <c r="U16" i="1"/>
  <c r="U15" i="1"/>
  <c r="W15" i="1" s="1"/>
  <c r="U14" i="1"/>
  <c r="U13" i="1"/>
  <c r="U12" i="1"/>
  <c r="U11" i="1"/>
  <c r="W11" i="1" s="1"/>
  <c r="U10" i="1"/>
  <c r="U9" i="1"/>
  <c r="U8" i="1"/>
  <c r="U7" i="1"/>
  <c r="W7" i="1" s="1"/>
  <c r="U6" i="1"/>
  <c r="U5" i="1"/>
  <c r="U4" i="1"/>
  <c r="P18" i="1"/>
  <c r="R18" i="1" s="1"/>
  <c r="P17" i="1"/>
  <c r="P16" i="1"/>
  <c r="P15" i="1"/>
  <c r="P14" i="1"/>
  <c r="R14" i="1" s="1"/>
  <c r="P13" i="1"/>
  <c r="P12" i="1"/>
  <c r="P11" i="1"/>
  <c r="P10" i="1"/>
  <c r="R10" i="1" s="1"/>
  <c r="P9" i="1"/>
  <c r="P8" i="1"/>
  <c r="P7" i="1"/>
  <c r="R7" i="1" s="1"/>
  <c r="P6" i="1"/>
  <c r="R6" i="1" s="1"/>
  <c r="P5" i="1"/>
  <c r="P4" i="1"/>
  <c r="K5" i="1"/>
  <c r="K6" i="1"/>
  <c r="L6" i="1" s="1"/>
  <c r="K7" i="1"/>
  <c r="K8" i="1"/>
  <c r="K9" i="1"/>
  <c r="K10" i="1"/>
  <c r="L10" i="1" s="1"/>
  <c r="K11" i="1"/>
  <c r="K12" i="1"/>
  <c r="K13" i="1"/>
  <c r="K14" i="1"/>
  <c r="L14" i="1" s="1"/>
  <c r="K15" i="1"/>
  <c r="K16" i="1"/>
  <c r="K17" i="1"/>
  <c r="K18" i="1"/>
  <c r="L18" i="1" s="1"/>
  <c r="K4" i="1"/>
  <c r="D23" i="1"/>
  <c r="D24" i="1" s="1"/>
  <c r="D25" i="1" s="1"/>
  <c r="D8" i="1"/>
  <c r="D9" i="1" s="1"/>
  <c r="D10" i="1" s="1"/>
  <c r="D11" i="1" s="1"/>
  <c r="D12" i="1" s="1"/>
  <c r="D13" i="1" s="1"/>
  <c r="D14" i="1" s="1"/>
  <c r="D15" i="1" s="1"/>
  <c r="D16" i="1" s="1"/>
  <c r="D17" i="1" s="1"/>
  <c r="D46" i="15" l="1"/>
  <c r="J15" i="15" s="1"/>
  <c r="F59" i="13"/>
  <c r="F55" i="13"/>
  <c r="F47" i="13"/>
  <c r="F43" i="13"/>
  <c r="I43" i="13" s="1"/>
  <c r="F39" i="13"/>
  <c r="G39" i="13" s="1"/>
  <c r="F35" i="13"/>
  <c r="I35" i="13" s="1"/>
  <c r="F51" i="13"/>
  <c r="I55" i="13"/>
  <c r="F34" i="13"/>
  <c r="D38" i="13"/>
  <c r="F38" i="13" s="1"/>
  <c r="D42" i="13"/>
  <c r="F42" i="13" s="1"/>
  <c r="D46" i="13"/>
  <c r="F46" i="13" s="1"/>
  <c r="D50" i="13"/>
  <c r="F50" i="13" s="1"/>
  <c r="D54" i="13"/>
  <c r="F54" i="13" s="1"/>
  <c r="D58" i="13"/>
  <c r="F58" i="13" s="1"/>
  <c r="D62" i="13"/>
  <c r="F62" i="13" s="1"/>
  <c r="I59" i="13"/>
  <c r="F37" i="13"/>
  <c r="D41" i="13"/>
  <c r="F41" i="13" s="1"/>
  <c r="F45" i="13"/>
  <c r="F49" i="13"/>
  <c r="D53" i="13"/>
  <c r="F53" i="13" s="1"/>
  <c r="F57" i="13"/>
  <c r="F61" i="13"/>
  <c r="D36" i="13"/>
  <c r="F36" i="13" s="1"/>
  <c r="F40" i="13"/>
  <c r="D44" i="13"/>
  <c r="F44" i="13" s="1"/>
  <c r="D48" i="13"/>
  <c r="F48" i="13" s="1"/>
  <c r="D52" i="13"/>
  <c r="F52" i="13" s="1"/>
  <c r="D56" i="13"/>
  <c r="F56" i="13" s="1"/>
  <c r="F60" i="13"/>
  <c r="F65" i="6"/>
  <c r="F61" i="6"/>
  <c r="F57" i="6"/>
  <c r="F53" i="6"/>
  <c r="F49" i="6"/>
  <c r="E66" i="6"/>
  <c r="F66" i="6" s="1"/>
  <c r="E62" i="6"/>
  <c r="F62" i="6" s="1"/>
  <c r="E58" i="6"/>
  <c r="F58" i="6" s="1"/>
  <c r="E54" i="6"/>
  <c r="F54" i="6" s="1"/>
  <c r="E50" i="6"/>
  <c r="F50" i="6" s="1"/>
  <c r="E46" i="6"/>
  <c r="F46" i="6" s="1"/>
  <c r="I51" i="12"/>
  <c r="I53" i="12"/>
  <c r="I55" i="12"/>
  <c r="I57" i="12"/>
  <c r="I59" i="12"/>
  <c r="I61" i="12"/>
  <c r="I63" i="12"/>
  <c r="I65" i="12"/>
  <c r="I67" i="12"/>
  <c r="I69" i="12"/>
  <c r="I71" i="12"/>
  <c r="I73" i="12"/>
  <c r="I75" i="12"/>
  <c r="I77" i="12"/>
  <c r="I79" i="12"/>
  <c r="I81" i="12"/>
  <c r="I83" i="12"/>
  <c r="I85" i="12"/>
  <c r="I87" i="12"/>
  <c r="I89" i="12"/>
  <c r="I50" i="12"/>
  <c r="I52" i="12"/>
  <c r="I54" i="12"/>
  <c r="I56" i="12"/>
  <c r="I58" i="12"/>
  <c r="I60" i="12"/>
  <c r="I62" i="12"/>
  <c r="I64" i="12"/>
  <c r="I66" i="12"/>
  <c r="I68" i="12"/>
  <c r="I70" i="12"/>
  <c r="I72" i="12"/>
  <c r="I74" i="12"/>
  <c r="I76" i="12"/>
  <c r="I78" i="12"/>
  <c r="I80" i="12"/>
  <c r="I82" i="12"/>
  <c r="I84" i="12"/>
  <c r="I86" i="12"/>
  <c r="I88" i="12"/>
  <c r="E81" i="9"/>
  <c r="E80" i="9"/>
  <c r="E79" i="9"/>
  <c r="E78" i="9"/>
  <c r="E76" i="9"/>
  <c r="E75" i="9"/>
  <c r="D73" i="9"/>
  <c r="E77" i="9"/>
  <c r="E74" i="9"/>
  <c r="D71" i="9"/>
  <c r="D59" i="9"/>
  <c r="E55" i="9"/>
  <c r="E69" i="9"/>
  <c r="E63" i="9"/>
  <c r="E65" i="9"/>
  <c r="D72" i="9"/>
  <c r="D67" i="9"/>
  <c r="D45" i="9"/>
  <c r="E68" i="9"/>
  <c r="E49" i="9"/>
  <c r="E64" i="9"/>
  <c r="E60" i="9"/>
  <c r="E56" i="9"/>
  <c r="E52" i="9"/>
  <c r="E70" i="9"/>
  <c r="E66" i="9"/>
  <c r="E46" i="9"/>
  <c r="D62" i="9"/>
  <c r="D58" i="9"/>
  <c r="D54" i="9"/>
  <c r="E50" i="9"/>
  <c r="E61" i="9"/>
  <c r="E57" i="9"/>
  <c r="E53" i="9"/>
  <c r="D48" i="9"/>
  <c r="D44" i="9"/>
  <c r="E42" i="9"/>
  <c r="E51" i="9"/>
  <c r="E47" i="9"/>
  <c r="E43" i="9"/>
  <c r="D28" i="11"/>
  <c r="D26" i="11"/>
  <c r="G12" i="11"/>
  <c r="G13" i="11" s="1"/>
  <c r="G14" i="11" s="1"/>
  <c r="G15" i="11" s="1"/>
  <c r="G16" i="11" s="1"/>
  <c r="G17" i="11" s="1"/>
  <c r="G18" i="11" s="1"/>
  <c r="D22" i="11"/>
  <c r="J22" i="11" s="1"/>
  <c r="D40" i="11"/>
  <c r="E29" i="11"/>
  <c r="E33" i="11"/>
  <c r="E41" i="11"/>
  <c r="E30" i="11"/>
  <c r="E36" i="11"/>
  <c r="D23" i="11"/>
  <c r="D25" i="11"/>
  <c r="D27" i="11"/>
  <c r="D29" i="11"/>
  <c r="D31" i="11"/>
  <c r="D33" i="11"/>
  <c r="D35" i="11"/>
  <c r="D37" i="11"/>
  <c r="D39" i="11"/>
  <c r="E32" i="11"/>
  <c r="E34" i="11"/>
  <c r="E38" i="11"/>
  <c r="D41" i="11"/>
  <c r="E24" i="11"/>
  <c r="E28" i="11"/>
  <c r="E40" i="11"/>
  <c r="E34" i="9"/>
  <c r="E38" i="9"/>
  <c r="E30" i="9"/>
  <c r="E26" i="9"/>
  <c r="E41" i="9"/>
  <c r="E37" i="9"/>
  <c r="E33" i="9"/>
  <c r="E29" i="9"/>
  <c r="E25" i="9"/>
  <c r="E40" i="9"/>
  <c r="E36" i="9"/>
  <c r="E32" i="9"/>
  <c r="E28" i="9"/>
  <c r="E24" i="9"/>
  <c r="E39" i="9"/>
  <c r="E35" i="9"/>
  <c r="E31" i="9"/>
  <c r="E27" i="9"/>
  <c r="E23" i="9"/>
  <c r="D22" i="9"/>
  <c r="J22" i="9" s="1"/>
  <c r="J23" i="9" s="1"/>
  <c r="G13" i="9"/>
  <c r="G14" i="9" s="1"/>
  <c r="G15" i="9" s="1"/>
  <c r="G16" i="9" s="1"/>
  <c r="G17" i="9" s="1"/>
  <c r="G18" i="9" s="1"/>
  <c r="W15" i="10"/>
  <c r="W17" i="10"/>
  <c r="W19" i="10"/>
  <c r="W21" i="10"/>
  <c r="W23" i="10"/>
  <c r="W25" i="10"/>
  <c r="W8" i="10"/>
  <c r="W10" i="10"/>
  <c r="W12" i="10"/>
  <c r="W14" i="10"/>
  <c r="W16" i="10"/>
  <c r="W18" i="10"/>
  <c r="W20" i="10"/>
  <c r="W22" i="10"/>
  <c r="W24" i="10"/>
  <c r="W26" i="10"/>
  <c r="W9" i="10"/>
  <c r="W13" i="10"/>
  <c r="W18" i="3"/>
  <c r="W24" i="3"/>
  <c r="W26" i="3"/>
  <c r="W22" i="3"/>
  <c r="W25" i="3"/>
  <c r="W21" i="3"/>
  <c r="W19" i="3"/>
  <c r="W23" i="3"/>
  <c r="W17" i="3"/>
  <c r="W20" i="3"/>
  <c r="H19" i="8"/>
  <c r="H20" i="8" s="1"/>
  <c r="H21" i="8" s="1"/>
  <c r="H22" i="8" s="1"/>
  <c r="H23" i="8" s="1"/>
  <c r="H24" i="8" s="1"/>
  <c r="H25" i="8" s="1"/>
  <c r="H26" i="8" s="1"/>
  <c r="H27" i="8" s="1"/>
  <c r="H28" i="8" s="1"/>
  <c r="H29" i="8" s="1"/>
  <c r="H30" i="8" s="1"/>
  <c r="H31" i="8" s="1"/>
  <c r="H32" i="8" s="1"/>
  <c r="H33" i="8" s="1"/>
  <c r="H34" i="8" s="1"/>
  <c r="H35" i="8" s="1"/>
  <c r="H36" i="8" s="1"/>
  <c r="H37" i="8" s="1"/>
  <c r="H38" i="8" s="1"/>
  <c r="F45" i="6"/>
  <c r="F63" i="6"/>
  <c r="F59" i="6"/>
  <c r="F55" i="6"/>
  <c r="F51" i="6"/>
  <c r="F47" i="6"/>
  <c r="F64" i="6"/>
  <c r="F60" i="6"/>
  <c r="F56" i="6"/>
  <c r="F52" i="6"/>
  <c r="F48" i="6"/>
  <c r="D49" i="5"/>
  <c r="F49" i="5" s="1"/>
  <c r="I49" i="5" s="1"/>
  <c r="D45" i="5"/>
  <c r="F45" i="5" s="1"/>
  <c r="I45" i="5" s="1"/>
  <c r="D41" i="5"/>
  <c r="F41" i="5" s="1"/>
  <c r="I41" i="5" s="1"/>
  <c r="D37" i="5"/>
  <c r="F37" i="5" s="1"/>
  <c r="I37" i="5" s="1"/>
  <c r="D56" i="5"/>
  <c r="F56" i="5" s="1"/>
  <c r="I56" i="5" s="1"/>
  <c r="D54" i="5"/>
  <c r="F54" i="5" s="1"/>
  <c r="I54" i="5" s="1"/>
  <c r="D57" i="5"/>
  <c r="F57" i="5" s="1"/>
  <c r="I57" i="5" s="1"/>
  <c r="D62" i="5"/>
  <c r="F62" i="5" s="1"/>
  <c r="I62" i="5" s="1"/>
  <c r="D52" i="5"/>
  <c r="F52" i="5" s="1"/>
  <c r="I52" i="5" s="1"/>
  <c r="D48" i="5"/>
  <c r="F48" i="5" s="1"/>
  <c r="I48" i="5" s="1"/>
  <c r="D44" i="5"/>
  <c r="F44" i="5" s="1"/>
  <c r="I44" i="5" s="1"/>
  <c r="D40" i="5"/>
  <c r="F40" i="5" s="1"/>
  <c r="I40" i="5" s="1"/>
  <c r="D36" i="5"/>
  <c r="F36" i="5" s="1"/>
  <c r="I36" i="5" s="1"/>
  <c r="D61" i="5"/>
  <c r="F61" i="5" s="1"/>
  <c r="I61" i="5" s="1"/>
  <c r="D51" i="5"/>
  <c r="F51" i="5" s="1"/>
  <c r="I51" i="5" s="1"/>
  <c r="D47" i="5"/>
  <c r="F47" i="5" s="1"/>
  <c r="I47" i="5" s="1"/>
  <c r="D43" i="5"/>
  <c r="F43" i="5" s="1"/>
  <c r="I43" i="5" s="1"/>
  <c r="D39" i="5"/>
  <c r="F39" i="5" s="1"/>
  <c r="I39" i="5" s="1"/>
  <c r="D35" i="5"/>
  <c r="F35" i="5" s="1"/>
  <c r="I35" i="5" s="1"/>
  <c r="D55" i="5"/>
  <c r="F55" i="5" s="1"/>
  <c r="I55" i="5" s="1"/>
  <c r="D58" i="5"/>
  <c r="F58" i="5" s="1"/>
  <c r="I58" i="5" s="1"/>
  <c r="D60" i="5"/>
  <c r="F60" i="5" s="1"/>
  <c r="I60" i="5" s="1"/>
  <c r="D50" i="5"/>
  <c r="F50" i="5" s="1"/>
  <c r="I50" i="5" s="1"/>
  <c r="D46" i="5"/>
  <c r="F46" i="5" s="1"/>
  <c r="I46" i="5" s="1"/>
  <c r="D42" i="5"/>
  <c r="F42" i="5" s="1"/>
  <c r="I42" i="5" s="1"/>
  <c r="D38" i="5"/>
  <c r="F38" i="5" s="1"/>
  <c r="I38" i="5" s="1"/>
  <c r="D34" i="5"/>
  <c r="F34" i="5" s="1"/>
  <c r="I34" i="5" s="1"/>
  <c r="D53" i="5"/>
  <c r="F53" i="5" s="1"/>
  <c r="I53" i="5" s="1"/>
  <c r="D59" i="5"/>
  <c r="F59" i="5" s="1"/>
  <c r="I59" i="5" s="1"/>
  <c r="I275" i="4"/>
  <c r="I455" i="4"/>
  <c r="I453" i="4"/>
  <c r="I301" i="4"/>
  <c r="I258" i="4"/>
  <c r="I297" i="4"/>
  <c r="I86" i="4"/>
  <c r="I229" i="4"/>
  <c r="I615" i="4"/>
  <c r="I243" i="4"/>
  <c r="I150" i="4"/>
  <c r="I357" i="4"/>
  <c r="I572" i="4"/>
  <c r="I520" i="4"/>
  <c r="I504" i="4"/>
  <c r="I134" i="4"/>
  <c r="I613" i="4"/>
  <c r="I556" i="4"/>
  <c r="I540" i="4"/>
  <c r="I423" i="4"/>
  <c r="I137" i="4"/>
  <c r="I564" i="4"/>
  <c r="I548" i="4"/>
  <c r="I213" i="4"/>
  <c r="I512" i="4"/>
  <c r="I508" i="4"/>
  <c r="I328" i="4"/>
  <c r="I591" i="4"/>
  <c r="I286" i="4"/>
  <c r="I274" i="4"/>
  <c r="I114" i="4"/>
  <c r="I110" i="4"/>
  <c r="I102" i="4"/>
  <c r="I98" i="4"/>
  <c r="I94" i="4"/>
  <c r="I89" i="4"/>
  <c r="I528" i="4"/>
  <c r="I524" i="4"/>
  <c r="I448" i="4"/>
  <c r="I439" i="4"/>
  <c r="I196" i="4"/>
  <c r="I153" i="4"/>
  <c r="I130" i="4"/>
  <c r="I126" i="4"/>
  <c r="I571" i="4"/>
  <c r="I481" i="4"/>
  <c r="I406" i="4"/>
  <c r="I386" i="4"/>
  <c r="I363" i="4"/>
  <c r="I360" i="4"/>
  <c r="I337" i="4"/>
  <c r="I325" i="4"/>
  <c r="I317" i="4"/>
  <c r="I312" i="4"/>
  <c r="I309" i="4"/>
  <c r="I305" i="4"/>
  <c r="I257" i="4"/>
  <c r="I451" i="4"/>
  <c r="I314" i="4"/>
  <c r="I304" i="4"/>
  <c r="I223" i="4"/>
  <c r="I217" i="4"/>
  <c r="I146" i="4"/>
  <c r="I142" i="4"/>
  <c r="I118" i="4"/>
  <c r="I78" i="4"/>
  <c r="I74" i="4"/>
  <c r="I70" i="4"/>
  <c r="I66" i="4"/>
  <c r="I61" i="4"/>
  <c r="I618" i="4"/>
  <c r="I603" i="4"/>
  <c r="I490" i="4"/>
  <c r="I393" i="4"/>
  <c r="I384" i="4"/>
  <c r="I369" i="4"/>
  <c r="I349" i="4"/>
  <c r="I342" i="4"/>
  <c r="I293" i="4"/>
  <c r="I291" i="4"/>
  <c r="I283" i="4"/>
  <c r="I233" i="4"/>
  <c r="I162" i="4"/>
  <c r="I158" i="4"/>
  <c r="I121" i="4"/>
  <c r="I85" i="4"/>
  <c r="I584" i="4"/>
  <c r="I532" i="4"/>
  <c r="I516" i="4"/>
  <c r="I500" i="4"/>
  <c r="I486" i="4"/>
  <c r="I471" i="4"/>
  <c r="I433" i="4"/>
  <c r="I421" i="4"/>
  <c r="I370" i="4"/>
  <c r="I331" i="4"/>
  <c r="I271" i="4"/>
  <c r="I267" i="4"/>
  <c r="I263" i="4"/>
  <c r="I483" i="4"/>
  <c r="I607" i="4"/>
  <c r="I381" i="4"/>
  <c r="I238" i="4"/>
  <c r="I208" i="4"/>
  <c r="I206" i="4"/>
  <c r="I193" i="4"/>
  <c r="I175" i="4"/>
  <c r="I165" i="4"/>
  <c r="I133" i="4"/>
  <c r="I101" i="4"/>
  <c r="I73" i="4"/>
  <c r="I611" i="4"/>
  <c r="I580" i="4"/>
  <c r="I579" i="4"/>
  <c r="I560" i="4"/>
  <c r="I552" i="4"/>
  <c r="I544" i="4"/>
  <c r="I536" i="4"/>
  <c r="I458" i="4"/>
  <c r="I443" i="4"/>
  <c r="I438" i="4"/>
  <c r="I426" i="4"/>
  <c r="I415" i="4"/>
  <c r="I396" i="4"/>
  <c r="I382" i="4"/>
  <c r="I365" i="4"/>
  <c r="I358" i="4"/>
  <c r="I353" i="4"/>
  <c r="I347" i="4"/>
  <c r="I344" i="4"/>
  <c r="I341" i="4"/>
  <c r="I333" i="4"/>
  <c r="I326" i="4"/>
  <c r="I259" i="4"/>
  <c r="I411" i="4"/>
  <c r="I397" i="4"/>
  <c r="I315" i="4"/>
  <c r="I105" i="4"/>
  <c r="I82" i="4"/>
  <c r="I77" i="4"/>
  <c r="I612" i="4"/>
  <c r="I596" i="4"/>
  <c r="I590" i="4"/>
  <c r="I587" i="4"/>
  <c r="I568" i="4"/>
  <c r="I485" i="4"/>
  <c r="I480" i="4"/>
  <c r="I476" i="4"/>
  <c r="I470" i="4"/>
  <c r="I447" i="4"/>
  <c r="I419" i="4"/>
  <c r="I385" i="4"/>
  <c r="I378" i="4"/>
  <c r="I368" i="4"/>
  <c r="I330" i="4"/>
  <c r="I318" i="4"/>
  <c r="I310" i="4"/>
  <c r="I308" i="4"/>
  <c r="I306" i="4"/>
  <c r="I346" i="4"/>
  <c r="I227" i="4"/>
  <c r="I220" i="4"/>
  <c r="I197" i="4"/>
  <c r="I170" i="4"/>
  <c r="I149" i="4"/>
  <c r="I117" i="4"/>
  <c r="I576" i="4"/>
  <c r="I394" i="4"/>
  <c r="I374" i="4"/>
  <c r="I287" i="4"/>
  <c r="I244" i="4"/>
  <c r="I180" i="4"/>
  <c r="I253" i="4"/>
  <c r="I245" i="4"/>
  <c r="I239" i="4"/>
  <c r="I226" i="4"/>
  <c r="I216" i="4"/>
  <c r="I207" i="4"/>
  <c r="I201" i="4"/>
  <c r="I184" i="4"/>
  <c r="I181" i="4"/>
  <c r="I173" i="4"/>
  <c r="I166" i="4"/>
  <c r="I157" i="4"/>
  <c r="I154" i="4"/>
  <c r="I141" i="4"/>
  <c r="I138" i="4"/>
  <c r="I125" i="4"/>
  <c r="I122" i="4"/>
  <c r="I109" i="4"/>
  <c r="I106" i="4"/>
  <c r="I93" i="4"/>
  <c r="I90" i="4"/>
  <c r="I81" i="4"/>
  <c r="I595" i="4"/>
  <c r="I250" i="4"/>
  <c r="I236" i="4"/>
  <c r="I204" i="4"/>
  <c r="I224" i="4"/>
  <c r="I211" i="4"/>
  <c r="I195" i="4"/>
  <c r="I169" i="4"/>
  <c r="I161" i="4"/>
  <c r="I145" i="4"/>
  <c r="I129" i="4"/>
  <c r="I113" i="4"/>
  <c r="I97" i="4"/>
  <c r="I608" i="4"/>
  <c r="I583" i="4"/>
  <c r="I575" i="4"/>
  <c r="I567" i="4"/>
  <c r="I487" i="4"/>
  <c r="I51" i="4"/>
  <c r="I53" i="4"/>
  <c r="I600" i="4"/>
  <c r="I563" i="4"/>
  <c r="I559" i="4"/>
  <c r="I555" i="4"/>
  <c r="I551" i="4"/>
  <c r="I547" i="4"/>
  <c r="I543" i="4"/>
  <c r="I539" i="4"/>
  <c r="I535" i="4"/>
  <c r="I531" i="4"/>
  <c r="I527" i="4"/>
  <c r="I523" i="4"/>
  <c r="I519" i="4"/>
  <c r="I515" i="4"/>
  <c r="I511" i="4"/>
  <c r="I507" i="4"/>
  <c r="I503" i="4"/>
  <c r="I499" i="4"/>
  <c r="I495" i="4"/>
  <c r="I491" i="4"/>
  <c r="I474" i="4"/>
  <c r="I467" i="4"/>
  <c r="I454" i="4"/>
  <c r="I449" i="4"/>
  <c r="I412" i="4"/>
  <c r="I403" i="4"/>
  <c r="I389" i="4"/>
  <c r="I302" i="4"/>
  <c r="I294" i="4"/>
  <c r="I65" i="4"/>
  <c r="I62" i="4"/>
  <c r="I602" i="4"/>
  <c r="I598" i="4"/>
  <c r="I497" i="4"/>
  <c r="I496" i="4"/>
  <c r="I492" i="4"/>
  <c r="I469" i="4"/>
  <c r="I465" i="4"/>
  <c r="I416" i="4"/>
  <c r="I407" i="4"/>
  <c r="I401" i="4"/>
  <c r="I377" i="4"/>
  <c r="I290" i="4"/>
  <c r="I279" i="4"/>
  <c r="I69" i="4"/>
  <c r="I619" i="4"/>
  <c r="I594" i="4"/>
  <c r="I479" i="4"/>
  <c r="I475" i="4"/>
  <c r="I444" i="4"/>
  <c r="I435" i="4"/>
  <c r="I422" i="4"/>
  <c r="I417" i="4"/>
  <c r="I390" i="4"/>
  <c r="I373" i="4"/>
  <c r="I362" i="4"/>
  <c r="I359" i="4"/>
  <c r="I354" i="4"/>
  <c r="I298" i="4"/>
  <c r="I463" i="4"/>
  <c r="I459" i="4"/>
  <c r="I442" i="4"/>
  <c r="I437" i="4"/>
  <c r="I431" i="4"/>
  <c r="I427" i="4"/>
  <c r="I410" i="4"/>
  <c r="I405" i="4"/>
  <c r="I400" i="4"/>
  <c r="I392" i="4"/>
  <c r="I387" i="4"/>
  <c r="I380" i="4"/>
  <c r="I366" i="4"/>
  <c r="I361" i="4"/>
  <c r="I356" i="4"/>
  <c r="I355" i="4"/>
  <c r="I350" i="4"/>
  <c r="I345" i="4"/>
  <c r="I340" i="4"/>
  <c r="I339" i="4"/>
  <c r="I334" i="4"/>
  <c r="I329" i="4"/>
  <c r="I324" i="4"/>
  <c r="I319" i="4"/>
  <c r="I313" i="4"/>
  <c r="I307" i="4"/>
  <c r="I282" i="4"/>
  <c r="I464" i="4"/>
  <c r="I460" i="4"/>
  <c r="I432" i="4"/>
  <c r="I428" i="4"/>
  <c r="I388" i="4"/>
  <c r="I351" i="4"/>
  <c r="I335" i="4"/>
  <c r="I322" i="4"/>
  <c r="I303" i="4"/>
  <c r="I295" i="4"/>
  <c r="I266" i="4"/>
  <c r="I278" i="4"/>
  <c r="I343" i="4"/>
  <c r="I338" i="4"/>
  <c r="I327" i="4"/>
  <c r="I323" i="4"/>
  <c r="I311" i="4"/>
  <c r="I299" i="4"/>
  <c r="I270" i="4"/>
  <c r="I262" i="4"/>
  <c r="I200" i="4"/>
  <c r="I190" i="4"/>
  <c r="I232" i="4"/>
  <c r="I205" i="4"/>
  <c r="I194" i="4"/>
  <c r="I191" i="4"/>
  <c r="I188" i="4"/>
  <c r="I178" i="4"/>
  <c r="I614" i="4"/>
  <c r="I609" i="4"/>
  <c r="I592" i="4"/>
  <c r="I588" i="4"/>
  <c r="I240" i="4"/>
  <c r="I237" i="4"/>
  <c r="I228" i="4"/>
  <c r="I254" i="4"/>
  <c r="I242" i="4"/>
  <c r="I225" i="4"/>
  <c r="I222" i="4"/>
  <c r="I212" i="4"/>
  <c r="I185" i="4"/>
  <c r="I179" i="4"/>
  <c r="I176" i="4"/>
  <c r="I610" i="4"/>
  <c r="I605" i="4"/>
  <c r="I604" i="4"/>
  <c r="I599" i="4"/>
  <c r="I589" i="4"/>
  <c r="I59" i="4"/>
  <c r="I210" i="4"/>
  <c r="I192" i="4"/>
  <c r="I617" i="4"/>
  <c r="I616" i="4"/>
  <c r="I606" i="4"/>
  <c r="I601" i="4"/>
  <c r="I586" i="4"/>
  <c r="I585" i="4"/>
  <c r="I582" i="4"/>
  <c r="I581" i="4"/>
  <c r="I578" i="4"/>
  <c r="I577" i="4"/>
  <c r="I574" i="4"/>
  <c r="I573" i="4"/>
  <c r="I570" i="4"/>
  <c r="I569" i="4"/>
  <c r="I566" i="4"/>
  <c r="I565" i="4"/>
  <c r="I562" i="4"/>
  <c r="I561" i="4"/>
  <c r="I558" i="4"/>
  <c r="I557" i="4"/>
  <c r="I554" i="4"/>
  <c r="I553" i="4"/>
  <c r="I550" i="4"/>
  <c r="I549" i="4"/>
  <c r="I546" i="4"/>
  <c r="I545" i="4"/>
  <c r="I542" i="4"/>
  <c r="I541" i="4"/>
  <c r="I538" i="4"/>
  <c r="I537" i="4"/>
  <c r="I534" i="4"/>
  <c r="I533" i="4"/>
  <c r="I530" i="4"/>
  <c r="I529" i="4"/>
  <c r="I526" i="4"/>
  <c r="I525" i="4"/>
  <c r="I522" i="4"/>
  <c r="I521" i="4"/>
  <c r="I518" i="4"/>
  <c r="I517" i="4"/>
  <c r="I514" i="4"/>
  <c r="I513" i="4"/>
  <c r="I510" i="4"/>
  <c r="I509" i="4"/>
  <c r="I506" i="4"/>
  <c r="I505" i="4"/>
  <c r="I502" i="4"/>
  <c r="I501" i="4"/>
  <c r="I498" i="4"/>
  <c r="I493" i="4"/>
  <c r="I482" i="4"/>
  <c r="I477" i="4"/>
  <c r="I466" i="4"/>
  <c r="I461" i="4"/>
  <c r="I450" i="4"/>
  <c r="I445" i="4"/>
  <c r="I434" i="4"/>
  <c r="I429" i="4"/>
  <c r="I418" i="4"/>
  <c r="I413" i="4"/>
  <c r="I402" i="4"/>
  <c r="I398" i="4"/>
  <c r="I383" i="4"/>
  <c r="I55" i="4"/>
  <c r="I57" i="4"/>
  <c r="I249" i="4"/>
  <c r="I241" i="4"/>
  <c r="I221" i="4"/>
  <c r="I209" i="4"/>
  <c r="I189" i="4"/>
  <c r="I177" i="4"/>
  <c r="I171" i="4"/>
  <c r="I167" i="4"/>
  <c r="I163" i="4"/>
  <c r="I159" i="4"/>
  <c r="I155" i="4"/>
  <c r="I151" i="4"/>
  <c r="I147" i="4"/>
  <c r="I143" i="4"/>
  <c r="I139" i="4"/>
  <c r="I135" i="4"/>
  <c r="I131" i="4"/>
  <c r="I127" i="4"/>
  <c r="I123" i="4"/>
  <c r="I119" i="4"/>
  <c r="I115" i="4"/>
  <c r="I111" i="4"/>
  <c r="I107" i="4"/>
  <c r="I103" i="4"/>
  <c r="I99" i="4"/>
  <c r="I95" i="4"/>
  <c r="I91" i="4"/>
  <c r="I87" i="4"/>
  <c r="I83" i="4"/>
  <c r="I79" i="4"/>
  <c r="I75" i="4"/>
  <c r="I71" i="4"/>
  <c r="I67" i="4"/>
  <c r="I63" i="4"/>
  <c r="I597" i="4"/>
  <c r="I494" i="4"/>
  <c r="I489" i="4"/>
  <c r="I488" i="4"/>
  <c r="I478" i="4"/>
  <c r="I473" i="4"/>
  <c r="I472" i="4"/>
  <c r="I462" i="4"/>
  <c r="I457" i="4"/>
  <c r="I456" i="4"/>
  <c r="I446" i="4"/>
  <c r="I441" i="4"/>
  <c r="I440" i="4"/>
  <c r="I430" i="4"/>
  <c r="I425" i="4"/>
  <c r="I424" i="4"/>
  <c r="I414" i="4"/>
  <c r="I409" i="4"/>
  <c r="I408" i="4"/>
  <c r="I399" i="4"/>
  <c r="I172" i="4"/>
  <c r="I168" i="4"/>
  <c r="I164" i="4"/>
  <c r="I160" i="4"/>
  <c r="I156" i="4"/>
  <c r="I152" i="4"/>
  <c r="I148" i="4"/>
  <c r="I144" i="4"/>
  <c r="I140" i="4"/>
  <c r="I136" i="4"/>
  <c r="I132" i="4"/>
  <c r="I128" i="4"/>
  <c r="I124" i="4"/>
  <c r="I120" i="4"/>
  <c r="I116" i="4"/>
  <c r="I112" i="4"/>
  <c r="I108" i="4"/>
  <c r="I104" i="4"/>
  <c r="I100" i="4"/>
  <c r="I96" i="4"/>
  <c r="I92" i="4"/>
  <c r="I88" i="4"/>
  <c r="I84" i="4"/>
  <c r="I80" i="4"/>
  <c r="I76" i="4"/>
  <c r="I72" i="4"/>
  <c r="I68" i="4"/>
  <c r="I64" i="4"/>
  <c r="I60" i="4"/>
  <c r="I593" i="4"/>
  <c r="I484" i="4"/>
  <c r="I468" i="4"/>
  <c r="I452" i="4"/>
  <c r="I436" i="4"/>
  <c r="I420" i="4"/>
  <c r="I404" i="4"/>
  <c r="I395" i="4"/>
  <c r="I379" i="4"/>
  <c r="I376" i="4"/>
  <c r="I375" i="4"/>
  <c r="I372" i="4"/>
  <c r="I371" i="4"/>
  <c r="I367" i="4"/>
  <c r="I352" i="4"/>
  <c r="I336" i="4"/>
  <c r="I391" i="4"/>
  <c r="I364" i="4"/>
  <c r="I348" i="4"/>
  <c r="I332" i="4"/>
  <c r="I316" i="4"/>
  <c r="I321" i="4"/>
  <c r="I320" i="4"/>
  <c r="I289" i="4"/>
  <c r="I288" i="4"/>
  <c r="I285" i="4"/>
  <c r="I284" i="4"/>
  <c r="I281" i="4"/>
  <c r="I280" i="4"/>
  <c r="I277" i="4"/>
  <c r="I276" i="4"/>
  <c r="I273" i="4"/>
  <c r="I272" i="4"/>
  <c r="I269" i="4"/>
  <c r="I268" i="4"/>
  <c r="I265" i="4"/>
  <c r="I264" i="4"/>
  <c r="I261" i="4"/>
  <c r="I260" i="4"/>
  <c r="I300" i="4"/>
  <c r="I296" i="4"/>
  <c r="I292" i="4"/>
  <c r="I256" i="4"/>
  <c r="I247" i="4"/>
  <c r="I246" i="4"/>
  <c r="I231" i="4"/>
  <c r="I230" i="4"/>
  <c r="I215" i="4"/>
  <c r="I214" i="4"/>
  <c r="I199" i="4"/>
  <c r="I198" i="4"/>
  <c r="I183" i="4"/>
  <c r="I182" i="4"/>
  <c r="I255" i="4"/>
  <c r="I252" i="4"/>
  <c r="I251" i="4"/>
  <c r="I248" i="4"/>
  <c r="I235" i="4"/>
  <c r="I234" i="4"/>
  <c r="I219" i="4"/>
  <c r="I218" i="4"/>
  <c r="I203" i="4"/>
  <c r="I202" i="4"/>
  <c r="I187" i="4"/>
  <c r="I186" i="4"/>
  <c r="I174" i="4"/>
  <c r="I52" i="4"/>
  <c r="I56" i="4"/>
  <c r="I50" i="4"/>
  <c r="I54" i="4"/>
  <c r="I58" i="4"/>
  <c r="W7" i="3"/>
  <c r="W8" i="3"/>
  <c r="W13" i="3"/>
  <c r="W9" i="3"/>
  <c r="W10" i="3"/>
  <c r="W11" i="3"/>
  <c r="W14" i="3"/>
  <c r="W15" i="3"/>
  <c r="W12" i="3"/>
  <c r="W16" i="3"/>
  <c r="W16" i="2"/>
  <c r="W12" i="2"/>
  <c r="W13" i="2"/>
  <c r="W9" i="2"/>
  <c r="W8" i="2"/>
  <c r="W14" i="2"/>
  <c r="W10" i="2"/>
  <c r="W15" i="2"/>
  <c r="W11" i="2"/>
  <c r="W28" i="2"/>
  <c r="W20" i="2"/>
  <c r="W24" i="2"/>
  <c r="W22" i="2"/>
  <c r="W26" i="2"/>
  <c r="W23" i="2"/>
  <c r="W27" i="2"/>
  <c r="W21" i="2"/>
  <c r="W25" i="2"/>
  <c r="W29" i="2"/>
  <c r="W7" i="2"/>
  <c r="R11" i="1"/>
  <c r="R15" i="1"/>
  <c r="W4" i="1"/>
  <c r="W8" i="1"/>
  <c r="W12" i="1"/>
  <c r="W16" i="1"/>
  <c r="AB5" i="1"/>
  <c r="AB9" i="1"/>
  <c r="AB13" i="1"/>
  <c r="AB17" i="1"/>
  <c r="AD6" i="1"/>
  <c r="AD10" i="1"/>
  <c r="AD14" i="1"/>
  <c r="AD18" i="1"/>
  <c r="AF7" i="1"/>
  <c r="AF11" i="1"/>
  <c r="AF15" i="1"/>
  <c r="AI7" i="1"/>
  <c r="AI10" i="1"/>
  <c r="AB6" i="1"/>
  <c r="AB10" i="1"/>
  <c r="AB14" i="1"/>
  <c r="AB18" i="1"/>
  <c r="AD7" i="1"/>
  <c r="AD11" i="1"/>
  <c r="AD15" i="1"/>
  <c r="AF4" i="1"/>
  <c r="AF8" i="1"/>
  <c r="AF12" i="1"/>
  <c r="AF16" i="1"/>
  <c r="AI8" i="1"/>
  <c r="AI11" i="1"/>
  <c r="AI14" i="1"/>
  <c r="AB7" i="1"/>
  <c r="AB11" i="1"/>
  <c r="AB15" i="1"/>
  <c r="AD4" i="1"/>
  <c r="AD8" i="1"/>
  <c r="AD12" i="1"/>
  <c r="AD16" i="1"/>
  <c r="AF5" i="1"/>
  <c r="AF9" i="1"/>
  <c r="AF13" i="1"/>
  <c r="AF17" i="1"/>
  <c r="AI12" i="1"/>
  <c r="AI15" i="1"/>
  <c r="AI18" i="1"/>
  <c r="L17" i="1"/>
  <c r="L9" i="1"/>
  <c r="L16" i="1"/>
  <c r="L12" i="1"/>
  <c r="M8" i="1"/>
  <c r="R4" i="1"/>
  <c r="R8" i="1"/>
  <c r="R12" i="1"/>
  <c r="R16" i="1"/>
  <c r="V5" i="1"/>
  <c r="V9" i="1"/>
  <c r="V13" i="1"/>
  <c r="V17" i="1"/>
  <c r="L13" i="1"/>
  <c r="L5" i="1"/>
  <c r="L4" i="1"/>
  <c r="L15" i="1"/>
  <c r="L11" i="1"/>
  <c r="L7" i="1"/>
  <c r="Q5" i="1"/>
  <c r="Q9" i="1"/>
  <c r="Q13" i="1"/>
  <c r="Q17" i="1"/>
  <c r="W6" i="1"/>
  <c r="W10" i="1"/>
  <c r="W14" i="1"/>
  <c r="W18" i="1"/>
  <c r="W13" i="1"/>
  <c r="V16" i="1"/>
  <c r="W9" i="1"/>
  <c r="V12" i="1"/>
  <c r="W5" i="1"/>
  <c r="V8" i="1"/>
  <c r="V4" i="1"/>
  <c r="W17" i="1"/>
  <c r="V7" i="1"/>
  <c r="V11" i="1"/>
  <c r="V15" i="1"/>
  <c r="V6" i="1"/>
  <c r="V10" i="1"/>
  <c r="V14" i="1"/>
  <c r="V18" i="1"/>
  <c r="R13" i="1"/>
  <c r="Q16" i="1"/>
  <c r="R9" i="1"/>
  <c r="Q12" i="1"/>
  <c r="R5" i="1"/>
  <c r="Q8" i="1"/>
  <c r="Q4" i="1"/>
  <c r="R17" i="1"/>
  <c r="Q7" i="1"/>
  <c r="Q11" i="1"/>
  <c r="Q15" i="1"/>
  <c r="Q6" i="1"/>
  <c r="Q10" i="1"/>
  <c r="Q14" i="1"/>
  <c r="Q18" i="1"/>
  <c r="M16" i="1"/>
  <c r="M4" i="1"/>
  <c r="M15" i="1"/>
  <c r="M11" i="1"/>
  <c r="M7" i="1"/>
  <c r="M18" i="1"/>
  <c r="M14" i="1"/>
  <c r="M10" i="1"/>
  <c r="M6" i="1"/>
  <c r="L8" i="1"/>
  <c r="M12" i="1"/>
  <c r="M17" i="1"/>
  <c r="M13" i="1"/>
  <c r="M9" i="1"/>
  <c r="M5" i="1"/>
  <c r="G59" i="13" l="1"/>
  <c r="K59" i="13" s="1"/>
  <c r="G55" i="13"/>
  <c r="I47" i="13"/>
  <c r="G47" i="13"/>
  <c r="K47" i="13" s="1"/>
  <c r="I39" i="13"/>
  <c r="G43" i="13"/>
  <c r="G35" i="13"/>
  <c r="I56" i="13"/>
  <c r="G56" i="13"/>
  <c r="G54" i="13"/>
  <c r="I54" i="13"/>
  <c r="I52" i="13"/>
  <c r="G52" i="13"/>
  <c r="G36" i="13"/>
  <c r="I36" i="13"/>
  <c r="I61" i="13"/>
  <c r="G61" i="13"/>
  <c r="G45" i="13"/>
  <c r="I45" i="13"/>
  <c r="G50" i="13"/>
  <c r="I50" i="13"/>
  <c r="H34" i="13"/>
  <c r="I34" i="13"/>
  <c r="G34" i="13"/>
  <c r="I51" i="13"/>
  <c r="G51" i="13"/>
  <c r="I40" i="13"/>
  <c r="G40" i="13"/>
  <c r="G49" i="13"/>
  <c r="I49" i="13"/>
  <c r="G38" i="13"/>
  <c r="I38" i="13"/>
  <c r="I48" i="13"/>
  <c r="G48" i="13"/>
  <c r="G57" i="13"/>
  <c r="I57" i="13"/>
  <c r="G41" i="13"/>
  <c r="I41" i="13"/>
  <c r="I62" i="13"/>
  <c r="G62" i="13"/>
  <c r="G46" i="13"/>
  <c r="I46" i="13"/>
  <c r="K55" i="13"/>
  <c r="I60" i="13"/>
  <c r="G60" i="13"/>
  <c r="I44" i="13"/>
  <c r="G44" i="13"/>
  <c r="G53" i="13"/>
  <c r="I53" i="13"/>
  <c r="G37" i="13"/>
  <c r="I37" i="13"/>
  <c r="G58" i="13"/>
  <c r="I58" i="13"/>
  <c r="G42" i="13"/>
  <c r="I42" i="13"/>
  <c r="G38" i="5"/>
  <c r="H38" i="5"/>
  <c r="G60" i="5"/>
  <c r="H60" i="5"/>
  <c r="G39" i="5"/>
  <c r="H39" i="5"/>
  <c r="G61" i="5"/>
  <c r="H61" i="5"/>
  <c r="G48" i="5"/>
  <c r="H48" i="5"/>
  <c r="G54" i="5"/>
  <c r="H54" i="5"/>
  <c r="G45" i="5"/>
  <c r="H45" i="5"/>
  <c r="G59" i="5"/>
  <c r="H59" i="5"/>
  <c r="G42" i="5"/>
  <c r="H42" i="5"/>
  <c r="G58" i="5"/>
  <c r="H58" i="5"/>
  <c r="G43" i="5"/>
  <c r="H43" i="5"/>
  <c r="G36" i="5"/>
  <c r="H36" i="5"/>
  <c r="G52" i="5"/>
  <c r="H52" i="5"/>
  <c r="G56" i="5"/>
  <c r="H56" i="5"/>
  <c r="G49" i="5"/>
  <c r="H49" i="5"/>
  <c r="G53" i="5"/>
  <c r="H53" i="5"/>
  <c r="G46" i="5"/>
  <c r="H46" i="5"/>
  <c r="G55" i="5"/>
  <c r="H55" i="5"/>
  <c r="G47" i="5"/>
  <c r="H47" i="5"/>
  <c r="G40" i="5"/>
  <c r="H40" i="5"/>
  <c r="G62" i="5"/>
  <c r="H62" i="5"/>
  <c r="G37" i="5"/>
  <c r="H37" i="5"/>
  <c r="G50" i="5"/>
  <c r="H50" i="5"/>
  <c r="G35" i="5"/>
  <c r="H35" i="5"/>
  <c r="G51" i="5"/>
  <c r="H51" i="5"/>
  <c r="G44" i="5"/>
  <c r="H44" i="5"/>
  <c r="G57" i="5"/>
  <c r="H57" i="5"/>
  <c r="G41" i="5"/>
  <c r="H41" i="5"/>
  <c r="G34" i="5"/>
  <c r="H34" i="5"/>
  <c r="G58" i="6"/>
  <c r="H58" i="6" s="1"/>
  <c r="G46" i="6"/>
  <c r="H46" i="6" s="1"/>
  <c r="G62" i="6"/>
  <c r="H62" i="6" s="1"/>
  <c r="I62" i="6" s="1"/>
  <c r="G57" i="6"/>
  <c r="H57" i="6" s="1"/>
  <c r="I57" i="6" s="1"/>
  <c r="G50" i="6"/>
  <c r="H50" i="6" s="1"/>
  <c r="I50" i="6" s="1"/>
  <c r="G66" i="6"/>
  <c r="H66" i="6" s="1"/>
  <c r="I66" i="6" s="1"/>
  <c r="G61" i="6"/>
  <c r="H61" i="6" s="1"/>
  <c r="G53" i="6"/>
  <c r="H53" i="6" s="1"/>
  <c r="I53" i="6" s="1"/>
  <c r="G54" i="6"/>
  <c r="H54" i="6" s="1"/>
  <c r="I54" i="6" s="1"/>
  <c r="G49" i="6"/>
  <c r="H49" i="6" s="1"/>
  <c r="I49" i="6" s="1"/>
  <c r="G65" i="6"/>
  <c r="H65" i="6" s="1"/>
  <c r="I65" i="6" s="1"/>
  <c r="B26" i="12"/>
  <c r="E26" i="12" s="1"/>
  <c r="A26" i="12"/>
  <c r="D26" i="12" s="1"/>
  <c r="J24" i="9"/>
  <c r="K22" i="11"/>
  <c r="J23" i="11"/>
  <c r="D30" i="11"/>
  <c r="D24" i="11"/>
  <c r="D32" i="11"/>
  <c r="D38" i="11"/>
  <c r="D36" i="11"/>
  <c r="D34" i="11"/>
  <c r="X7" i="10"/>
  <c r="Y7" i="10"/>
  <c r="Y7" i="3"/>
  <c r="X7" i="3"/>
  <c r="G48" i="6"/>
  <c r="H48" i="6" s="1"/>
  <c r="I48" i="6" s="1"/>
  <c r="G64" i="6"/>
  <c r="H64" i="6" s="1"/>
  <c r="G59" i="6"/>
  <c r="H59" i="6" s="1"/>
  <c r="I59" i="6" s="1"/>
  <c r="G52" i="6"/>
  <c r="H52" i="6" s="1"/>
  <c r="G47" i="6"/>
  <c r="H47" i="6" s="1"/>
  <c r="G63" i="6"/>
  <c r="H63" i="6" s="1"/>
  <c r="I63" i="6" s="1"/>
  <c r="G56" i="6"/>
  <c r="H56" i="6" s="1"/>
  <c r="G51" i="6"/>
  <c r="H51" i="6" s="1"/>
  <c r="I51" i="6" s="1"/>
  <c r="G60" i="6"/>
  <c r="H60" i="6" s="1"/>
  <c r="G55" i="6"/>
  <c r="H55" i="6" s="1"/>
  <c r="I55" i="6" s="1"/>
  <c r="G45" i="6"/>
  <c r="H45" i="6" s="1"/>
  <c r="B26" i="4"/>
  <c r="E26" i="4" s="1"/>
  <c r="A26" i="4"/>
  <c r="D26" i="4" s="1"/>
  <c r="Y20" i="2"/>
  <c r="X20" i="2"/>
  <c r="X7" i="2"/>
  <c r="Y7" i="2"/>
  <c r="AG15" i="1"/>
  <c r="AI19" i="1"/>
  <c r="AB31" i="1" s="1"/>
  <c r="AB35" i="1" s="1"/>
  <c r="AG17" i="1"/>
  <c r="AG16" i="1"/>
  <c r="AG8" i="1"/>
  <c r="AG6" i="1"/>
  <c r="AG5" i="1"/>
  <c r="AG13" i="1"/>
  <c r="AG12" i="1"/>
  <c r="AG11" i="1"/>
  <c r="AG4" i="1"/>
  <c r="AG18" i="1"/>
  <c r="AG9" i="1"/>
  <c r="AG7" i="1"/>
  <c r="AG14" i="1"/>
  <c r="AG10" i="1"/>
  <c r="W19" i="1"/>
  <c r="L19" i="1"/>
  <c r="V19" i="1"/>
  <c r="R19" i="1"/>
  <c r="Q19" i="1"/>
  <c r="M19" i="1"/>
  <c r="K43" i="13" l="1"/>
  <c r="K39" i="13"/>
  <c r="K35" i="13"/>
  <c r="K48" i="13"/>
  <c r="K51" i="13"/>
  <c r="K61" i="13"/>
  <c r="K56" i="13"/>
  <c r="K42" i="13"/>
  <c r="K37" i="13"/>
  <c r="K44" i="13"/>
  <c r="K41" i="13"/>
  <c r="K34" i="13"/>
  <c r="K50" i="13"/>
  <c r="K45" i="13"/>
  <c r="K46" i="13"/>
  <c r="K38" i="13"/>
  <c r="K49" i="13"/>
  <c r="K36" i="13"/>
  <c r="K40" i="13"/>
  <c r="K58" i="13"/>
  <c r="K53" i="13"/>
  <c r="K60" i="13"/>
  <c r="K62" i="13"/>
  <c r="K57" i="13"/>
  <c r="K52" i="13"/>
  <c r="K54" i="13"/>
  <c r="I46" i="6"/>
  <c r="J46" i="6" s="1"/>
  <c r="L46" i="6" s="1"/>
  <c r="J49" i="6"/>
  <c r="L49" i="6" s="1"/>
  <c r="J51" i="6"/>
  <c r="L51" i="6" s="1"/>
  <c r="J66" i="6"/>
  <c r="L66" i="6" s="1"/>
  <c r="J62" i="6"/>
  <c r="L62" i="6" s="1"/>
  <c r="J53" i="6"/>
  <c r="L53" i="6" s="1"/>
  <c r="J48" i="6"/>
  <c r="L48" i="6" s="1"/>
  <c r="J65" i="6"/>
  <c r="L65" i="6" s="1"/>
  <c r="J54" i="6"/>
  <c r="L54" i="6" s="1"/>
  <c r="J55" i="6"/>
  <c r="L55" i="6" s="1"/>
  <c r="J63" i="6"/>
  <c r="L63" i="6" s="1"/>
  <c r="J59" i="6"/>
  <c r="L59" i="6" s="1"/>
  <c r="I58" i="6"/>
  <c r="J58" i="6" s="1"/>
  <c r="L58" i="6" s="1"/>
  <c r="I61" i="6"/>
  <c r="J50" i="6"/>
  <c r="L50" i="6" s="1"/>
  <c r="J57" i="6"/>
  <c r="L57" i="6" s="1"/>
  <c r="F26" i="12"/>
  <c r="J25" i="9"/>
  <c r="N22" i="11"/>
  <c r="M22" i="11"/>
  <c r="O22" i="11" s="1"/>
  <c r="J24" i="11"/>
  <c r="L31" i="1"/>
  <c r="I47" i="6"/>
  <c r="I64" i="6"/>
  <c r="J64" i="6" s="1"/>
  <c r="I60" i="6"/>
  <c r="J60" i="6" s="1"/>
  <c r="I56" i="6"/>
  <c r="I52" i="6"/>
  <c r="J52" i="6" s="1"/>
  <c r="I45" i="6"/>
  <c r="J45" i="6" s="1"/>
  <c r="L45" i="6" s="1"/>
  <c r="K45" i="5"/>
  <c r="K37" i="5"/>
  <c r="K60" i="5"/>
  <c r="K44" i="5"/>
  <c r="K48" i="5"/>
  <c r="K54" i="5"/>
  <c r="K38" i="5"/>
  <c r="K53" i="5"/>
  <c r="K52" i="5"/>
  <c r="K43" i="5"/>
  <c r="K49" i="5"/>
  <c r="K58" i="5"/>
  <c r="K42" i="5"/>
  <c r="K59" i="5"/>
  <c r="K47" i="5"/>
  <c r="K57" i="5"/>
  <c r="K55" i="5"/>
  <c r="K41" i="5"/>
  <c r="K51" i="5"/>
  <c r="K35" i="5"/>
  <c r="K40" i="5"/>
  <c r="K50" i="5"/>
  <c r="K34" i="5"/>
  <c r="K39" i="5"/>
  <c r="K61" i="5"/>
  <c r="K56" i="5"/>
  <c r="K36" i="5"/>
  <c r="K62" i="5"/>
  <c r="K46" i="5"/>
  <c r="F26" i="4"/>
  <c r="AG19" i="1"/>
  <c r="AL21" i="1" s="1"/>
  <c r="V21" i="1"/>
  <c r="V22" i="1" s="1"/>
  <c r="K63" i="13" l="1"/>
  <c r="L60" i="6"/>
  <c r="J61" i="6"/>
  <c r="L61" i="6" s="1"/>
  <c r="L64" i="6"/>
  <c r="J47" i="6"/>
  <c r="L47" i="6" s="1"/>
  <c r="J56" i="6"/>
  <c r="L56" i="6" s="1"/>
  <c r="J26" i="9"/>
  <c r="K23" i="11"/>
  <c r="M23" i="11" s="1"/>
  <c r="O23" i="11" s="1"/>
  <c r="J25" i="11"/>
  <c r="N23" i="11"/>
  <c r="K63" i="5"/>
  <c r="L52" i="6"/>
  <c r="AL22" i="1"/>
  <c r="AL23" i="1" s="1"/>
  <c r="L35" i="1"/>
  <c r="V23" i="1" s="1"/>
  <c r="J27" i="9" l="1"/>
  <c r="J26" i="11"/>
  <c r="K24" i="11"/>
  <c r="H33" i="6"/>
  <c r="H35" i="6"/>
  <c r="H37" i="6" s="1"/>
  <c r="N21" i="9"/>
  <c r="M21" i="9"/>
  <c r="K22" i="9" s="1"/>
  <c r="N22" i="9" s="1"/>
  <c r="J28" i="9" l="1"/>
  <c r="N24" i="11"/>
  <c r="M24" i="11"/>
  <c r="J27" i="11"/>
  <c r="M22" i="9"/>
  <c r="K23" i="9" s="1"/>
  <c r="N23" i="9" s="1"/>
  <c r="O21" i="9"/>
  <c r="J29" i="9" l="1"/>
  <c r="J28" i="11"/>
  <c r="O24" i="11"/>
  <c r="K25" i="11"/>
  <c r="O22" i="9"/>
  <c r="M23" i="9"/>
  <c r="K24" i="9" s="1"/>
  <c r="N24" i="9" s="1"/>
  <c r="J30" i="9" l="1"/>
  <c r="N25" i="11"/>
  <c r="M25" i="11"/>
  <c r="J29" i="11"/>
  <c r="O23" i="9"/>
  <c r="J31" i="9" l="1"/>
  <c r="O25" i="11"/>
  <c r="K26" i="11"/>
  <c r="J30" i="11"/>
  <c r="M24" i="9"/>
  <c r="K25" i="9" s="1"/>
  <c r="N25" i="9" s="1"/>
  <c r="O24" i="9" l="1"/>
  <c r="J32" i="9"/>
  <c r="N26" i="11"/>
  <c r="M26" i="11"/>
  <c r="J31" i="11"/>
  <c r="J33" i="9" l="1"/>
  <c r="O26" i="11"/>
  <c r="K27" i="11"/>
  <c r="M25" i="9"/>
  <c r="K26" i="9" s="1"/>
  <c r="N26" i="9" s="1"/>
  <c r="J34" i="9" l="1"/>
  <c r="N27" i="11"/>
  <c r="M27" i="11"/>
  <c r="O25" i="9"/>
  <c r="J35" i="9" l="1"/>
  <c r="M26" i="9"/>
  <c r="K27" i="9" s="1"/>
  <c r="N27" i="9" s="1"/>
  <c r="O27" i="11"/>
  <c r="K28" i="11"/>
  <c r="M27" i="9" l="1"/>
  <c r="O26" i="9"/>
  <c r="J36" i="9"/>
  <c r="N28" i="11"/>
  <c r="M28" i="11"/>
  <c r="O27" i="9" l="1"/>
  <c r="K28" i="9"/>
  <c r="J37" i="9"/>
  <c r="O28" i="11"/>
  <c r="K29" i="11"/>
  <c r="M28" i="9" l="1"/>
  <c r="K29" i="9" s="1"/>
  <c r="N29" i="9" s="1"/>
  <c r="N28" i="9"/>
  <c r="J38" i="9"/>
  <c r="N29" i="11"/>
  <c r="M29" i="11"/>
  <c r="O28" i="9" l="1"/>
  <c r="M29" i="9"/>
  <c r="K30" i="9" s="1"/>
  <c r="N30" i="9" s="1"/>
  <c r="J39" i="9"/>
  <c r="O29" i="11"/>
  <c r="K30" i="11"/>
  <c r="O29" i="9" l="1"/>
  <c r="M30" i="9"/>
  <c r="K31" i="9" s="1"/>
  <c r="N31" i="9" s="1"/>
  <c r="J40" i="9"/>
  <c r="N30" i="11"/>
  <c r="M30" i="11"/>
  <c r="O30" i="9" l="1"/>
  <c r="M31" i="9"/>
  <c r="K32" i="9" s="1"/>
  <c r="N32" i="9" s="1"/>
  <c r="J41" i="9"/>
  <c r="O30" i="11"/>
  <c r="K31" i="11"/>
  <c r="M32" i="9" l="1"/>
  <c r="K33" i="9" s="1"/>
  <c r="N33" i="9" s="1"/>
  <c r="O31" i="9"/>
  <c r="J42" i="9"/>
  <c r="N31" i="11"/>
  <c r="M31" i="11"/>
  <c r="O32" i="9" l="1"/>
  <c r="J43" i="9"/>
  <c r="O31" i="11"/>
  <c r="M33" i="9"/>
  <c r="K34" i="9" s="1"/>
  <c r="N34" i="9" s="1"/>
  <c r="O33" i="9" l="1"/>
  <c r="M34" i="9"/>
  <c r="K35" i="9" s="1"/>
  <c r="N35" i="9" s="1"/>
  <c r="J44" i="9"/>
  <c r="O34" i="9" l="1"/>
  <c r="M35" i="9"/>
  <c r="J45" i="9"/>
  <c r="K36" i="9" l="1"/>
  <c r="O35" i="9"/>
  <c r="J46" i="9"/>
  <c r="M36" i="9" l="1"/>
  <c r="K37" i="9" s="1"/>
  <c r="N36" i="9"/>
  <c r="J47" i="9"/>
  <c r="O36" i="9" l="1"/>
  <c r="M37" i="9"/>
  <c r="K38" i="9" s="1"/>
  <c r="N37" i="9"/>
  <c r="J48" i="9"/>
  <c r="O37" i="9" l="1"/>
  <c r="M38" i="9"/>
  <c r="N38" i="9"/>
  <c r="J49" i="9"/>
  <c r="K39" i="9" l="1"/>
  <c r="O38" i="9"/>
  <c r="J50" i="9"/>
  <c r="N39" i="9" l="1"/>
  <c r="M39" i="9"/>
  <c r="K40" i="9" l="1"/>
  <c r="O39" i="9"/>
  <c r="N40" i="9" l="1"/>
  <c r="M40" i="9"/>
  <c r="K41" i="9" l="1"/>
  <c r="O40" i="9"/>
  <c r="N41" i="9" l="1"/>
  <c r="M41" i="9"/>
  <c r="K42" i="9" l="1"/>
  <c r="O41" i="9"/>
  <c r="N42" i="9" l="1"/>
  <c r="M42" i="9"/>
  <c r="K43" i="9" l="1"/>
  <c r="O42" i="9"/>
  <c r="N43" i="9" l="1"/>
  <c r="M43" i="9"/>
  <c r="K44" i="9" l="1"/>
  <c r="O43" i="9"/>
  <c r="N44" i="9" l="1"/>
  <c r="M44" i="9"/>
  <c r="K45" i="9" l="1"/>
  <c r="O44" i="9"/>
  <c r="N45" i="9" l="1"/>
  <c r="M45" i="9"/>
  <c r="K46" i="9" l="1"/>
  <c r="O45" i="9"/>
  <c r="N46" i="9" l="1"/>
  <c r="M46" i="9"/>
  <c r="K47" i="9" l="1"/>
  <c r="O46" i="9"/>
  <c r="N47" i="9" l="1"/>
  <c r="M47" i="9"/>
  <c r="K48" i="9" l="1"/>
  <c r="O47" i="9"/>
  <c r="N48" i="9" l="1"/>
  <c r="M48" i="9"/>
  <c r="K49" i="9" l="1"/>
  <c r="O48" i="9"/>
  <c r="N49" i="9" l="1"/>
  <c r="M49" i="9"/>
  <c r="K50" i="9" l="1"/>
  <c r="O49" i="9"/>
  <c r="N50" i="9" l="1"/>
  <c r="M50" i="9"/>
  <c r="O50" i="9" l="1"/>
</calcChain>
</file>

<file path=xl/sharedStrings.xml><?xml version="1.0" encoding="utf-8"?>
<sst xmlns="http://schemas.openxmlformats.org/spreadsheetml/2006/main" count="345" uniqueCount="124">
  <si>
    <t>Chapter 02, Simulation Examples in a Spreadsheet</t>
  </si>
  <si>
    <t>Example 09: Replacing Bearings in a Milling Machine</t>
  </si>
  <si>
    <t>Table 22</t>
  </si>
  <si>
    <t>Distribution for Bearing Life</t>
  </si>
  <si>
    <t>Distribution of Bearing-Life</t>
  </si>
  <si>
    <t>Bearing Life</t>
  </si>
  <si>
    <t>Probability</t>
  </si>
  <si>
    <t>Cumulative Probability</t>
  </si>
  <si>
    <t>Table 23</t>
  </si>
  <si>
    <t>Distribution of Delay until Mechanic Arrives</t>
  </si>
  <si>
    <t>Distribution of Delay Time</t>
  </si>
  <si>
    <t>Delay Time</t>
  </si>
  <si>
    <t>Proability</t>
  </si>
  <si>
    <t>Bearing 1</t>
  </si>
  <si>
    <t>Life (Hours)</t>
  </si>
  <si>
    <t>Delay (minutes)</t>
  </si>
  <si>
    <t>Bearing 2</t>
  </si>
  <si>
    <t>Bearing 3</t>
  </si>
  <si>
    <t>Step</t>
  </si>
  <si>
    <t>Random#</t>
  </si>
  <si>
    <t>TOTAL</t>
  </si>
  <si>
    <t>Costs of Bearing=</t>
  </si>
  <si>
    <t>per bearing</t>
  </si>
  <si>
    <t>Downtime cost=</t>
  </si>
  <si>
    <t>per minute</t>
  </si>
  <si>
    <t>Mechanic cost=</t>
  </si>
  <si>
    <t>per hour</t>
  </si>
  <si>
    <t>per min</t>
  </si>
  <si>
    <t>Replacement Time by Mechanic</t>
  </si>
  <si>
    <t>1 Bearing</t>
  </si>
  <si>
    <t>minute</t>
  </si>
  <si>
    <t>2 Bearing</t>
  </si>
  <si>
    <t>3 Bearing</t>
  </si>
  <si>
    <t>For Single Trial of the simulation, the cost of the current system is estimated as follows:</t>
  </si>
  <si>
    <t>Cost of Bearing</t>
  </si>
  <si>
    <t>=</t>
  </si>
  <si>
    <t>Cost of delay time</t>
  </si>
  <si>
    <t>Cost of downtime during repair</t>
  </si>
  <si>
    <t>Cost of Mechanics</t>
  </si>
  <si>
    <t>Total Cost</t>
  </si>
  <si>
    <t>The total life of all 45 bearings is</t>
  </si>
  <si>
    <t>Hours / 10,000 Bearings</t>
  </si>
  <si>
    <t>The Total cost per 10,000 bearing -Hours is</t>
  </si>
  <si>
    <t>Current Method</t>
  </si>
  <si>
    <t>Proposed Method</t>
  </si>
  <si>
    <t>First Failure (Hours)</t>
  </si>
  <si>
    <t>Total</t>
  </si>
  <si>
    <t>By Mohammad Abubakar Atiq, BSIE, F2022031002, To Sir Rehan Ashraf</t>
  </si>
  <si>
    <t>Bomb</t>
  </si>
  <si>
    <t>Hit Or Miss?</t>
  </si>
  <si>
    <t>Number of Hits</t>
  </si>
  <si>
    <t>Number of Miss</t>
  </si>
  <si>
    <t>No. of Trials</t>
  </si>
  <si>
    <t>Probability of Hits</t>
  </si>
  <si>
    <t>Probability of Misses</t>
  </si>
  <si>
    <t>PDF</t>
  </si>
  <si>
    <t>Table 16</t>
  </si>
  <si>
    <t>Distribution of daily newspaper demand, by type of newsday</t>
  </si>
  <si>
    <t>Distribution of Newspapers Demanded</t>
  </si>
  <si>
    <t>Demand</t>
  </si>
  <si>
    <t>Demand Proabilities</t>
  </si>
  <si>
    <t>Good</t>
  </si>
  <si>
    <t>Fair</t>
  </si>
  <si>
    <t>Poor</t>
  </si>
  <si>
    <t>Cumulative Proabilities</t>
  </si>
  <si>
    <t>Table 17</t>
  </si>
  <si>
    <t>Distribution of Type of Newsday</t>
  </si>
  <si>
    <t>Type</t>
  </si>
  <si>
    <t>Day</t>
  </si>
  <si>
    <t>Random # 1</t>
  </si>
  <si>
    <t>Type of Newsday</t>
  </si>
  <si>
    <t>Random # 2</t>
  </si>
  <si>
    <t>Demanded</t>
  </si>
  <si>
    <t>Revenue from Sales</t>
  </si>
  <si>
    <t>Lost Profit from Excess Demand</t>
  </si>
  <si>
    <t>Salvage from Sale of Scrap</t>
  </si>
  <si>
    <t>Daily Cost</t>
  </si>
  <si>
    <t>Daily Profit</t>
  </si>
  <si>
    <t>Order  quantity Q is Fixed</t>
  </si>
  <si>
    <t>Total Profit</t>
  </si>
  <si>
    <t>Replication</t>
  </si>
  <si>
    <t>Demand (D)</t>
  </si>
  <si>
    <t>Sold at $1.25</t>
  </si>
  <si>
    <t>Unsold Cards</t>
  </si>
  <si>
    <t>Sold at $0.50</t>
  </si>
  <si>
    <t>Leftover Cards</t>
  </si>
  <si>
    <t>Revenue ($)</t>
  </si>
  <si>
    <t>Cost($)</t>
  </si>
  <si>
    <t>Profit($)</t>
  </si>
  <si>
    <t>Random #</t>
  </si>
  <si>
    <t>Week 2</t>
  </si>
  <si>
    <t>Calculate the Average Profit</t>
  </si>
  <si>
    <t>Check for Error of +- $5.00, standard deviation of Profit</t>
  </si>
  <si>
    <t>Required Sample Size (n)</t>
  </si>
  <si>
    <t xml:space="preserve">   </t>
  </si>
  <si>
    <t xml:space="preserve"> </t>
  </si>
  <si>
    <t>Table 2</t>
  </si>
  <si>
    <t>Input Specification and Simulation Table for Service Times</t>
  </si>
  <si>
    <t>Service Time</t>
  </si>
  <si>
    <t>Trials</t>
  </si>
  <si>
    <t>Random Number #</t>
  </si>
  <si>
    <t>Interarrival Time</t>
  </si>
  <si>
    <t>Trial #</t>
  </si>
  <si>
    <t>Caller</t>
  </si>
  <si>
    <t>Arrival Time</t>
  </si>
  <si>
    <t>-</t>
  </si>
  <si>
    <t>Table 9</t>
  </si>
  <si>
    <t>Distribution of Time between Arrivals</t>
  </si>
  <si>
    <t>Table 10</t>
  </si>
  <si>
    <t>Distribution of Service Times</t>
  </si>
  <si>
    <t>Service Times (Minutes)</t>
  </si>
  <si>
    <t>Customer</t>
  </si>
  <si>
    <t>Service Begins Time</t>
  </si>
  <si>
    <t>Service End Time</t>
  </si>
  <si>
    <t>Time in Queue</t>
  </si>
  <si>
    <t>Time in System</t>
  </si>
  <si>
    <t>IAT</t>
  </si>
  <si>
    <t>ST</t>
  </si>
  <si>
    <t>#</t>
  </si>
  <si>
    <t>Random Number</t>
  </si>
  <si>
    <t>Book Data tested here</t>
  </si>
  <si>
    <t>Customer#</t>
  </si>
  <si>
    <t>Average Service Time of 30 Callers</t>
  </si>
  <si>
    <t>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</si>
</sst>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_(&quot;$&quot;* #,##0.0_);_(&quot;$&quot;* \(#,##0.0\);_(&quot;$&quot;*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
      <sz val="16"/>
      <color theme="1"/>
      <name val="Calibri"/>
      <family val="2"/>
      <scheme val="minor"/>
    </font>
    <font>
      <sz val="18"/>
      <color theme="1"/>
      <name val="Calibri"/>
      <family val="2"/>
      <scheme val="minor"/>
    </font>
    <font>
      <sz val="22"/>
      <color theme="1"/>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44" fontId="1" fillId="0" borderId="0" applyFont="0" applyFill="0" applyBorder="0" applyAlignment="0" applyProtection="0"/>
  </cellStyleXfs>
  <cellXfs count="87">
    <xf numFmtId="0" fontId="0" fillId="0" borderId="0" xfId="0"/>
    <xf numFmtId="164" fontId="0" fillId="0" borderId="0" xfId="0" applyNumberFormat="1"/>
    <xf numFmtId="0" fontId="0" fillId="0" borderId="1" xfId="0" applyBorder="1"/>
    <xf numFmtId="164" fontId="0" fillId="0" borderId="1" xfId="0" applyNumberFormat="1" applyBorder="1"/>
    <xf numFmtId="0" fontId="0" fillId="0" borderId="1" xfId="0" applyBorder="1" applyAlignment="1">
      <alignment horizontal="center"/>
    </xf>
    <xf numFmtId="0" fontId="4" fillId="0" borderId="0" xfId="0" applyFont="1"/>
    <xf numFmtId="0" fontId="4" fillId="0" borderId="1" xfId="0" applyFont="1" applyBorder="1"/>
    <xf numFmtId="164" fontId="4" fillId="0" borderId="1" xfId="0" applyNumberFormat="1" applyFont="1" applyBorder="1"/>
    <xf numFmtId="0" fontId="4" fillId="0" borderId="1" xfId="0" applyFont="1" applyBorder="1" applyAlignment="1">
      <alignment horizontal="center"/>
    </xf>
    <xf numFmtId="0" fontId="3" fillId="0" borderId="0" xfId="0" applyFont="1"/>
    <xf numFmtId="164" fontId="3" fillId="0" borderId="0" xfId="0" applyNumberFormat="1" applyFont="1"/>
    <xf numFmtId="0" fontId="0" fillId="0" borderId="0" xfId="0" applyAlignment="1">
      <alignment horizontal="center" vertical="center"/>
    </xf>
    <xf numFmtId="0" fontId="3" fillId="0" borderId="0" xfId="0" applyFont="1" applyAlignment="1">
      <alignment horizontal="center" vertical="center"/>
    </xf>
    <xf numFmtId="0" fontId="3" fillId="0" borderId="1" xfId="0" applyFont="1" applyBorder="1"/>
    <xf numFmtId="164" fontId="3" fillId="0" borderId="1" xfId="0" applyNumberFormat="1" applyFont="1" applyBorder="1"/>
    <xf numFmtId="1" fontId="0" fillId="0" borderId="1" xfId="0" applyNumberFormat="1" applyBorder="1"/>
    <xf numFmtId="0" fontId="3" fillId="0" borderId="1" xfId="0" applyFont="1" applyBorder="1" applyAlignment="1">
      <alignment horizontal="center" vertical="center"/>
    </xf>
    <xf numFmtId="0" fontId="5" fillId="0" borderId="1" xfId="0" applyFont="1" applyBorder="1"/>
    <xf numFmtId="0" fontId="5" fillId="0" borderId="0" xfId="0" applyFont="1"/>
    <xf numFmtId="0" fontId="6" fillId="0" borderId="1" xfId="0" applyFont="1" applyBorder="1"/>
    <xf numFmtId="0" fontId="6" fillId="0" borderId="0" xfId="0" applyFont="1"/>
    <xf numFmtId="0" fontId="6" fillId="0" borderId="1" xfId="0" applyFont="1" applyBorder="1" applyAlignment="1">
      <alignment horizontal="center" vertical="center"/>
    </xf>
    <xf numFmtId="164" fontId="6" fillId="0" borderId="1" xfId="0" applyNumberFormat="1" applyFont="1" applyBorder="1" applyAlignment="1">
      <alignment horizontal="center" vertical="center"/>
    </xf>
    <xf numFmtId="0" fontId="7" fillId="0" borderId="1" xfId="0" applyFont="1" applyBorder="1"/>
    <xf numFmtId="0" fontId="7" fillId="0" borderId="0" xfId="0" applyFont="1"/>
    <xf numFmtId="0" fontId="7" fillId="0" borderId="1" xfId="0" applyFont="1" applyBorder="1" applyAlignment="1">
      <alignment horizontal="center" vertical="center"/>
    </xf>
    <xf numFmtId="0" fontId="7" fillId="0" borderId="0" xfId="0" applyFont="1" applyAlignment="1">
      <alignment horizontal="center" vertical="center"/>
    </xf>
    <xf numFmtId="164" fontId="7" fillId="0" borderId="1" xfId="0" applyNumberFormat="1" applyFont="1" applyBorder="1" applyAlignment="1">
      <alignment horizontal="center" vertical="center"/>
    </xf>
    <xf numFmtId="0" fontId="5" fillId="0" borderId="10" xfId="0" applyFont="1" applyBorder="1"/>
    <xf numFmtId="164" fontId="5" fillId="0" borderId="1" xfId="0" applyNumberFormat="1" applyFont="1" applyBorder="1"/>
    <xf numFmtId="1" fontId="5" fillId="0" borderId="1" xfId="0" applyNumberFormat="1" applyFont="1" applyBorder="1"/>
    <xf numFmtId="1" fontId="5" fillId="0" borderId="10" xfId="0" applyNumberFormat="1" applyFont="1" applyBorder="1"/>
    <xf numFmtId="164" fontId="6" fillId="0" borderId="1" xfId="0" applyNumberFormat="1" applyFont="1" applyBorder="1"/>
    <xf numFmtId="165" fontId="6" fillId="0" borderId="1" xfId="1" applyNumberFormat="1" applyFont="1" applyBorder="1"/>
    <xf numFmtId="0" fontId="3" fillId="0" borderId="3" xfId="0" applyFont="1" applyBorder="1"/>
    <xf numFmtId="0" fontId="3" fillId="0" borderId="5" xfId="0" applyFont="1" applyBorder="1"/>
    <xf numFmtId="0" fontId="3" fillId="0" borderId="6" xfId="0" applyFont="1" applyBorder="1"/>
    <xf numFmtId="44" fontId="3" fillId="0" borderId="0" xfId="1" applyFont="1"/>
    <xf numFmtId="44" fontId="3" fillId="0" borderId="0" xfId="0" applyNumberFormat="1" applyFont="1"/>
    <xf numFmtId="0" fontId="3" fillId="0" borderId="0" xfId="1" applyNumberFormat="1" applyFont="1"/>
    <xf numFmtId="0" fontId="3" fillId="0" borderId="7" xfId="0" applyFont="1" applyBorder="1"/>
    <xf numFmtId="0" fontId="3" fillId="0" borderId="8" xfId="0" applyFont="1" applyBorder="1"/>
    <xf numFmtId="0" fontId="3" fillId="0" borderId="9" xfId="0" applyFont="1" applyBorder="1"/>
    <xf numFmtId="0" fontId="3" fillId="0" borderId="0" xfId="0" applyFont="1" applyAlignment="1">
      <alignment vertical="center" wrapText="1"/>
    </xf>
    <xf numFmtId="2" fontId="4" fillId="0" borderId="1" xfId="0" applyNumberFormat="1" applyFont="1" applyBorder="1"/>
    <xf numFmtId="1" fontId="4" fillId="0" borderId="1" xfId="0" applyNumberFormat="1" applyFont="1" applyBorder="1"/>
    <xf numFmtId="0" fontId="3" fillId="0" borderId="0" xfId="0" applyFont="1" applyAlignment="1">
      <alignment vertical="center" wrapText="1"/>
    </xf>
    <xf numFmtId="0" fontId="3" fillId="0" borderId="0" xfId="0" applyFont="1" applyAlignment="1">
      <alignment horizontal="center" vertical="center"/>
    </xf>
    <xf numFmtId="44" fontId="3" fillId="0" borderId="0" xfId="0" applyNumberFormat="1" applyFont="1"/>
    <xf numFmtId="0" fontId="3" fillId="0" borderId="0" xfId="0" applyFont="1"/>
    <xf numFmtId="0" fontId="3" fillId="0" borderId="0" xfId="0" applyFont="1" applyAlignment="1">
      <alignment horizontal="center" vertical="center" wrapText="1"/>
    </xf>
    <xf numFmtId="0" fontId="3" fillId="0" borderId="1" xfId="0" applyFont="1" applyBorder="1"/>
    <xf numFmtId="0" fontId="3" fillId="2" borderId="1" xfId="0" applyFont="1" applyFill="1" applyBorder="1" applyAlignment="1">
      <alignment horizontal="left" vertical="center" wrapText="1"/>
    </xf>
    <xf numFmtId="0" fontId="3" fillId="0" borderId="1" xfId="0" applyFont="1" applyBorder="1" applyAlignment="1">
      <alignment horizontal="center" vertical="center"/>
    </xf>
    <xf numFmtId="0" fontId="3" fillId="0" borderId="5" xfId="0" applyFont="1" applyBorder="1"/>
    <xf numFmtId="0" fontId="3" fillId="0" borderId="6"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applyAlignment="1">
      <alignment horizontal="center"/>
    </xf>
    <xf numFmtId="0" fontId="3" fillId="0" borderId="0" xfId="0" applyFont="1" applyAlignment="1">
      <alignment horizont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xf numFmtId="0" fontId="3" fillId="0" borderId="1" xfId="0" applyFont="1" applyBorder="1" applyAlignment="1">
      <alignment horizontal="center" vertical="center" wrapText="1"/>
    </xf>
    <xf numFmtId="164" fontId="3" fillId="0" borderId="1" xfId="0" applyNumberFormat="1" applyFont="1" applyBorder="1"/>
    <xf numFmtId="0" fontId="0" fillId="0" borderId="0" xfId="0" applyAlignment="1">
      <alignment horizontal="center" vertical="center"/>
    </xf>
    <xf numFmtId="0" fontId="0" fillId="0" borderId="0" xfId="0" applyAlignment="1">
      <alignment horizontal="center" vertical="center" wrapText="1"/>
    </xf>
    <xf numFmtId="164" fontId="0" fillId="0" borderId="0" xfId="0" applyNumberFormat="1"/>
    <xf numFmtId="0" fontId="0" fillId="0" borderId="0" xfId="0" applyAlignment="1">
      <alignment wrapText="1"/>
    </xf>
    <xf numFmtId="164" fontId="7" fillId="0" borderId="1" xfId="0" applyNumberFormat="1" applyFont="1" applyBorder="1"/>
    <xf numFmtId="0" fontId="7" fillId="0" borderId="1" xfId="0" applyFont="1" applyBorder="1"/>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1" fontId="5" fillId="0" borderId="0" xfId="0" applyNumberFormat="1"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right" vertical="top"/>
    </xf>
    <xf numFmtId="44" fontId="6" fillId="0" borderId="1" xfId="0" applyNumberFormat="1" applyFont="1" applyBorder="1" applyAlignment="1">
      <alignment horizontal="left" vertical="top"/>
    </xf>
    <xf numFmtId="0" fontId="4" fillId="0" borderId="1" xfId="0" applyFont="1" applyBorder="1" applyAlignment="1">
      <alignment horizontal="center" vertical="center"/>
    </xf>
    <xf numFmtId="0" fontId="4" fillId="0" borderId="0" xfId="0" applyFont="1" applyAlignment="1">
      <alignment horizontal="center" vertical="center"/>
    </xf>
    <xf numFmtId="0" fontId="2" fillId="2" borderId="2" xfId="0" applyFont="1" applyFill="1" applyBorder="1" applyAlignment="1">
      <alignment horizontal="center" vertical="center"/>
    </xf>
    <xf numFmtId="0" fontId="2" fillId="2" borderId="5" xfId="0" applyFont="1" applyFill="1" applyBorder="1" applyAlignment="1">
      <alignment horizontal="center" vertical="center"/>
    </xf>
    <xf numFmtId="0" fontId="0" fillId="0" borderId="11" xfId="0" applyFill="1" applyBorder="1"/>
    <xf numFmtId="0" fontId="0" fillId="0" borderId="0" xfId="0" applyAlignment="1">
      <alignment horizontal="lef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141514</xdr:colOff>
      <xdr:row>26</xdr:row>
      <xdr:rowOff>87086</xdr:rowOff>
    </xdr:from>
    <xdr:to>
      <xdr:col>7</xdr:col>
      <xdr:colOff>370114</xdr:colOff>
      <xdr:row>33</xdr:row>
      <xdr:rowOff>381000</xdr:rowOff>
    </xdr:to>
    <xdr:sp macro="" textlink="">
      <xdr:nvSpPr>
        <xdr:cNvPr id="2" name="TextBox 1">
          <a:extLst>
            <a:ext uri="{FF2B5EF4-FFF2-40B4-BE49-F238E27FC236}">
              <a16:creationId xmlns:a16="http://schemas.microsoft.com/office/drawing/2014/main" id="{41D4EC4E-8464-C858-6BAC-BAB4F3C7B2A6}"/>
            </a:ext>
          </a:extLst>
        </xdr:cNvPr>
        <xdr:cNvSpPr txBox="1"/>
      </xdr:nvSpPr>
      <xdr:spPr>
        <a:xfrm>
          <a:off x="141514" y="4920343"/>
          <a:ext cx="7217229" cy="23295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u="none" kern="1200"/>
            <a:t>page 65, Chapter 02:</a:t>
          </a:r>
          <a:r>
            <a:rPr lang="en-US" sz="1400" b="1" u="none" kern="1200" baseline="0"/>
            <a:t> Simulation Examples in a Spreadsheet</a:t>
          </a:r>
        </a:p>
        <a:p>
          <a:r>
            <a:rPr lang="en-US" sz="1400" b="1" u="none" kern="1200" baseline="0"/>
            <a:t>Example 9: Replacing Bearings in a Milling Machine</a:t>
          </a:r>
        </a:p>
        <a:p>
          <a:r>
            <a:rPr lang="en-US" sz="1400" b="1" u="none" kern="1200"/>
            <a:t>A</a:t>
          </a:r>
          <a:r>
            <a:rPr lang="en-US" sz="1400" b="1" u="none" kern="1200" baseline="0"/>
            <a:t> milling machine has three different bearings that fail in service. The distribution of the life of each bearing is identical, as shown in Table 22. When a bearing fails, the mill stops, a mechanic is called, and he or she installs a new bearing (costing $32 per bearing). The delay time for the mechanic to arrive varies randomly, having the distribution given in Table 23. Downtime for the mill is estimated to cost $10 per minute. The direct on-site cost of the mechanic is $30 per hour. The mechanic takes 20 minutes to change one bearing, 30 minutes to change two bearings, and 40 minutes to change three bearings. The engineering staff has proposed a new policy to replace all three bearings whenever one bearing fails. Management needs an evaluation of the proposal, using total cost per 10,000 bearing-hours as the measure of performance.</a:t>
          </a:r>
          <a:endParaRPr lang="en-US" sz="1400" b="1" u="none" kern="12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152401</xdr:colOff>
      <xdr:row>0</xdr:row>
      <xdr:rowOff>99060</xdr:rowOff>
    </xdr:from>
    <xdr:to>
      <xdr:col>6</xdr:col>
      <xdr:colOff>819150</xdr:colOff>
      <xdr:row>10</xdr:row>
      <xdr:rowOff>195943</xdr:rowOff>
    </xdr:to>
    <xdr:sp macro="" textlink="">
      <xdr:nvSpPr>
        <xdr:cNvPr id="2" name="TextBox 1">
          <a:extLst>
            <a:ext uri="{FF2B5EF4-FFF2-40B4-BE49-F238E27FC236}">
              <a16:creationId xmlns:a16="http://schemas.microsoft.com/office/drawing/2014/main" id="{DA9F69CC-9FCA-09B2-D113-2CC110766E97}"/>
            </a:ext>
          </a:extLst>
        </xdr:cNvPr>
        <xdr:cNvSpPr txBox="1"/>
      </xdr:nvSpPr>
      <xdr:spPr>
        <a:xfrm>
          <a:off x="152401" y="99060"/>
          <a:ext cx="11601449" cy="3144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kern="1200"/>
            <a:t>Mohammad Abubakar Atiq, BSIE, F2022031002</a:t>
          </a:r>
        </a:p>
        <a:p>
          <a:r>
            <a:rPr lang="en-US" sz="2000" b="1" kern="1200"/>
            <a:t>Department of</a:t>
          </a:r>
          <a:r>
            <a:rPr lang="en-US" sz="2000" b="1" kern="1200" baseline="0"/>
            <a:t> Mechanical Enigneering</a:t>
          </a:r>
        </a:p>
        <a:p>
          <a:r>
            <a:rPr lang="en-US" sz="2000" b="1" kern="1200" baseline="0"/>
            <a:t>Program: BS Industrial Engineering</a:t>
          </a:r>
        </a:p>
        <a:p>
          <a:r>
            <a:rPr lang="en-US" sz="2000" b="1" kern="1200" baseline="0"/>
            <a:t>Example 07: The News Dealer's Problem</a:t>
          </a:r>
        </a:p>
        <a:p>
          <a:r>
            <a:rPr lang="en-US" sz="2000" b="1" kern="1200" baseline="0"/>
            <a:t>A news dealer buys papers for 33 cents each and sells them for 50 cents each. Newspapers not sold at the end of the day are sold as scrap for 5 cents each. Newspapers can be purchased in bundles of 10. Thus, the newsstand can buy 50 or 60 or 70 papers, and so on. The order quantity, Q, is the only policy decision. Unlike some inventory problems, the order quantity Q is fixed since ending inventory is always zero due to scrapping leftover papers.</a:t>
          </a:r>
          <a:endParaRPr lang="en-US" sz="2000" b="1" kern="12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83820</xdr:colOff>
      <xdr:row>0</xdr:row>
      <xdr:rowOff>53340</xdr:rowOff>
    </xdr:from>
    <xdr:to>
      <xdr:col>10</xdr:col>
      <xdr:colOff>129540</xdr:colOff>
      <xdr:row>21</xdr:row>
      <xdr:rowOff>30480</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2829868E-5CB9-457B-9BD1-AF173FEE2FBE}"/>
                </a:ext>
              </a:extLst>
            </xdr:cNvPr>
            <xdr:cNvSpPr txBox="1"/>
          </xdr:nvSpPr>
          <xdr:spPr>
            <a:xfrm>
              <a:off x="83820" y="53340"/>
              <a:ext cx="10888980" cy="422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kern="1200"/>
                <a:t>By: Mohammad</a:t>
              </a:r>
              <a:r>
                <a:rPr lang="en-US" sz="1400" kern="1200" baseline="0"/>
                <a:t> Abubakar Atiq, To Sir Rehan Ashrad,</a:t>
              </a:r>
            </a:p>
            <a:p>
              <a:r>
                <a:rPr lang="en-US" sz="1400" kern="1200" baseline="0"/>
                <a:t>BSIE, F2022031002</a:t>
              </a:r>
              <a:endParaRPr lang="en-US" sz="1400" kern="1200"/>
            </a:p>
            <a:p>
              <a:r>
                <a:rPr lang="en-US" sz="1400" kern="1200"/>
                <a:t>Example 10: A Bombing Mission, page 68, Chapter 02</a:t>
              </a:r>
            </a:p>
            <a:p>
              <a:r>
                <a:rPr lang="en-US" sz="1400" kern="1200"/>
                <a:t>Consider a bomber</a:t>
              </a:r>
              <a:r>
                <a:rPr lang="en-US" sz="1400" kern="1200" baseline="0"/>
                <a:t> attempting to destroy an ammunication depot. (This bomber has conventional rather than laser-guided weapons). If a bomb falls anywhere inside the target, a hit is scored; otherwise, the bomb is a miss. (Note that when a bomb appears appears visually to have touched a boundary line, it may or may not have hit the target; the model determines mathematically whether a hit has occurred, using the (X,Y) coordinates nd the equations of the piecewise-linear boundary of the depot.)</a:t>
              </a:r>
              <a:endParaRPr lang="en-US" sz="1400" kern="1200"/>
            </a:p>
            <a:p>
              <a:r>
                <a:rPr lang="en-US" sz="1400" kern="1200"/>
                <a:t>The bomber flies in the horizontal direction and carries 10 bombs.</a:t>
              </a:r>
              <a:r>
                <a:rPr lang="en-US" sz="1400" kern="1200" baseline="0"/>
                <a:t> The aiming point is (0,0). The actual point of impact is assumed to be normally distributed around the aiming point with a standard deviation of 400 meters in the direction of flight and 200 meters in the perpendicular direction. The problem is to simulate the operation and estimate the number of bombs on target.</a:t>
              </a:r>
            </a:p>
            <a:p>
              <a:r>
                <a:rPr lang="en-US" sz="1400" kern="1200" baseline="0"/>
                <a:t>Recall that the standardized normal variate Z, having mean </a:t>
              </a:r>
              <a14:m>
                <m:oMath xmlns:m="http://schemas.openxmlformats.org/officeDocument/2006/math">
                  <m:r>
                    <a:rPr lang="en-US" sz="1400" b="0" i="1" kern="1200" baseline="0">
                      <a:latin typeface="Cambria Math" panose="02040503050406030204" pitchFamily="18" charset="0"/>
                    </a:rPr>
                    <m:t>𝜇</m:t>
                  </m:r>
                  <m:r>
                    <a:rPr lang="en-US" sz="1400" b="0" i="1" kern="1200" baseline="0">
                      <a:latin typeface="Cambria Math" panose="02040503050406030204" pitchFamily="18" charset="0"/>
                    </a:rPr>
                    <m:t>=0,</m:t>
                  </m:r>
                </m:oMath>
              </a14:m>
              <a:r>
                <a:rPr lang="en-US" sz="1400" kern="1200"/>
                <a:t> and</a:t>
              </a:r>
              <a:r>
                <a:rPr lang="en-US" sz="1400" kern="1200" baseline="0"/>
                <a:t> standard deviation </a:t>
              </a:r>
              <a14:m>
                <m:oMath xmlns:m="http://schemas.openxmlformats.org/officeDocument/2006/math">
                  <m:r>
                    <a:rPr lang="en-US" sz="1400" b="0" i="1" kern="1200" baseline="0">
                      <a:latin typeface="Cambria Math" panose="02040503050406030204" pitchFamily="18" charset="0"/>
                    </a:rPr>
                    <m:t>𝜎</m:t>
                  </m:r>
                  <m:r>
                    <a:rPr lang="en-US" sz="1400" b="0" i="1" kern="1200" baseline="0">
                      <a:latin typeface="Cambria Math" panose="02040503050406030204" pitchFamily="18" charset="0"/>
                    </a:rPr>
                    <m:t>=1,</m:t>
                  </m:r>
                </m:oMath>
              </a14:m>
              <a:r>
                <a:rPr lang="en-US" sz="1400" kern="1200"/>
                <a:t> is distributed as</a:t>
              </a:r>
            </a:p>
            <a:p>
              <a:pPr/>
              <a14:m>
                <m:oMathPara xmlns:m="http://schemas.openxmlformats.org/officeDocument/2006/math">
                  <m:oMathParaPr>
                    <m:jc m:val="centerGroup"/>
                  </m:oMathParaPr>
                  <m:oMath xmlns:m="http://schemas.openxmlformats.org/officeDocument/2006/math">
                    <m:r>
                      <a:rPr lang="en-US" sz="1400" b="0" i="1" kern="1200">
                        <a:latin typeface="Cambria Math" panose="02040503050406030204" pitchFamily="18" charset="0"/>
                      </a:rPr>
                      <m:t>𝑍</m:t>
                    </m:r>
                    <m:r>
                      <a:rPr lang="en-US" sz="1400" b="0" i="1" kern="1200">
                        <a:latin typeface="Cambria Math" panose="02040503050406030204" pitchFamily="18" charset="0"/>
                      </a:rPr>
                      <m:t>=</m:t>
                    </m:r>
                    <m:f>
                      <m:fPr>
                        <m:ctrlPr>
                          <a:rPr lang="en-US" sz="1400" b="0" i="1" kern="1200">
                            <a:latin typeface="Cambria Math" panose="02040503050406030204" pitchFamily="18" charset="0"/>
                          </a:rPr>
                        </m:ctrlPr>
                      </m:fPr>
                      <m:num>
                        <m:r>
                          <a:rPr lang="en-US" sz="1400" b="0" i="1" kern="1200">
                            <a:latin typeface="Cambria Math" panose="02040503050406030204" pitchFamily="18" charset="0"/>
                          </a:rPr>
                          <m:t>𝑋</m:t>
                        </m:r>
                        <m:r>
                          <a:rPr lang="en-US" sz="1400" b="0" i="1" kern="1200">
                            <a:latin typeface="Cambria Math" panose="02040503050406030204" pitchFamily="18" charset="0"/>
                          </a:rPr>
                          <m:t>−</m:t>
                        </m:r>
                        <m:r>
                          <a:rPr lang="en-US" sz="1400" b="0" i="1" kern="1200">
                            <a:latin typeface="Cambria Math" panose="02040503050406030204" pitchFamily="18" charset="0"/>
                          </a:rPr>
                          <m:t>𝜇</m:t>
                        </m:r>
                      </m:num>
                      <m:den>
                        <m:r>
                          <a:rPr lang="en-US" sz="1400" b="0" i="1" kern="1200">
                            <a:latin typeface="Cambria Math" panose="02040503050406030204" pitchFamily="18" charset="0"/>
                          </a:rPr>
                          <m:t>𝜎</m:t>
                        </m:r>
                      </m:den>
                    </m:f>
                  </m:oMath>
                </m:oMathPara>
              </a14:m>
              <a:endParaRPr lang="en-US" sz="1400" kern="1200"/>
            </a:p>
            <a:p>
              <a:r>
                <a:rPr lang="en-US" sz="1400" kern="1200"/>
                <a:t>Where X is a normal random variable, Then, with mean zero and standard deviations</a:t>
              </a:r>
              <a:r>
                <a:rPr lang="en-US" sz="1400" kern="1200" baseline="0"/>
                <a:t> given by </a:t>
              </a:r>
              <a:endParaRPr lang="en-US" sz="1400" b="0" i="1" kern="1200" baseline="0">
                <a:latin typeface="Cambria Math" panose="02040503050406030204" pitchFamily="18" charset="0"/>
              </a:endParaRPr>
            </a:p>
            <a:p>
              <a14:m>
                <m:oMath xmlns:m="http://schemas.openxmlformats.org/officeDocument/2006/math">
                  <m:sSub>
                    <m:sSubPr>
                      <m:ctrlPr>
                        <a:rPr lang="en-US" sz="1400" b="0" i="1" kern="1200" baseline="0">
                          <a:latin typeface="Cambria Math" panose="02040503050406030204" pitchFamily="18" charset="0"/>
                        </a:rPr>
                      </m:ctrlPr>
                    </m:sSubPr>
                    <m:e>
                      <m:r>
                        <a:rPr lang="en-US" sz="1400" b="0" i="1" kern="1200" baseline="0">
                          <a:latin typeface="Cambria Math" panose="02040503050406030204" pitchFamily="18" charset="0"/>
                        </a:rPr>
                        <m:t>𝜎</m:t>
                      </m:r>
                    </m:e>
                    <m:sub>
                      <m:r>
                        <a:rPr lang="en-US" sz="1400" b="0" i="1" kern="1200" baseline="0">
                          <a:latin typeface="Cambria Math" panose="02040503050406030204" pitchFamily="18" charset="0"/>
                        </a:rPr>
                        <m:t>𝑋</m:t>
                      </m:r>
                    </m:sub>
                  </m:sSub>
                  <m:r>
                    <a:rPr lang="en-US" sz="1400" b="0" i="1" kern="1200" baseline="0">
                      <a:latin typeface="Cambria Math" panose="02040503050406030204" pitchFamily="18" charset="0"/>
                    </a:rPr>
                    <m:t>=400 </m:t>
                  </m:r>
                  <m:r>
                    <a:rPr lang="en-US" sz="1400" b="0" i="1" kern="1200" baseline="0">
                      <a:latin typeface="Cambria Math" panose="02040503050406030204" pitchFamily="18" charset="0"/>
                    </a:rPr>
                    <m:t>𝑎𝑛𝑑</m:t>
                  </m:r>
                  <m:r>
                    <a:rPr lang="en-US" sz="1400" b="0" i="1" kern="1200" baseline="0">
                      <a:latin typeface="Cambria Math" panose="02040503050406030204" pitchFamily="18" charset="0"/>
                    </a:rPr>
                    <m:t> </m:t>
                  </m:r>
                  <m:sSub>
                    <m:sSubPr>
                      <m:ctrlPr>
                        <a:rPr lang="en-US" sz="1400" b="0" i="1" kern="1200" baseline="0">
                          <a:latin typeface="Cambria Math" panose="02040503050406030204" pitchFamily="18" charset="0"/>
                        </a:rPr>
                      </m:ctrlPr>
                    </m:sSubPr>
                    <m:e>
                      <m:r>
                        <a:rPr lang="en-US" sz="1400" b="0" i="1" kern="1200" baseline="0">
                          <a:latin typeface="Cambria Math" panose="02040503050406030204" pitchFamily="18" charset="0"/>
                        </a:rPr>
                        <m:t>𝜎</m:t>
                      </m:r>
                    </m:e>
                    <m:sub>
                      <m:r>
                        <a:rPr lang="en-US" sz="1400" b="0" i="1" kern="1200" baseline="0">
                          <a:latin typeface="Cambria Math" panose="02040503050406030204" pitchFamily="18" charset="0"/>
                        </a:rPr>
                        <m:t>𝑌</m:t>
                      </m:r>
                    </m:sub>
                  </m:sSub>
                  <m:r>
                    <a:rPr lang="en-US" sz="1400" b="0" i="1" kern="1200" baseline="0">
                      <a:latin typeface="Cambria Math" panose="02040503050406030204" pitchFamily="18" charset="0"/>
                    </a:rPr>
                    <m:t>=200</m:t>
                  </m:r>
                </m:oMath>
              </a14:m>
              <a:r>
                <a:rPr lang="en-US" sz="1400" kern="1200"/>
                <a:t>, we have</a:t>
              </a:r>
            </a:p>
            <a:p>
              <a:pPr/>
              <a14:m>
                <m:oMathPara xmlns:m="http://schemas.openxmlformats.org/officeDocument/2006/math">
                  <m:oMathParaPr>
                    <m:jc m:val="centerGroup"/>
                  </m:oMathParaPr>
                  <m:oMath xmlns:m="http://schemas.openxmlformats.org/officeDocument/2006/math">
                    <m:sSub>
                      <m:sSubPr>
                        <m:ctrlPr>
                          <a:rPr lang="en-US" sz="1400" b="0" i="1" kern="1200">
                            <a:latin typeface="Cambria Math" panose="02040503050406030204" pitchFamily="18" charset="0"/>
                          </a:rPr>
                        </m:ctrlPr>
                      </m:sSubPr>
                      <m:e>
                        <m:r>
                          <a:rPr lang="en-US" sz="1400" b="0" i="1" kern="1200">
                            <a:latin typeface="Cambria Math" panose="02040503050406030204" pitchFamily="18" charset="0"/>
                          </a:rPr>
                          <m:t>𝑍</m:t>
                        </m:r>
                      </m:e>
                      <m:sub>
                        <m:r>
                          <a:rPr lang="en-US" sz="1400" b="0" i="1" kern="1200">
                            <a:latin typeface="Cambria Math" panose="02040503050406030204" pitchFamily="18" charset="0"/>
                          </a:rPr>
                          <m:t>𝑋</m:t>
                        </m:r>
                      </m:sub>
                    </m:sSub>
                    <m:r>
                      <a:rPr lang="en-US" sz="1400" b="0" i="1" kern="1200">
                        <a:latin typeface="Cambria Math" panose="02040503050406030204" pitchFamily="18" charset="0"/>
                      </a:rPr>
                      <m:t>=</m:t>
                    </m:r>
                    <m:f>
                      <m:fPr>
                        <m:ctrlPr>
                          <a:rPr lang="en-US" sz="1400" b="0" i="1" kern="1200">
                            <a:latin typeface="Cambria Math" panose="02040503050406030204" pitchFamily="18" charset="0"/>
                          </a:rPr>
                        </m:ctrlPr>
                      </m:fPr>
                      <m:num>
                        <m:r>
                          <a:rPr lang="en-US" sz="1400" b="0" i="1" kern="1200">
                            <a:latin typeface="Cambria Math" panose="02040503050406030204" pitchFamily="18" charset="0"/>
                          </a:rPr>
                          <m:t>𝑋</m:t>
                        </m:r>
                      </m:num>
                      <m:den>
                        <m:r>
                          <a:rPr lang="en-US" sz="1400" b="0" i="1" kern="1200">
                            <a:latin typeface="Cambria Math" panose="02040503050406030204" pitchFamily="18" charset="0"/>
                          </a:rPr>
                          <m:t>400</m:t>
                        </m:r>
                      </m:den>
                    </m:f>
                    <m:r>
                      <a:rPr lang="en-US" sz="1400" b="0" i="1" kern="1200">
                        <a:latin typeface="Cambria Math" panose="02040503050406030204" pitchFamily="18" charset="0"/>
                      </a:rPr>
                      <m:t>, </m:t>
                    </m:r>
                    <m:sSub>
                      <m:sSubPr>
                        <m:ctrlPr>
                          <a:rPr lang="en-US" sz="1400" b="0" i="1" kern="1200">
                            <a:latin typeface="Cambria Math" panose="02040503050406030204" pitchFamily="18" charset="0"/>
                          </a:rPr>
                        </m:ctrlPr>
                      </m:sSubPr>
                      <m:e>
                        <m:r>
                          <a:rPr lang="en-US" sz="1400" b="0" i="1" kern="1200">
                            <a:latin typeface="Cambria Math" panose="02040503050406030204" pitchFamily="18" charset="0"/>
                          </a:rPr>
                          <m:t>𝑍</m:t>
                        </m:r>
                      </m:e>
                      <m:sub>
                        <m:r>
                          <a:rPr lang="en-US" sz="1400" b="0" i="1" kern="1200">
                            <a:latin typeface="Cambria Math" panose="02040503050406030204" pitchFamily="18" charset="0"/>
                          </a:rPr>
                          <m:t>𝑌</m:t>
                        </m:r>
                      </m:sub>
                    </m:sSub>
                    <m:r>
                      <a:rPr lang="en-US" sz="1400" b="0" i="1" kern="1200">
                        <a:latin typeface="Cambria Math" panose="02040503050406030204" pitchFamily="18" charset="0"/>
                      </a:rPr>
                      <m:t>=</m:t>
                    </m:r>
                    <m:f>
                      <m:fPr>
                        <m:ctrlPr>
                          <a:rPr lang="en-US" sz="1400" b="0" i="1" kern="1200">
                            <a:latin typeface="Cambria Math" panose="02040503050406030204" pitchFamily="18" charset="0"/>
                          </a:rPr>
                        </m:ctrlPr>
                      </m:fPr>
                      <m:num>
                        <m:r>
                          <a:rPr lang="en-US" sz="1400" b="0" i="1" kern="1200">
                            <a:latin typeface="Cambria Math" panose="02040503050406030204" pitchFamily="18" charset="0"/>
                          </a:rPr>
                          <m:t>𝑌</m:t>
                        </m:r>
                      </m:num>
                      <m:den>
                        <m:r>
                          <a:rPr lang="en-US" sz="1400" b="0" i="1" kern="1200">
                            <a:latin typeface="Cambria Math" panose="02040503050406030204" pitchFamily="18" charset="0"/>
                          </a:rPr>
                          <m:t>200</m:t>
                        </m:r>
                      </m:den>
                    </m:f>
                  </m:oMath>
                </m:oMathPara>
              </a14:m>
              <a:endParaRPr lang="en-US" sz="1400" kern="1200"/>
            </a:p>
            <a:p>
              <a:r>
                <a:rPr lang="en-US" sz="1400" kern="1200"/>
                <a:t>Where (X,Y) are the simulated coordinates where</a:t>
              </a:r>
              <a:r>
                <a:rPr lang="en-US" sz="1400" kern="1200" baseline="0"/>
                <a:t> the bomb hits.</a:t>
              </a:r>
            </a:p>
            <a:p>
              <a:endParaRPr lang="en-US" sz="1400" kern="1200"/>
            </a:p>
          </xdr:txBody>
        </xdr:sp>
      </mc:Choice>
      <mc:Fallback xmlns="">
        <xdr:sp macro="" textlink="">
          <xdr:nvSpPr>
            <xdr:cNvPr id="2" name="TextBox 1">
              <a:extLst>
                <a:ext uri="{FF2B5EF4-FFF2-40B4-BE49-F238E27FC236}">
                  <a16:creationId xmlns:a16="http://schemas.microsoft.com/office/drawing/2014/main" id="{2829868E-5CB9-457B-9BD1-AF173FEE2FBE}"/>
                </a:ext>
              </a:extLst>
            </xdr:cNvPr>
            <xdr:cNvSpPr txBox="1"/>
          </xdr:nvSpPr>
          <xdr:spPr>
            <a:xfrm>
              <a:off x="83820" y="53340"/>
              <a:ext cx="10888980" cy="422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kern="1200"/>
                <a:t>By: Mohammad</a:t>
              </a:r>
              <a:r>
                <a:rPr lang="en-US" sz="1400" kern="1200" baseline="0"/>
                <a:t> Abubakar Atiq, To Sir Rehan Ashrad,</a:t>
              </a:r>
            </a:p>
            <a:p>
              <a:r>
                <a:rPr lang="en-US" sz="1400" kern="1200" baseline="0"/>
                <a:t>BSIE, F2022031002</a:t>
              </a:r>
              <a:endParaRPr lang="en-US" sz="1400" kern="1200"/>
            </a:p>
            <a:p>
              <a:r>
                <a:rPr lang="en-US" sz="1400" kern="1200"/>
                <a:t>Example 10: A Bombing Mission, page 68, Chapter 02</a:t>
              </a:r>
            </a:p>
            <a:p>
              <a:r>
                <a:rPr lang="en-US" sz="1400" kern="1200"/>
                <a:t>Consider a bomber</a:t>
              </a:r>
              <a:r>
                <a:rPr lang="en-US" sz="1400" kern="1200" baseline="0"/>
                <a:t> attempting to destroy an ammunication depot. (This bomber has conventional rather than laser-guided weapons). If a bomb falls anywhere inside the target, a hit is scored; otherwise, the bomb is a miss. (Note that when a bomb appears appears visually to have touched a boundary line, it may or may not have hit the target; the model determines mathematically whether a hit has occurred, using the (X,Y) coordinates nd the equations of the piecewise-linear boundary of the depot.)</a:t>
              </a:r>
              <a:endParaRPr lang="en-US" sz="1400" kern="1200"/>
            </a:p>
            <a:p>
              <a:r>
                <a:rPr lang="en-US" sz="1400" kern="1200"/>
                <a:t>The bomber flies in the horizontal direction and carries 10 bombs.</a:t>
              </a:r>
              <a:r>
                <a:rPr lang="en-US" sz="1400" kern="1200" baseline="0"/>
                <a:t> The aiming point is (0,0). The actual point of impact is assumed to be normally distributed around the aiming point with a standard deviation of 400 meters in the direction of flight and 200 meters in the perpendicular direction. The problem is to simulate the operation and estimate the number of bombs on target.</a:t>
              </a:r>
            </a:p>
            <a:p>
              <a:r>
                <a:rPr lang="en-US" sz="1400" kern="1200" baseline="0"/>
                <a:t>Recall that the standardized normal variate Z, having mean </a:t>
              </a:r>
              <a:r>
                <a:rPr lang="en-US" sz="1400" b="0" i="0" kern="1200" baseline="0">
                  <a:latin typeface="Cambria Math" panose="02040503050406030204" pitchFamily="18" charset="0"/>
                </a:rPr>
                <a:t>𝜇=0,</a:t>
              </a:r>
              <a:r>
                <a:rPr lang="en-US" sz="1400" kern="1200"/>
                <a:t> and</a:t>
              </a:r>
              <a:r>
                <a:rPr lang="en-US" sz="1400" kern="1200" baseline="0"/>
                <a:t> standard deviation </a:t>
              </a:r>
              <a:r>
                <a:rPr lang="en-US" sz="1400" b="0" i="0" kern="1200" baseline="0">
                  <a:latin typeface="Cambria Math" panose="02040503050406030204" pitchFamily="18" charset="0"/>
                </a:rPr>
                <a:t>𝜎=1,</a:t>
              </a:r>
              <a:r>
                <a:rPr lang="en-US" sz="1400" kern="1200"/>
                <a:t> is distributed as</a:t>
              </a:r>
            </a:p>
            <a:p>
              <a:pPr/>
              <a:r>
                <a:rPr lang="en-US" sz="1400" b="0" i="0" kern="1200">
                  <a:latin typeface="Cambria Math" panose="02040503050406030204" pitchFamily="18" charset="0"/>
                </a:rPr>
                <a:t>𝑍=(𝑋−𝜇)/𝜎</a:t>
              </a:r>
              <a:endParaRPr lang="en-US" sz="1400" kern="1200"/>
            </a:p>
            <a:p>
              <a:r>
                <a:rPr lang="en-US" sz="1400" kern="1200"/>
                <a:t>Where X is a normal random variable, Then, with mean zero and standard deviations</a:t>
              </a:r>
              <a:r>
                <a:rPr lang="en-US" sz="1400" kern="1200" baseline="0"/>
                <a:t> given by </a:t>
              </a:r>
              <a:endParaRPr lang="en-US" sz="1400" b="0" i="1" kern="1200" baseline="0">
                <a:latin typeface="Cambria Math" panose="02040503050406030204" pitchFamily="18" charset="0"/>
              </a:endParaRPr>
            </a:p>
            <a:p>
              <a:r>
                <a:rPr lang="en-US" sz="1400" b="0" i="0" kern="1200" baseline="0">
                  <a:latin typeface="Cambria Math" panose="02040503050406030204" pitchFamily="18" charset="0"/>
                </a:rPr>
                <a:t>𝜎_𝑋=400 𝑎𝑛𝑑 𝜎_𝑌=200</a:t>
              </a:r>
              <a:r>
                <a:rPr lang="en-US" sz="1400" kern="1200"/>
                <a:t>, we have</a:t>
              </a:r>
            </a:p>
            <a:p>
              <a:pPr/>
              <a:r>
                <a:rPr lang="en-US" sz="1400" b="0" i="0" kern="1200">
                  <a:latin typeface="Cambria Math" panose="02040503050406030204" pitchFamily="18" charset="0"/>
                </a:rPr>
                <a:t>𝑍_𝑋=𝑋/400, 𝑍_𝑌=𝑌/200</a:t>
              </a:r>
              <a:endParaRPr lang="en-US" sz="1400" kern="1200"/>
            </a:p>
            <a:p>
              <a:r>
                <a:rPr lang="en-US" sz="1400" kern="1200"/>
                <a:t>Where (X,Y) are the simulated coordinates where</a:t>
              </a:r>
              <a:r>
                <a:rPr lang="en-US" sz="1400" kern="1200" baseline="0"/>
                <a:t> the bomb hits.</a:t>
              </a:r>
            </a:p>
            <a:p>
              <a:endParaRPr lang="en-US" sz="1400" kern="1200"/>
            </a:p>
          </xdr:txBody>
        </xdr:sp>
      </mc:Fallback>
    </mc:AlternateContent>
    <xdr:clientData/>
  </xdr:twoCellAnchor>
  <xdr:twoCellAnchor>
    <xdr:from>
      <xdr:col>0</xdr:col>
      <xdr:colOff>83820</xdr:colOff>
      <xdr:row>27</xdr:row>
      <xdr:rowOff>12700</xdr:rowOff>
    </xdr:from>
    <xdr:to>
      <xdr:col>0</xdr:col>
      <xdr:colOff>1193800</xdr:colOff>
      <xdr:row>28</xdr:row>
      <xdr:rowOff>127000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33A9E5EC-FEF0-40F5-92E7-AC02F7A7298E}"/>
                </a:ext>
              </a:extLst>
            </xdr:cNvPr>
            <xdr:cNvSpPr txBox="1"/>
          </xdr:nvSpPr>
          <xdr:spPr>
            <a:xfrm>
              <a:off x="83820" y="5361940"/>
              <a:ext cx="110998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400" b="1" i="1" kern="1200">
                            <a:latin typeface="Cambria Math" panose="02040503050406030204" pitchFamily="18" charset="0"/>
                          </a:rPr>
                        </m:ctrlPr>
                      </m:sSubPr>
                      <m:e>
                        <m:r>
                          <a:rPr lang="en-US" sz="1400" b="1" i="1" kern="1200">
                            <a:latin typeface="Cambria Math" panose="02040503050406030204" pitchFamily="18" charset="0"/>
                          </a:rPr>
                          <m:t>𝝈</m:t>
                        </m:r>
                      </m:e>
                      <m:sub>
                        <m:r>
                          <a:rPr lang="en-US" sz="1400" b="1" i="1" kern="1200">
                            <a:latin typeface="Cambria Math" panose="02040503050406030204" pitchFamily="18" charset="0"/>
                          </a:rPr>
                          <m:t>𝑿</m:t>
                        </m:r>
                      </m:sub>
                    </m:sSub>
                  </m:oMath>
                </m:oMathPara>
              </a14:m>
              <a:endParaRPr lang="en-US" sz="1400" b="1" kern="1200"/>
            </a:p>
          </xdr:txBody>
        </xdr:sp>
      </mc:Choice>
      <mc:Fallback xmlns="">
        <xdr:sp macro="" textlink="">
          <xdr:nvSpPr>
            <xdr:cNvPr id="3" name="TextBox 2">
              <a:extLst>
                <a:ext uri="{FF2B5EF4-FFF2-40B4-BE49-F238E27FC236}">
                  <a16:creationId xmlns:a16="http://schemas.microsoft.com/office/drawing/2014/main" id="{33A9E5EC-FEF0-40F5-92E7-AC02F7A7298E}"/>
                </a:ext>
              </a:extLst>
            </xdr:cNvPr>
            <xdr:cNvSpPr txBox="1"/>
          </xdr:nvSpPr>
          <xdr:spPr>
            <a:xfrm>
              <a:off x="83820" y="5361940"/>
              <a:ext cx="110998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400" b="1" i="0" kern="1200">
                  <a:latin typeface="Cambria Math" panose="02040503050406030204" pitchFamily="18" charset="0"/>
                </a:rPr>
                <a:t>𝝈_𝑿</a:t>
              </a:r>
              <a:endParaRPr lang="en-US" sz="1400" b="1" kern="1200"/>
            </a:p>
          </xdr:txBody>
        </xdr:sp>
      </mc:Fallback>
    </mc:AlternateContent>
    <xdr:clientData/>
  </xdr:twoCellAnchor>
  <xdr:twoCellAnchor>
    <xdr:from>
      <xdr:col>0</xdr:col>
      <xdr:colOff>129540</xdr:colOff>
      <xdr:row>29</xdr:row>
      <xdr:rowOff>76200</xdr:rowOff>
    </xdr:from>
    <xdr:to>
      <xdr:col>0</xdr:col>
      <xdr:colOff>927100</xdr:colOff>
      <xdr:row>30</xdr:row>
      <xdr:rowOff>203200</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73A029FC-AFBA-4B0A-8D92-5FCDEFB7C99E}"/>
                </a:ext>
              </a:extLst>
            </xdr:cNvPr>
            <xdr:cNvSpPr txBox="1"/>
          </xdr:nvSpPr>
          <xdr:spPr>
            <a:xfrm>
              <a:off x="129540" y="5791200"/>
              <a:ext cx="797560" cy="35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400" b="1" i="1" kern="1200">
                            <a:latin typeface="Cambria Math" panose="02040503050406030204" pitchFamily="18" charset="0"/>
                          </a:rPr>
                        </m:ctrlPr>
                      </m:sSubPr>
                      <m:e>
                        <m:r>
                          <a:rPr lang="en-US" sz="1400" b="1" i="1" kern="1200">
                            <a:latin typeface="Cambria Math" panose="02040503050406030204" pitchFamily="18" charset="0"/>
                          </a:rPr>
                          <m:t>𝝈</m:t>
                        </m:r>
                      </m:e>
                      <m:sub>
                        <m:r>
                          <a:rPr lang="en-US" sz="1400" b="1" i="1" kern="1200">
                            <a:latin typeface="Cambria Math" panose="02040503050406030204" pitchFamily="18" charset="0"/>
                          </a:rPr>
                          <m:t>𝒀</m:t>
                        </m:r>
                      </m:sub>
                    </m:sSub>
                  </m:oMath>
                </m:oMathPara>
              </a14:m>
              <a:endParaRPr lang="en-US" sz="1400" b="1" kern="1200"/>
            </a:p>
          </xdr:txBody>
        </xdr:sp>
      </mc:Choice>
      <mc:Fallback xmlns="">
        <xdr:sp macro="" textlink="">
          <xdr:nvSpPr>
            <xdr:cNvPr id="4" name="TextBox 3">
              <a:extLst>
                <a:ext uri="{FF2B5EF4-FFF2-40B4-BE49-F238E27FC236}">
                  <a16:creationId xmlns:a16="http://schemas.microsoft.com/office/drawing/2014/main" id="{73A029FC-AFBA-4B0A-8D92-5FCDEFB7C99E}"/>
                </a:ext>
              </a:extLst>
            </xdr:cNvPr>
            <xdr:cNvSpPr txBox="1"/>
          </xdr:nvSpPr>
          <xdr:spPr>
            <a:xfrm>
              <a:off x="129540" y="5791200"/>
              <a:ext cx="797560" cy="35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400" b="1" i="0" kern="1200">
                  <a:latin typeface="Cambria Math" panose="02040503050406030204" pitchFamily="18" charset="0"/>
                </a:rPr>
                <a:t>𝝈_𝒀</a:t>
              </a:r>
              <a:endParaRPr lang="en-US" sz="1400" b="1" kern="1200"/>
            </a:p>
          </xdr:txBody>
        </xdr:sp>
      </mc:Fallback>
    </mc:AlternateContent>
    <xdr:clientData/>
  </xdr:twoCellAnchor>
  <xdr:twoCellAnchor>
    <xdr:from>
      <xdr:col>0</xdr:col>
      <xdr:colOff>101600</xdr:colOff>
      <xdr:row>32</xdr:row>
      <xdr:rowOff>0</xdr:rowOff>
    </xdr:from>
    <xdr:to>
      <xdr:col>3</xdr:col>
      <xdr:colOff>48260</xdr:colOff>
      <xdr:row>34</xdr:row>
      <xdr:rowOff>167640</xdr:rowOff>
    </xdr:to>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9A049445-CC5D-4676-96FC-FDB64FD1642B}"/>
                </a:ext>
              </a:extLst>
            </xdr:cNvPr>
            <xdr:cNvSpPr txBox="1"/>
          </xdr:nvSpPr>
          <xdr:spPr>
            <a:xfrm>
              <a:off x="101600" y="6400800"/>
              <a:ext cx="35890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400" b="1" i="1" kern="1200">
                            <a:latin typeface="Cambria Math" panose="02040503050406030204" pitchFamily="18" charset="0"/>
                          </a:rPr>
                        </m:ctrlPr>
                      </m:sSubPr>
                      <m:e>
                        <m:r>
                          <a:rPr lang="en-US" sz="1400" b="1" i="1" kern="1200">
                            <a:latin typeface="Cambria Math" panose="02040503050406030204" pitchFamily="18" charset="0"/>
                          </a:rPr>
                          <m:t>𝒁</m:t>
                        </m:r>
                      </m:e>
                      <m:sub>
                        <m:r>
                          <a:rPr lang="en-US" sz="1400" b="1" i="1" kern="1200">
                            <a:latin typeface="Cambria Math" panose="02040503050406030204" pitchFamily="18" charset="0"/>
                          </a:rPr>
                          <m:t>𝑿</m:t>
                        </m:r>
                      </m:sub>
                    </m:sSub>
                    <m:r>
                      <a:rPr lang="en-US" sz="1400" b="1" i="1" kern="1200">
                        <a:latin typeface="Cambria Math" panose="02040503050406030204" pitchFamily="18" charset="0"/>
                      </a:rPr>
                      <m:t> </m:t>
                    </m:r>
                    <m:r>
                      <a:rPr lang="en-US" sz="1400" b="1" i="1" kern="1200">
                        <a:latin typeface="Cambria Math" panose="02040503050406030204" pitchFamily="18" charset="0"/>
                      </a:rPr>
                      <m:t>𝒂𝒏𝒅</m:t>
                    </m:r>
                    <m:r>
                      <a:rPr lang="en-US" sz="1400" b="1" i="1" kern="1200">
                        <a:latin typeface="Cambria Math" panose="02040503050406030204" pitchFamily="18" charset="0"/>
                      </a:rPr>
                      <m:t> </m:t>
                    </m:r>
                    <m:sSub>
                      <m:sSubPr>
                        <m:ctrlPr>
                          <a:rPr lang="en-US" sz="1400" b="1" i="1" kern="1200">
                            <a:latin typeface="Cambria Math" panose="02040503050406030204" pitchFamily="18" charset="0"/>
                          </a:rPr>
                        </m:ctrlPr>
                      </m:sSubPr>
                      <m:e>
                        <m:r>
                          <a:rPr lang="en-US" sz="1400" b="1" i="1" kern="1200">
                            <a:latin typeface="Cambria Math" panose="02040503050406030204" pitchFamily="18" charset="0"/>
                          </a:rPr>
                          <m:t>𝒁</m:t>
                        </m:r>
                      </m:e>
                      <m:sub>
                        <m:r>
                          <a:rPr lang="en-US" sz="1400" b="1" i="1" kern="1200">
                            <a:latin typeface="Cambria Math" panose="02040503050406030204" pitchFamily="18" charset="0"/>
                          </a:rPr>
                          <m:t>𝒀</m:t>
                        </m:r>
                      </m:sub>
                    </m:sSub>
                    <m:r>
                      <a:rPr lang="en-US" sz="1400" b="1" i="1" kern="1200">
                        <a:latin typeface="Cambria Math" panose="02040503050406030204" pitchFamily="18" charset="0"/>
                      </a:rPr>
                      <m:t> </m:t>
                    </m:r>
                  </m:oMath>
                </m:oMathPara>
              </a14:m>
              <a:endParaRPr lang="en-US" sz="1400" b="1" i="1" kern="1200">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US" sz="1400" b="1" i="1" kern="1200">
                        <a:latin typeface="Cambria Math" panose="02040503050406030204" pitchFamily="18" charset="0"/>
                      </a:rPr>
                      <m:t>𝑹𝒂𝒏𝒅𝒐𝒎</m:t>
                    </m:r>
                    <m:r>
                      <a:rPr lang="en-US" sz="1400" b="1" i="1" kern="1200">
                        <a:latin typeface="Cambria Math" panose="02040503050406030204" pitchFamily="18" charset="0"/>
                      </a:rPr>
                      <m:t> </m:t>
                    </m:r>
                    <m:r>
                      <a:rPr lang="en-US" sz="1400" b="1" i="1" kern="1200">
                        <a:latin typeface="Cambria Math" panose="02040503050406030204" pitchFamily="18" charset="0"/>
                      </a:rPr>
                      <m:t>𝑵𝒐𝒓𝒎𝒂𝒍</m:t>
                    </m:r>
                    <m:r>
                      <a:rPr lang="en-US" sz="1400" b="1" i="1" kern="1200">
                        <a:latin typeface="Cambria Math" panose="02040503050406030204" pitchFamily="18" charset="0"/>
                      </a:rPr>
                      <m:t> </m:t>
                    </m:r>
                    <m:r>
                      <a:rPr lang="en-US" sz="1400" b="1" i="1" kern="1200">
                        <a:latin typeface="Cambria Math" panose="02040503050406030204" pitchFamily="18" charset="0"/>
                      </a:rPr>
                      <m:t>𝑵𝒖𝒎𝒃𝒆𝒓</m:t>
                    </m:r>
                    <m:r>
                      <a:rPr lang="en-US" sz="1400" b="1" i="1" kern="1200">
                        <a:latin typeface="Cambria Math" panose="02040503050406030204" pitchFamily="18" charset="0"/>
                      </a:rPr>
                      <m:t>,</m:t>
                    </m:r>
                  </m:oMath>
                </m:oMathPara>
              </a14:m>
              <a:endParaRPr lang="en-US" sz="1400" b="1" kern="1200"/>
            </a:p>
          </xdr:txBody>
        </xdr:sp>
      </mc:Choice>
      <mc:Fallback xmlns="">
        <xdr:sp macro="" textlink="">
          <xdr:nvSpPr>
            <xdr:cNvPr id="5" name="TextBox 4">
              <a:extLst>
                <a:ext uri="{FF2B5EF4-FFF2-40B4-BE49-F238E27FC236}">
                  <a16:creationId xmlns:a16="http://schemas.microsoft.com/office/drawing/2014/main" id="{9A049445-CC5D-4676-96FC-FDB64FD1642B}"/>
                </a:ext>
              </a:extLst>
            </xdr:cNvPr>
            <xdr:cNvSpPr txBox="1"/>
          </xdr:nvSpPr>
          <xdr:spPr>
            <a:xfrm>
              <a:off x="101600" y="6400800"/>
              <a:ext cx="35890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400" b="1" i="0" kern="1200">
                  <a:latin typeface="Cambria Math" panose="02040503050406030204" pitchFamily="18" charset="0"/>
                </a:rPr>
                <a:t>𝒁_𝑿  𝒂𝒏𝒅 𝒁_𝒀  </a:t>
              </a:r>
              <a:endParaRPr lang="en-US" sz="1400" b="1" i="1" kern="1200">
                <a:latin typeface="Cambria Math" panose="02040503050406030204" pitchFamily="18" charset="0"/>
              </a:endParaRPr>
            </a:p>
            <a:p>
              <a:pPr/>
              <a:r>
                <a:rPr lang="en-US" sz="1400" b="1" i="0" kern="1200">
                  <a:latin typeface="Cambria Math" panose="02040503050406030204" pitchFamily="18" charset="0"/>
                </a:rPr>
                <a:t>𝑹𝒂𝒏𝒅𝒐𝒎 𝑵𝒐𝒓𝒎𝒂𝒍 𝑵𝒖𝒎𝒃𝒆𝒓,</a:t>
              </a:r>
              <a:endParaRPr lang="en-US" sz="1400" b="1" kern="1200"/>
            </a:p>
          </xdr:txBody>
        </xdr:sp>
      </mc:Fallback>
    </mc:AlternateContent>
    <xdr:clientData/>
  </xdr:twoCellAnchor>
  <xdr:twoCellAnchor>
    <xdr:from>
      <xdr:col>2</xdr:col>
      <xdr:colOff>114300</xdr:colOff>
      <xdr:row>47</xdr:row>
      <xdr:rowOff>22860</xdr:rowOff>
    </xdr:from>
    <xdr:to>
      <xdr:col>2</xdr:col>
      <xdr:colOff>939800</xdr:colOff>
      <xdr:row>48</xdr:row>
      <xdr:rowOff>139700</xdr:rowOff>
    </xdr:to>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7C103626-D4A9-413F-9CFE-821E20B15A00}"/>
                </a:ext>
              </a:extLst>
            </xdr:cNvPr>
            <xdr:cNvSpPr txBox="1"/>
          </xdr:nvSpPr>
          <xdr:spPr>
            <a:xfrm>
              <a:off x="2621280" y="9852660"/>
              <a:ext cx="825500" cy="345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400" b="1" i="1" kern="1200">
                            <a:latin typeface="Cambria Math" panose="02040503050406030204" pitchFamily="18" charset="0"/>
                          </a:rPr>
                        </m:ctrlPr>
                      </m:sSubPr>
                      <m:e>
                        <m:r>
                          <a:rPr lang="en-US" sz="1400" b="1" i="1" kern="1200">
                            <a:latin typeface="Cambria Math" panose="02040503050406030204" pitchFamily="18" charset="0"/>
                          </a:rPr>
                          <m:t>𝒁</m:t>
                        </m:r>
                      </m:e>
                      <m:sub>
                        <m:r>
                          <a:rPr lang="en-US" sz="1400" b="1" i="1" kern="1200">
                            <a:latin typeface="Cambria Math" panose="02040503050406030204" pitchFamily="18" charset="0"/>
                          </a:rPr>
                          <m:t>𝑿</m:t>
                        </m:r>
                      </m:sub>
                    </m:sSub>
                  </m:oMath>
                </m:oMathPara>
              </a14:m>
              <a:endParaRPr lang="en-US" sz="1400" b="1" kern="1200"/>
            </a:p>
          </xdr:txBody>
        </xdr:sp>
      </mc:Choice>
      <mc:Fallback xmlns="">
        <xdr:sp macro="" textlink="">
          <xdr:nvSpPr>
            <xdr:cNvPr id="6" name="TextBox 5">
              <a:extLst>
                <a:ext uri="{FF2B5EF4-FFF2-40B4-BE49-F238E27FC236}">
                  <a16:creationId xmlns:a16="http://schemas.microsoft.com/office/drawing/2014/main" id="{7C103626-D4A9-413F-9CFE-821E20B15A00}"/>
                </a:ext>
              </a:extLst>
            </xdr:cNvPr>
            <xdr:cNvSpPr txBox="1"/>
          </xdr:nvSpPr>
          <xdr:spPr>
            <a:xfrm>
              <a:off x="2621280" y="9852660"/>
              <a:ext cx="825500" cy="345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400" b="1" i="0" kern="1200">
                  <a:latin typeface="Cambria Math" panose="02040503050406030204" pitchFamily="18" charset="0"/>
                </a:rPr>
                <a:t>𝒁_𝑿</a:t>
              </a:r>
              <a:endParaRPr lang="en-US" sz="1400" b="1" kern="1200"/>
            </a:p>
          </xdr:txBody>
        </xdr:sp>
      </mc:Fallback>
    </mc:AlternateContent>
    <xdr:clientData/>
  </xdr:twoCellAnchor>
  <xdr:twoCellAnchor>
    <xdr:from>
      <xdr:col>5</xdr:col>
      <xdr:colOff>106680</xdr:colOff>
      <xdr:row>47</xdr:row>
      <xdr:rowOff>22860</xdr:rowOff>
    </xdr:from>
    <xdr:to>
      <xdr:col>5</xdr:col>
      <xdr:colOff>927100</xdr:colOff>
      <xdr:row>48</xdr:row>
      <xdr:rowOff>165100</xdr:rowOff>
    </xdr:to>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1B7F8EFA-3960-4C7F-84C6-2BAE8E31F97C}"/>
                </a:ext>
              </a:extLst>
            </xdr:cNvPr>
            <xdr:cNvSpPr txBox="1"/>
          </xdr:nvSpPr>
          <xdr:spPr>
            <a:xfrm>
              <a:off x="6858000" y="9852660"/>
              <a:ext cx="820420" cy="370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400" b="1" i="1" kern="1200">
                            <a:latin typeface="Cambria Math" panose="02040503050406030204" pitchFamily="18" charset="0"/>
                          </a:rPr>
                        </m:ctrlPr>
                      </m:sSubPr>
                      <m:e>
                        <m:r>
                          <a:rPr lang="en-US" sz="1400" b="1" i="1" kern="1200">
                            <a:latin typeface="Cambria Math" panose="02040503050406030204" pitchFamily="18" charset="0"/>
                          </a:rPr>
                          <m:t>𝒁</m:t>
                        </m:r>
                      </m:e>
                      <m:sub>
                        <m:r>
                          <a:rPr lang="en-US" sz="1400" b="1" i="1" kern="1200">
                            <a:latin typeface="Cambria Math" panose="02040503050406030204" pitchFamily="18" charset="0"/>
                          </a:rPr>
                          <m:t>𝒀</m:t>
                        </m:r>
                      </m:sub>
                    </m:sSub>
                  </m:oMath>
                </m:oMathPara>
              </a14:m>
              <a:endParaRPr lang="en-US" sz="1400" b="1" kern="1200"/>
            </a:p>
          </xdr:txBody>
        </xdr:sp>
      </mc:Choice>
      <mc:Fallback xmlns="">
        <xdr:sp macro="" textlink="">
          <xdr:nvSpPr>
            <xdr:cNvPr id="7" name="TextBox 6">
              <a:extLst>
                <a:ext uri="{FF2B5EF4-FFF2-40B4-BE49-F238E27FC236}">
                  <a16:creationId xmlns:a16="http://schemas.microsoft.com/office/drawing/2014/main" id="{1B7F8EFA-3960-4C7F-84C6-2BAE8E31F97C}"/>
                </a:ext>
              </a:extLst>
            </xdr:cNvPr>
            <xdr:cNvSpPr txBox="1"/>
          </xdr:nvSpPr>
          <xdr:spPr>
            <a:xfrm>
              <a:off x="6858000" y="9852660"/>
              <a:ext cx="820420" cy="370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400" b="1" i="0" kern="1200">
                  <a:latin typeface="Cambria Math" panose="02040503050406030204" pitchFamily="18" charset="0"/>
                </a:rPr>
                <a:t>𝒁_𝒀</a:t>
              </a:r>
              <a:endParaRPr lang="en-US" sz="1400" b="1" kern="1200"/>
            </a:p>
          </xdr:txBody>
        </xdr:sp>
      </mc:Fallback>
    </mc:AlternateContent>
    <xdr:clientData/>
  </xdr:twoCellAnchor>
  <xdr:twoCellAnchor>
    <xdr:from>
      <xdr:col>3</xdr:col>
      <xdr:colOff>83820</xdr:colOff>
      <xdr:row>47</xdr:row>
      <xdr:rowOff>38100</xdr:rowOff>
    </xdr:from>
    <xdr:to>
      <xdr:col>3</xdr:col>
      <xdr:colOff>1295400</xdr:colOff>
      <xdr:row>48</xdr:row>
      <xdr:rowOff>177800</xdr:rowOff>
    </xdr:to>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6210DFE0-F4FC-45BA-9466-307360E3D02A}"/>
                </a:ext>
              </a:extLst>
            </xdr:cNvPr>
            <xdr:cNvSpPr txBox="1"/>
          </xdr:nvSpPr>
          <xdr:spPr>
            <a:xfrm>
              <a:off x="3726180" y="9867900"/>
              <a:ext cx="1211580" cy="36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400" b="1" i="1" kern="1200">
                            <a:latin typeface="Cambria Math" panose="02040503050406030204" pitchFamily="18" charset="0"/>
                          </a:rPr>
                        </m:ctrlPr>
                      </m:sSubPr>
                      <m:e>
                        <m:r>
                          <a:rPr lang="en-US" sz="1400" b="1" i="1" kern="1200">
                            <a:latin typeface="Cambria Math" panose="02040503050406030204" pitchFamily="18" charset="0"/>
                          </a:rPr>
                          <m:t>𝝈</m:t>
                        </m:r>
                      </m:e>
                      <m:sub>
                        <m:r>
                          <a:rPr lang="en-US" sz="1400" b="1" i="1" kern="1200">
                            <a:latin typeface="Cambria Math" panose="02040503050406030204" pitchFamily="18" charset="0"/>
                          </a:rPr>
                          <m:t>𝑿</m:t>
                        </m:r>
                      </m:sub>
                    </m:sSub>
                  </m:oMath>
                </m:oMathPara>
              </a14:m>
              <a:endParaRPr lang="en-US" sz="1400" b="1" kern="1200"/>
            </a:p>
          </xdr:txBody>
        </xdr:sp>
      </mc:Choice>
      <mc:Fallback xmlns="">
        <xdr:sp macro="" textlink="">
          <xdr:nvSpPr>
            <xdr:cNvPr id="8" name="TextBox 7">
              <a:extLst>
                <a:ext uri="{FF2B5EF4-FFF2-40B4-BE49-F238E27FC236}">
                  <a16:creationId xmlns:a16="http://schemas.microsoft.com/office/drawing/2014/main" id="{6210DFE0-F4FC-45BA-9466-307360E3D02A}"/>
                </a:ext>
              </a:extLst>
            </xdr:cNvPr>
            <xdr:cNvSpPr txBox="1"/>
          </xdr:nvSpPr>
          <xdr:spPr>
            <a:xfrm>
              <a:off x="3726180" y="9867900"/>
              <a:ext cx="1211580" cy="36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400" b="1" i="0" kern="1200">
                  <a:latin typeface="Cambria Math" panose="02040503050406030204" pitchFamily="18" charset="0"/>
                </a:rPr>
                <a:t>𝝈_𝑿</a:t>
              </a:r>
              <a:endParaRPr lang="en-US" sz="1400" b="1" kern="1200"/>
            </a:p>
          </xdr:txBody>
        </xdr:sp>
      </mc:Fallback>
    </mc:AlternateContent>
    <xdr:clientData/>
  </xdr:twoCellAnchor>
  <xdr:twoCellAnchor>
    <xdr:from>
      <xdr:col>4</xdr:col>
      <xdr:colOff>114300</xdr:colOff>
      <xdr:row>47</xdr:row>
      <xdr:rowOff>30480</xdr:rowOff>
    </xdr:from>
    <xdr:to>
      <xdr:col>4</xdr:col>
      <xdr:colOff>1562100</xdr:colOff>
      <xdr:row>48</xdr:row>
      <xdr:rowOff>190500</xdr:rowOff>
    </xdr:to>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80C5CC45-7BFB-46B7-9AB6-C4EC6270168F}"/>
                </a:ext>
              </a:extLst>
            </xdr:cNvPr>
            <xdr:cNvSpPr txBox="1"/>
          </xdr:nvSpPr>
          <xdr:spPr>
            <a:xfrm>
              <a:off x="5196840" y="9860280"/>
              <a:ext cx="1447800" cy="388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400" b="1" i="1" kern="1200">
                        <a:latin typeface="Cambria Math" panose="02040503050406030204" pitchFamily="18" charset="0"/>
                      </a:rPr>
                      <m:t>𝑿</m:t>
                    </m:r>
                  </m:oMath>
                </m:oMathPara>
              </a14:m>
              <a:endParaRPr lang="en-US" sz="1400" b="1" kern="1200"/>
            </a:p>
          </xdr:txBody>
        </xdr:sp>
      </mc:Choice>
      <mc:Fallback xmlns="">
        <xdr:sp macro="" textlink="">
          <xdr:nvSpPr>
            <xdr:cNvPr id="9" name="TextBox 8">
              <a:extLst>
                <a:ext uri="{FF2B5EF4-FFF2-40B4-BE49-F238E27FC236}">
                  <a16:creationId xmlns:a16="http://schemas.microsoft.com/office/drawing/2014/main" id="{80C5CC45-7BFB-46B7-9AB6-C4EC6270168F}"/>
                </a:ext>
              </a:extLst>
            </xdr:cNvPr>
            <xdr:cNvSpPr txBox="1"/>
          </xdr:nvSpPr>
          <xdr:spPr>
            <a:xfrm>
              <a:off x="5196840" y="9860280"/>
              <a:ext cx="1447800" cy="388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400" b="1" i="0" kern="1200">
                  <a:latin typeface="Cambria Math" panose="02040503050406030204" pitchFamily="18" charset="0"/>
                </a:rPr>
                <a:t>𝑿</a:t>
              </a:r>
              <a:endParaRPr lang="en-US" sz="1400" b="1" kern="1200"/>
            </a:p>
          </xdr:txBody>
        </xdr:sp>
      </mc:Fallback>
    </mc:AlternateContent>
    <xdr:clientData/>
  </xdr:twoCellAnchor>
  <xdr:twoCellAnchor>
    <xdr:from>
      <xdr:col>6</xdr:col>
      <xdr:colOff>83820</xdr:colOff>
      <xdr:row>47</xdr:row>
      <xdr:rowOff>38100</xdr:rowOff>
    </xdr:from>
    <xdr:to>
      <xdr:col>6</xdr:col>
      <xdr:colOff>546100</xdr:colOff>
      <xdr:row>48</xdr:row>
      <xdr:rowOff>177800</xdr:rowOff>
    </xdr:to>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C48C54CF-B044-4B97-8D5A-F6C6D612DC48}"/>
                </a:ext>
              </a:extLst>
            </xdr:cNvPr>
            <xdr:cNvSpPr txBox="1"/>
          </xdr:nvSpPr>
          <xdr:spPr>
            <a:xfrm>
              <a:off x="7810500" y="9867900"/>
              <a:ext cx="462280" cy="36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400" b="1" i="1" kern="1200">
                            <a:latin typeface="Cambria Math" panose="02040503050406030204" pitchFamily="18" charset="0"/>
                          </a:rPr>
                        </m:ctrlPr>
                      </m:sSubPr>
                      <m:e>
                        <m:r>
                          <a:rPr lang="en-US" sz="1400" b="1" i="1" kern="1200">
                            <a:latin typeface="Cambria Math" panose="02040503050406030204" pitchFamily="18" charset="0"/>
                          </a:rPr>
                          <m:t>𝝈</m:t>
                        </m:r>
                      </m:e>
                      <m:sub>
                        <m:r>
                          <a:rPr lang="en-US" sz="1400" b="1" i="1" kern="1200">
                            <a:latin typeface="Cambria Math" panose="02040503050406030204" pitchFamily="18" charset="0"/>
                          </a:rPr>
                          <m:t>𝒀</m:t>
                        </m:r>
                      </m:sub>
                    </m:sSub>
                  </m:oMath>
                </m:oMathPara>
              </a14:m>
              <a:endParaRPr lang="en-US" sz="1400" b="1" kern="1200"/>
            </a:p>
          </xdr:txBody>
        </xdr:sp>
      </mc:Choice>
      <mc:Fallback xmlns="">
        <xdr:sp macro="" textlink="">
          <xdr:nvSpPr>
            <xdr:cNvPr id="10" name="TextBox 9">
              <a:extLst>
                <a:ext uri="{FF2B5EF4-FFF2-40B4-BE49-F238E27FC236}">
                  <a16:creationId xmlns:a16="http://schemas.microsoft.com/office/drawing/2014/main" id="{C48C54CF-B044-4B97-8D5A-F6C6D612DC48}"/>
                </a:ext>
              </a:extLst>
            </xdr:cNvPr>
            <xdr:cNvSpPr txBox="1"/>
          </xdr:nvSpPr>
          <xdr:spPr>
            <a:xfrm>
              <a:off x="7810500" y="9867900"/>
              <a:ext cx="462280" cy="36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400" b="1" i="0" kern="1200">
                  <a:latin typeface="Cambria Math" panose="02040503050406030204" pitchFamily="18" charset="0"/>
                </a:rPr>
                <a:t>𝝈_𝒀</a:t>
              </a:r>
              <a:endParaRPr lang="en-US" sz="1400" b="1" kern="1200"/>
            </a:p>
          </xdr:txBody>
        </xdr:sp>
      </mc:Fallback>
    </mc:AlternateContent>
    <xdr:clientData/>
  </xdr:twoCellAnchor>
  <xdr:twoCellAnchor>
    <xdr:from>
      <xdr:col>7</xdr:col>
      <xdr:colOff>266700</xdr:colOff>
      <xdr:row>47</xdr:row>
      <xdr:rowOff>30480</xdr:rowOff>
    </xdr:from>
    <xdr:to>
      <xdr:col>7</xdr:col>
      <xdr:colOff>812800</xdr:colOff>
      <xdr:row>48</xdr:row>
      <xdr:rowOff>165100</xdr:rowOff>
    </xdr:to>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C161480B-F123-4A52-9460-E59E410FE88A}"/>
                </a:ext>
              </a:extLst>
            </xdr:cNvPr>
            <xdr:cNvSpPr txBox="1"/>
          </xdr:nvSpPr>
          <xdr:spPr>
            <a:xfrm>
              <a:off x="8625840" y="9860280"/>
              <a:ext cx="546100" cy="363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400" b="1" i="1" kern="1200">
                        <a:latin typeface="Cambria Math" panose="02040503050406030204" pitchFamily="18" charset="0"/>
                      </a:rPr>
                      <m:t>𝒀</m:t>
                    </m:r>
                  </m:oMath>
                </m:oMathPara>
              </a14:m>
              <a:endParaRPr lang="en-US" sz="1400" b="1" kern="1200"/>
            </a:p>
          </xdr:txBody>
        </xdr:sp>
      </mc:Choice>
      <mc:Fallback xmlns="">
        <xdr:sp macro="" textlink="">
          <xdr:nvSpPr>
            <xdr:cNvPr id="11" name="TextBox 10">
              <a:extLst>
                <a:ext uri="{FF2B5EF4-FFF2-40B4-BE49-F238E27FC236}">
                  <a16:creationId xmlns:a16="http://schemas.microsoft.com/office/drawing/2014/main" id="{C161480B-F123-4A52-9460-E59E410FE88A}"/>
                </a:ext>
              </a:extLst>
            </xdr:cNvPr>
            <xdr:cNvSpPr txBox="1"/>
          </xdr:nvSpPr>
          <xdr:spPr>
            <a:xfrm>
              <a:off x="8625840" y="9860280"/>
              <a:ext cx="546100" cy="363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400" b="1" i="0" kern="1200">
                  <a:latin typeface="Cambria Math" panose="02040503050406030204" pitchFamily="18" charset="0"/>
                </a:rPr>
                <a:t>𝒀</a:t>
              </a:r>
              <a:endParaRPr lang="en-US" sz="1400" b="1" kern="1200"/>
            </a:p>
          </xdr:txBody>
        </xdr:sp>
      </mc:Fallback>
    </mc:AlternateContent>
    <xdr:clientData/>
  </xdr:twoCellAnchor>
  <xdr:twoCellAnchor>
    <xdr:from>
      <xdr:col>4</xdr:col>
      <xdr:colOff>0</xdr:colOff>
      <xdr:row>27</xdr:row>
      <xdr:rowOff>0</xdr:rowOff>
    </xdr:from>
    <xdr:to>
      <xdr:col>5</xdr:col>
      <xdr:colOff>800100</xdr:colOff>
      <xdr:row>30</xdr:row>
      <xdr:rowOff>190500</xdr:rowOff>
    </xdr:to>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CBC4346D-2493-4FE5-BAFD-661A0FB44411}"/>
                </a:ext>
              </a:extLst>
            </xdr:cNvPr>
            <xdr:cNvSpPr txBox="1"/>
          </xdr:nvSpPr>
          <xdr:spPr>
            <a:xfrm>
              <a:off x="5082540" y="5349240"/>
              <a:ext cx="2468880" cy="784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kern="1200"/>
                <a:t>X</a:t>
              </a:r>
              <a:r>
                <a:rPr lang="en-US" sz="1400" b="1" kern="1200" baseline="0"/>
                <a:t> range: </a:t>
              </a:r>
              <a14:m>
                <m:oMath xmlns:m="http://schemas.openxmlformats.org/officeDocument/2006/math">
                  <m:sSub>
                    <m:sSubPr>
                      <m:ctrlPr>
                        <a:rPr lang="en-US" sz="1400" b="1" i="1" kern="1200" baseline="0">
                          <a:latin typeface="Cambria Math" panose="02040503050406030204" pitchFamily="18" charset="0"/>
                        </a:rPr>
                      </m:ctrlPr>
                    </m:sSubPr>
                    <m:e>
                      <m:r>
                        <a:rPr lang="en-US" sz="1400" b="1" i="1" kern="1200" baseline="0">
                          <a:latin typeface="Cambria Math" panose="02040503050406030204" pitchFamily="18" charset="0"/>
                        </a:rPr>
                        <m:t>𝑿</m:t>
                      </m:r>
                    </m:e>
                    <m:sub>
                      <m:r>
                        <a:rPr lang="en-US" sz="1400" b="1" i="1" kern="1200" baseline="0">
                          <a:latin typeface="Cambria Math" panose="02040503050406030204" pitchFamily="18" charset="0"/>
                        </a:rPr>
                        <m:t>𝒍𝒐𝒘</m:t>
                      </m:r>
                    </m:sub>
                  </m:sSub>
                  <m:r>
                    <a:rPr lang="en-US" sz="1400" b="1" i="1" kern="1200" baseline="0">
                      <a:latin typeface="Cambria Math" panose="02040503050406030204" pitchFamily="18" charset="0"/>
                    </a:rPr>
                    <m:t>≤</m:t>
                  </m:r>
                  <m:r>
                    <a:rPr lang="en-US" sz="1400" b="1" i="1" kern="1200" baseline="0">
                      <a:latin typeface="Cambria Math" panose="02040503050406030204" pitchFamily="18" charset="0"/>
                    </a:rPr>
                    <m:t>𝑿</m:t>
                  </m:r>
                  <m:r>
                    <a:rPr lang="en-US" sz="1400" b="1" i="1" kern="1200" baseline="0">
                      <a:latin typeface="Cambria Math" panose="02040503050406030204" pitchFamily="18" charset="0"/>
                    </a:rPr>
                    <m:t>≤</m:t>
                  </m:r>
                  <m:sSub>
                    <m:sSubPr>
                      <m:ctrlPr>
                        <a:rPr lang="en-US" sz="1400" b="1" i="1" kern="1200" baseline="0">
                          <a:latin typeface="Cambria Math" panose="02040503050406030204" pitchFamily="18" charset="0"/>
                        </a:rPr>
                      </m:ctrlPr>
                    </m:sSubPr>
                    <m:e>
                      <m:r>
                        <a:rPr lang="en-US" sz="1400" b="1" i="1" kern="1200" baseline="0">
                          <a:latin typeface="Cambria Math" panose="02040503050406030204" pitchFamily="18" charset="0"/>
                        </a:rPr>
                        <m:t>𝑿</m:t>
                      </m:r>
                    </m:e>
                    <m:sub>
                      <m:r>
                        <a:rPr lang="en-US" sz="1400" b="1" i="1" kern="1200" baseline="0">
                          <a:latin typeface="Cambria Math" panose="02040503050406030204" pitchFamily="18" charset="0"/>
                        </a:rPr>
                        <m:t>𝒉𝒊𝒈𝒉</m:t>
                      </m:r>
                    </m:sub>
                  </m:sSub>
                </m:oMath>
              </a14:m>
              <a:r>
                <a:rPr lang="en-US" sz="1400" b="1" kern="1200"/>
                <a:t>, </a:t>
              </a:r>
            </a:p>
            <a:p>
              <a:r>
                <a:rPr lang="en-US" sz="1400" b="1" baseline="0">
                  <a:solidFill>
                    <a:schemeClr val="dk1"/>
                  </a:solidFill>
                  <a:effectLst/>
                  <a:latin typeface="+mn-lt"/>
                  <a:ea typeface="+mn-ea"/>
                  <a:cs typeface="+mn-cs"/>
                </a:rPr>
                <a:t>Y range: </a:t>
              </a:r>
              <a14:m>
                <m:oMath xmlns:m="http://schemas.openxmlformats.org/officeDocument/2006/math">
                  <m:sSub>
                    <m:sSubPr>
                      <m:ctrlPr>
                        <a:rPr lang="en-US" sz="1400" b="1" i="1" baseline="0">
                          <a:solidFill>
                            <a:schemeClr val="dk1"/>
                          </a:solidFill>
                          <a:effectLst/>
                          <a:latin typeface="Cambria Math" panose="02040503050406030204" pitchFamily="18" charset="0"/>
                          <a:ea typeface="+mn-ea"/>
                          <a:cs typeface="+mn-cs"/>
                        </a:rPr>
                      </m:ctrlPr>
                    </m:sSubPr>
                    <m:e>
                      <m:r>
                        <a:rPr lang="en-US" sz="1400" b="1" i="1" baseline="0">
                          <a:solidFill>
                            <a:schemeClr val="dk1"/>
                          </a:solidFill>
                          <a:effectLst/>
                          <a:latin typeface="Cambria Math" panose="02040503050406030204" pitchFamily="18" charset="0"/>
                          <a:ea typeface="+mn-ea"/>
                          <a:cs typeface="+mn-cs"/>
                        </a:rPr>
                        <m:t>𝒀</m:t>
                      </m:r>
                    </m:e>
                    <m:sub>
                      <m:r>
                        <a:rPr lang="en-US" sz="1400" b="1" i="1" baseline="0">
                          <a:solidFill>
                            <a:schemeClr val="dk1"/>
                          </a:solidFill>
                          <a:effectLst/>
                          <a:latin typeface="Cambria Math" panose="02040503050406030204" pitchFamily="18" charset="0"/>
                          <a:ea typeface="+mn-ea"/>
                          <a:cs typeface="+mn-cs"/>
                        </a:rPr>
                        <m:t>𝒍𝒐𝒘</m:t>
                      </m:r>
                    </m:sub>
                  </m:sSub>
                  <m:r>
                    <a:rPr lang="en-US" sz="1400" b="1" i="1" baseline="0">
                      <a:solidFill>
                        <a:schemeClr val="dk1"/>
                      </a:solidFill>
                      <a:effectLst/>
                      <a:latin typeface="Cambria Math" panose="02040503050406030204" pitchFamily="18" charset="0"/>
                      <a:ea typeface="+mn-ea"/>
                      <a:cs typeface="+mn-cs"/>
                    </a:rPr>
                    <m:t>≤</m:t>
                  </m:r>
                  <m:r>
                    <a:rPr lang="en-US" sz="1400" b="1" i="1" baseline="0">
                      <a:solidFill>
                        <a:schemeClr val="dk1"/>
                      </a:solidFill>
                      <a:effectLst/>
                      <a:latin typeface="Cambria Math" panose="02040503050406030204" pitchFamily="18" charset="0"/>
                      <a:ea typeface="+mn-ea"/>
                      <a:cs typeface="+mn-cs"/>
                    </a:rPr>
                    <m:t>𝒀</m:t>
                  </m:r>
                  <m:r>
                    <a:rPr lang="en-US" sz="1400" b="1" i="1" baseline="0">
                      <a:solidFill>
                        <a:schemeClr val="dk1"/>
                      </a:solidFill>
                      <a:effectLst/>
                      <a:latin typeface="Cambria Math" panose="02040503050406030204" pitchFamily="18" charset="0"/>
                      <a:ea typeface="+mn-ea"/>
                      <a:cs typeface="+mn-cs"/>
                    </a:rPr>
                    <m:t>≤</m:t>
                  </m:r>
                  <m:sSub>
                    <m:sSubPr>
                      <m:ctrlPr>
                        <a:rPr lang="en-US" sz="1400" b="1" i="1" baseline="0">
                          <a:solidFill>
                            <a:schemeClr val="dk1"/>
                          </a:solidFill>
                          <a:effectLst/>
                          <a:latin typeface="Cambria Math" panose="02040503050406030204" pitchFamily="18" charset="0"/>
                          <a:ea typeface="+mn-ea"/>
                          <a:cs typeface="+mn-cs"/>
                        </a:rPr>
                      </m:ctrlPr>
                    </m:sSubPr>
                    <m:e>
                      <m:r>
                        <a:rPr lang="en-US" sz="1400" b="1" i="1" baseline="0">
                          <a:solidFill>
                            <a:schemeClr val="dk1"/>
                          </a:solidFill>
                          <a:effectLst/>
                          <a:latin typeface="Cambria Math" panose="02040503050406030204" pitchFamily="18" charset="0"/>
                          <a:ea typeface="+mn-ea"/>
                          <a:cs typeface="+mn-cs"/>
                        </a:rPr>
                        <m:t>𝒀</m:t>
                      </m:r>
                    </m:e>
                    <m:sub>
                      <m:r>
                        <a:rPr lang="en-US" sz="1400" b="1" i="1" baseline="0">
                          <a:solidFill>
                            <a:schemeClr val="dk1"/>
                          </a:solidFill>
                          <a:effectLst/>
                          <a:latin typeface="Cambria Math" panose="02040503050406030204" pitchFamily="18" charset="0"/>
                          <a:ea typeface="+mn-ea"/>
                          <a:cs typeface="+mn-cs"/>
                        </a:rPr>
                        <m:t>𝒉𝒊𝒈𝒉</m:t>
                      </m:r>
                    </m:sub>
                  </m:sSub>
                </m:oMath>
              </a14:m>
              <a:r>
                <a:rPr lang="en-US" sz="1400" b="1">
                  <a:solidFill>
                    <a:schemeClr val="dk1"/>
                  </a:solidFill>
                  <a:effectLst/>
                  <a:latin typeface="+mn-lt"/>
                  <a:ea typeface="+mn-ea"/>
                  <a:cs typeface="+mn-cs"/>
                </a:rPr>
                <a:t>, </a:t>
              </a:r>
              <a:endParaRPr lang="en-US" sz="1400" b="1" kern="1200"/>
            </a:p>
          </xdr:txBody>
        </xdr:sp>
      </mc:Choice>
      <mc:Fallback xmlns="">
        <xdr:sp macro="" textlink="">
          <xdr:nvSpPr>
            <xdr:cNvPr id="12" name="TextBox 11">
              <a:extLst>
                <a:ext uri="{FF2B5EF4-FFF2-40B4-BE49-F238E27FC236}">
                  <a16:creationId xmlns:a16="http://schemas.microsoft.com/office/drawing/2014/main" id="{CBC4346D-2493-4FE5-BAFD-661A0FB44411}"/>
                </a:ext>
              </a:extLst>
            </xdr:cNvPr>
            <xdr:cNvSpPr txBox="1"/>
          </xdr:nvSpPr>
          <xdr:spPr>
            <a:xfrm>
              <a:off x="5082540" y="5349240"/>
              <a:ext cx="2468880" cy="784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kern="1200"/>
                <a:t>X</a:t>
              </a:r>
              <a:r>
                <a:rPr lang="en-US" sz="1400" b="1" kern="1200" baseline="0"/>
                <a:t> range: </a:t>
              </a:r>
              <a:r>
                <a:rPr lang="en-US" sz="1400" b="1" i="0" kern="1200" baseline="0">
                  <a:latin typeface="Cambria Math" panose="02040503050406030204" pitchFamily="18" charset="0"/>
                </a:rPr>
                <a:t>𝑿_𝒍𝒐𝒘≤𝑿≤𝑿_𝒉𝒊𝒈𝒉</a:t>
              </a:r>
              <a:r>
                <a:rPr lang="en-US" sz="1400" b="1" kern="1200"/>
                <a:t>, </a:t>
              </a:r>
            </a:p>
            <a:p>
              <a:r>
                <a:rPr lang="en-US" sz="1400" b="1" baseline="0">
                  <a:solidFill>
                    <a:schemeClr val="dk1"/>
                  </a:solidFill>
                  <a:effectLst/>
                  <a:latin typeface="+mn-lt"/>
                  <a:ea typeface="+mn-ea"/>
                  <a:cs typeface="+mn-cs"/>
                </a:rPr>
                <a:t>Y range: </a:t>
              </a:r>
              <a:r>
                <a:rPr lang="en-US" sz="1400" b="1" i="0" baseline="0">
                  <a:solidFill>
                    <a:schemeClr val="dk1"/>
                  </a:solidFill>
                  <a:effectLst/>
                  <a:latin typeface="Cambria Math" panose="02040503050406030204" pitchFamily="18" charset="0"/>
                  <a:ea typeface="+mn-ea"/>
                  <a:cs typeface="+mn-cs"/>
                </a:rPr>
                <a:t>𝒀_𝒍𝒐𝒘≤𝒀≤𝒀_𝒉𝒊𝒈𝒉</a:t>
              </a:r>
              <a:r>
                <a:rPr lang="en-US" sz="1400" b="1">
                  <a:solidFill>
                    <a:schemeClr val="dk1"/>
                  </a:solidFill>
                  <a:effectLst/>
                  <a:latin typeface="+mn-lt"/>
                  <a:ea typeface="+mn-ea"/>
                  <a:cs typeface="+mn-cs"/>
                </a:rPr>
                <a:t>, </a:t>
              </a:r>
              <a:endParaRPr lang="en-US" sz="1400" b="1" kern="1200"/>
            </a:p>
          </xdr:txBody>
        </xdr:sp>
      </mc:Fallback>
    </mc:AlternateContent>
    <xdr:clientData/>
  </xdr:twoCellAnchor>
  <xdr:twoCellAnchor>
    <xdr:from>
      <xdr:col>0</xdr:col>
      <xdr:colOff>83820</xdr:colOff>
      <xdr:row>36</xdr:row>
      <xdr:rowOff>12700</xdr:rowOff>
    </xdr:from>
    <xdr:to>
      <xdr:col>1</xdr:col>
      <xdr:colOff>12700</xdr:colOff>
      <xdr:row>37</xdr:row>
      <xdr:rowOff>160020</xdr:rowOff>
    </xdr:to>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BD53ABD9-365B-4AE6-9C04-334D0D58570F}"/>
                </a:ext>
              </a:extLst>
            </xdr:cNvPr>
            <xdr:cNvSpPr txBox="1"/>
          </xdr:nvSpPr>
          <xdr:spPr>
            <a:xfrm>
              <a:off x="83820" y="7327900"/>
              <a:ext cx="1155700" cy="375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400" b="1" i="1" kern="1200">
                            <a:latin typeface="Cambria Math" panose="02040503050406030204" pitchFamily="18" charset="0"/>
                          </a:rPr>
                        </m:ctrlPr>
                      </m:sSubPr>
                      <m:e>
                        <m:r>
                          <a:rPr lang="en-US" sz="1400" b="1" i="1" kern="1200">
                            <a:latin typeface="Cambria Math" panose="02040503050406030204" pitchFamily="18" charset="0"/>
                          </a:rPr>
                          <m:t>𝑿</m:t>
                        </m:r>
                      </m:e>
                      <m:sub>
                        <m:r>
                          <a:rPr lang="en-US" sz="1400" b="1" i="1" kern="1200">
                            <a:latin typeface="Cambria Math" panose="02040503050406030204" pitchFamily="18" charset="0"/>
                          </a:rPr>
                          <m:t>𝒍𝒐𝒘</m:t>
                        </m:r>
                      </m:sub>
                    </m:sSub>
                  </m:oMath>
                </m:oMathPara>
              </a14:m>
              <a:endParaRPr lang="en-US" sz="1400" b="1" kern="1200"/>
            </a:p>
          </xdr:txBody>
        </xdr:sp>
      </mc:Choice>
      <mc:Fallback xmlns="">
        <xdr:sp macro="" textlink="">
          <xdr:nvSpPr>
            <xdr:cNvPr id="13" name="TextBox 12">
              <a:extLst>
                <a:ext uri="{FF2B5EF4-FFF2-40B4-BE49-F238E27FC236}">
                  <a16:creationId xmlns:a16="http://schemas.microsoft.com/office/drawing/2014/main" id="{BD53ABD9-365B-4AE6-9C04-334D0D58570F}"/>
                </a:ext>
              </a:extLst>
            </xdr:cNvPr>
            <xdr:cNvSpPr txBox="1"/>
          </xdr:nvSpPr>
          <xdr:spPr>
            <a:xfrm>
              <a:off x="83820" y="7327900"/>
              <a:ext cx="1155700" cy="375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400" b="1" i="0" kern="1200">
                  <a:latin typeface="Cambria Math" panose="02040503050406030204" pitchFamily="18" charset="0"/>
                </a:rPr>
                <a:t>𝑿_𝒍𝒐𝒘</a:t>
              </a:r>
              <a:endParaRPr lang="en-US" sz="1400" b="1" kern="1200"/>
            </a:p>
          </xdr:txBody>
        </xdr:sp>
      </mc:Fallback>
    </mc:AlternateContent>
    <xdr:clientData/>
  </xdr:twoCellAnchor>
  <xdr:twoCellAnchor>
    <xdr:from>
      <xdr:col>0</xdr:col>
      <xdr:colOff>53340</xdr:colOff>
      <xdr:row>38</xdr:row>
      <xdr:rowOff>53340</xdr:rowOff>
    </xdr:from>
    <xdr:to>
      <xdr:col>0</xdr:col>
      <xdr:colOff>1206500</xdr:colOff>
      <xdr:row>39</xdr:row>
      <xdr:rowOff>203200</xdr:rowOff>
    </xdr:to>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FD057FE9-D669-4A7E-A376-6BF9D78D82FC}"/>
                </a:ext>
              </a:extLst>
            </xdr:cNvPr>
            <xdr:cNvSpPr txBox="1"/>
          </xdr:nvSpPr>
          <xdr:spPr>
            <a:xfrm>
              <a:off x="53340" y="7825740"/>
              <a:ext cx="1153160" cy="378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400" b="1" i="1" kern="1200">
                            <a:latin typeface="Cambria Math" panose="02040503050406030204" pitchFamily="18" charset="0"/>
                          </a:rPr>
                        </m:ctrlPr>
                      </m:sSubPr>
                      <m:e>
                        <m:r>
                          <a:rPr lang="en-US" sz="1400" b="1" i="1" kern="1200">
                            <a:latin typeface="Cambria Math" panose="02040503050406030204" pitchFamily="18" charset="0"/>
                          </a:rPr>
                          <m:t>𝑿</m:t>
                        </m:r>
                      </m:e>
                      <m:sub>
                        <m:r>
                          <a:rPr lang="en-US" sz="1400" b="1" i="1" kern="1200">
                            <a:latin typeface="Cambria Math" panose="02040503050406030204" pitchFamily="18" charset="0"/>
                          </a:rPr>
                          <m:t>𝒉𝒊𝒈𝒉</m:t>
                        </m:r>
                      </m:sub>
                    </m:sSub>
                  </m:oMath>
                </m:oMathPara>
              </a14:m>
              <a:endParaRPr lang="en-US" sz="1400" b="1" kern="1200"/>
            </a:p>
            <a:p>
              <a:endParaRPr lang="en-US" sz="1400" b="1" kern="1200"/>
            </a:p>
          </xdr:txBody>
        </xdr:sp>
      </mc:Choice>
      <mc:Fallback xmlns="">
        <xdr:sp macro="" textlink="">
          <xdr:nvSpPr>
            <xdr:cNvPr id="14" name="TextBox 13">
              <a:extLst>
                <a:ext uri="{FF2B5EF4-FFF2-40B4-BE49-F238E27FC236}">
                  <a16:creationId xmlns:a16="http://schemas.microsoft.com/office/drawing/2014/main" id="{FD057FE9-D669-4A7E-A376-6BF9D78D82FC}"/>
                </a:ext>
              </a:extLst>
            </xdr:cNvPr>
            <xdr:cNvSpPr txBox="1"/>
          </xdr:nvSpPr>
          <xdr:spPr>
            <a:xfrm>
              <a:off x="53340" y="7825740"/>
              <a:ext cx="1153160" cy="378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400" b="1" i="0" kern="1200">
                  <a:latin typeface="Cambria Math" panose="02040503050406030204" pitchFamily="18" charset="0"/>
                </a:rPr>
                <a:t>𝑿_𝒉𝒊𝒈𝒉</a:t>
              </a:r>
              <a:endParaRPr lang="en-US" sz="1400" b="1" kern="1200"/>
            </a:p>
            <a:p>
              <a:endParaRPr lang="en-US" sz="1400" b="1" kern="1200"/>
            </a:p>
          </xdr:txBody>
        </xdr:sp>
      </mc:Fallback>
    </mc:AlternateContent>
    <xdr:clientData/>
  </xdr:twoCellAnchor>
  <xdr:twoCellAnchor>
    <xdr:from>
      <xdr:col>0</xdr:col>
      <xdr:colOff>83820</xdr:colOff>
      <xdr:row>41</xdr:row>
      <xdr:rowOff>53340</xdr:rowOff>
    </xdr:from>
    <xdr:to>
      <xdr:col>0</xdr:col>
      <xdr:colOff>1155700</xdr:colOff>
      <xdr:row>42</xdr:row>
      <xdr:rowOff>101600</xdr:rowOff>
    </xdr:to>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43CF9376-A61D-4FD4-90DD-0B1FCC7D9702}"/>
                </a:ext>
              </a:extLst>
            </xdr:cNvPr>
            <xdr:cNvSpPr txBox="1"/>
          </xdr:nvSpPr>
          <xdr:spPr>
            <a:xfrm>
              <a:off x="83820" y="8511540"/>
              <a:ext cx="1071880" cy="276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400" b="1" i="1" kern="1200">
                            <a:latin typeface="Cambria Math" panose="02040503050406030204" pitchFamily="18" charset="0"/>
                          </a:rPr>
                        </m:ctrlPr>
                      </m:sSubPr>
                      <m:e>
                        <m:r>
                          <a:rPr lang="en-US" sz="1400" b="1" i="1" kern="1200">
                            <a:latin typeface="Cambria Math" panose="02040503050406030204" pitchFamily="18" charset="0"/>
                          </a:rPr>
                          <m:t>𝒀</m:t>
                        </m:r>
                      </m:e>
                      <m:sub>
                        <m:r>
                          <a:rPr lang="en-US" sz="1400" b="1" i="1" kern="1200">
                            <a:latin typeface="Cambria Math" panose="02040503050406030204" pitchFamily="18" charset="0"/>
                          </a:rPr>
                          <m:t>𝒍𝒐𝒘</m:t>
                        </m:r>
                      </m:sub>
                    </m:sSub>
                  </m:oMath>
                </m:oMathPara>
              </a14:m>
              <a:endParaRPr lang="en-US" sz="1400" b="1" kern="1200"/>
            </a:p>
          </xdr:txBody>
        </xdr:sp>
      </mc:Choice>
      <mc:Fallback xmlns="">
        <xdr:sp macro="" textlink="">
          <xdr:nvSpPr>
            <xdr:cNvPr id="15" name="TextBox 14">
              <a:extLst>
                <a:ext uri="{FF2B5EF4-FFF2-40B4-BE49-F238E27FC236}">
                  <a16:creationId xmlns:a16="http://schemas.microsoft.com/office/drawing/2014/main" id="{43CF9376-A61D-4FD4-90DD-0B1FCC7D9702}"/>
                </a:ext>
              </a:extLst>
            </xdr:cNvPr>
            <xdr:cNvSpPr txBox="1"/>
          </xdr:nvSpPr>
          <xdr:spPr>
            <a:xfrm>
              <a:off x="83820" y="8511540"/>
              <a:ext cx="1071880" cy="276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400" b="1" i="0" kern="1200">
                  <a:latin typeface="Cambria Math" panose="02040503050406030204" pitchFamily="18" charset="0"/>
                </a:rPr>
                <a:t>𝒀_𝒍𝒐𝒘</a:t>
              </a:r>
              <a:endParaRPr lang="en-US" sz="1400" b="1" kern="1200"/>
            </a:p>
          </xdr:txBody>
        </xdr:sp>
      </mc:Fallback>
    </mc:AlternateContent>
    <xdr:clientData/>
  </xdr:twoCellAnchor>
  <xdr:twoCellAnchor>
    <xdr:from>
      <xdr:col>0</xdr:col>
      <xdr:colOff>129540</xdr:colOff>
      <xdr:row>43</xdr:row>
      <xdr:rowOff>76200</xdr:rowOff>
    </xdr:from>
    <xdr:to>
      <xdr:col>0</xdr:col>
      <xdr:colOff>1193800</xdr:colOff>
      <xdr:row>44</xdr:row>
      <xdr:rowOff>203200</xdr:rowOff>
    </xdr:to>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611178E2-E8CF-4B80-ACDF-934983162AEA}"/>
                </a:ext>
              </a:extLst>
            </xdr:cNvPr>
            <xdr:cNvSpPr txBox="1"/>
          </xdr:nvSpPr>
          <xdr:spPr>
            <a:xfrm>
              <a:off x="129540" y="8991600"/>
              <a:ext cx="1064260" cy="35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400" b="1" i="1" kern="1200">
                            <a:latin typeface="Cambria Math" panose="02040503050406030204" pitchFamily="18" charset="0"/>
                          </a:rPr>
                        </m:ctrlPr>
                      </m:sSubPr>
                      <m:e>
                        <m:r>
                          <a:rPr lang="en-US" sz="1400" b="1" i="1" kern="1200">
                            <a:latin typeface="Cambria Math" panose="02040503050406030204" pitchFamily="18" charset="0"/>
                          </a:rPr>
                          <m:t>𝒀</m:t>
                        </m:r>
                      </m:e>
                      <m:sub>
                        <m:r>
                          <a:rPr lang="en-US" sz="1400" b="1" i="1" kern="1200">
                            <a:latin typeface="Cambria Math" panose="02040503050406030204" pitchFamily="18" charset="0"/>
                          </a:rPr>
                          <m:t>𝒉𝒊𝒈𝒉</m:t>
                        </m:r>
                      </m:sub>
                    </m:sSub>
                  </m:oMath>
                </m:oMathPara>
              </a14:m>
              <a:endParaRPr lang="en-US" sz="1400" b="1" kern="1200"/>
            </a:p>
          </xdr:txBody>
        </xdr:sp>
      </mc:Choice>
      <mc:Fallback xmlns="">
        <xdr:sp macro="" textlink="">
          <xdr:nvSpPr>
            <xdr:cNvPr id="16" name="TextBox 15">
              <a:extLst>
                <a:ext uri="{FF2B5EF4-FFF2-40B4-BE49-F238E27FC236}">
                  <a16:creationId xmlns:a16="http://schemas.microsoft.com/office/drawing/2014/main" id="{611178E2-E8CF-4B80-ACDF-934983162AEA}"/>
                </a:ext>
              </a:extLst>
            </xdr:cNvPr>
            <xdr:cNvSpPr txBox="1"/>
          </xdr:nvSpPr>
          <xdr:spPr>
            <a:xfrm>
              <a:off x="129540" y="8991600"/>
              <a:ext cx="1064260" cy="35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400" b="1" i="0" kern="1200">
                  <a:latin typeface="Cambria Math" panose="02040503050406030204" pitchFamily="18" charset="0"/>
                </a:rPr>
                <a:t>𝒀_𝒉𝒊𝒈𝒉</a:t>
              </a:r>
              <a:endParaRPr lang="en-US" sz="1400" b="1" kern="1200"/>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0</xdr:col>
      <xdr:colOff>83820</xdr:colOff>
      <xdr:row>0</xdr:row>
      <xdr:rowOff>53340</xdr:rowOff>
    </xdr:from>
    <xdr:to>
      <xdr:col>10</xdr:col>
      <xdr:colOff>129540</xdr:colOff>
      <xdr:row>21</xdr:row>
      <xdr:rowOff>30480</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7E60B9FE-ECEF-46B3-B863-E3BF6BB84FA5}"/>
                </a:ext>
              </a:extLst>
            </xdr:cNvPr>
            <xdr:cNvSpPr txBox="1"/>
          </xdr:nvSpPr>
          <xdr:spPr>
            <a:xfrm>
              <a:off x="83820" y="53340"/>
              <a:ext cx="6141720" cy="3817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kern="1200"/>
                <a:t>By: Mohammad</a:t>
              </a:r>
              <a:r>
                <a:rPr lang="en-US" sz="1400" kern="1200" baseline="0"/>
                <a:t> Abubakar Atiq, To Sir Rehan Ashrad,</a:t>
              </a:r>
            </a:p>
            <a:p>
              <a:r>
                <a:rPr lang="en-US" sz="1400" kern="1200" baseline="0"/>
                <a:t>BSIE, F2022031002</a:t>
              </a:r>
              <a:endParaRPr lang="en-US" sz="1400" kern="1200"/>
            </a:p>
            <a:p>
              <a:r>
                <a:rPr lang="en-US" sz="1400" kern="1200"/>
                <a:t>Example 10: A Bombing Mission, page 68, Chapter 02</a:t>
              </a:r>
            </a:p>
            <a:p>
              <a:r>
                <a:rPr lang="en-US" sz="1400" kern="1200"/>
                <a:t>Consider a bomber</a:t>
              </a:r>
              <a:r>
                <a:rPr lang="en-US" sz="1400" kern="1200" baseline="0"/>
                <a:t> attempting to destroy an ammunication depot. (This bomber has conventional rather than laser-guided weapons). If a bomb falls anywhere inside the target, a hit is scored; otherwise, the bomb is a miss. (Note that when a bomb appears appears visually to have touched a boundary line, it may or may not have hit the target; the model determines mathematically whether a hit has occurred, using the (X,Y) coordinates nd the equations of the piecewise-linear boundary of the depot.)</a:t>
              </a:r>
              <a:endParaRPr lang="en-US" sz="1400" kern="1200"/>
            </a:p>
            <a:p>
              <a:r>
                <a:rPr lang="en-US" sz="1400" kern="1200"/>
                <a:t>The bomber flies in the horizontal direction and carries 10 bombs.</a:t>
              </a:r>
              <a:r>
                <a:rPr lang="en-US" sz="1400" kern="1200" baseline="0"/>
                <a:t> The aiming point is (0,0). The actual point of impact is assumed to be normally distributed around the aiming point with a standard deviation of 400 meters in the direction of flight and 200 meters in the perpendicular direction. The problem is to simulate the operation and estimate the number of bombs on target.</a:t>
              </a:r>
            </a:p>
            <a:p>
              <a:r>
                <a:rPr lang="en-US" sz="1400" kern="1200" baseline="0"/>
                <a:t>Recall that the standardized normal variate Z, having mean </a:t>
              </a:r>
              <a14:m>
                <m:oMath xmlns:m="http://schemas.openxmlformats.org/officeDocument/2006/math">
                  <m:r>
                    <a:rPr lang="en-US" sz="1400" b="0" i="1" kern="1200" baseline="0">
                      <a:latin typeface="Cambria Math" panose="02040503050406030204" pitchFamily="18" charset="0"/>
                    </a:rPr>
                    <m:t>𝜇</m:t>
                  </m:r>
                  <m:r>
                    <a:rPr lang="en-US" sz="1400" b="0" i="1" kern="1200" baseline="0">
                      <a:latin typeface="Cambria Math" panose="02040503050406030204" pitchFamily="18" charset="0"/>
                    </a:rPr>
                    <m:t>=0,</m:t>
                  </m:r>
                </m:oMath>
              </a14:m>
              <a:r>
                <a:rPr lang="en-US" sz="1400" kern="1200"/>
                <a:t> and</a:t>
              </a:r>
              <a:r>
                <a:rPr lang="en-US" sz="1400" kern="1200" baseline="0"/>
                <a:t> standard deviation </a:t>
              </a:r>
              <a14:m>
                <m:oMath xmlns:m="http://schemas.openxmlformats.org/officeDocument/2006/math">
                  <m:r>
                    <a:rPr lang="en-US" sz="1400" b="0" i="1" kern="1200" baseline="0">
                      <a:latin typeface="Cambria Math" panose="02040503050406030204" pitchFamily="18" charset="0"/>
                    </a:rPr>
                    <m:t>𝜎</m:t>
                  </m:r>
                  <m:r>
                    <a:rPr lang="en-US" sz="1400" b="0" i="1" kern="1200" baseline="0">
                      <a:latin typeface="Cambria Math" panose="02040503050406030204" pitchFamily="18" charset="0"/>
                    </a:rPr>
                    <m:t>=1,</m:t>
                  </m:r>
                </m:oMath>
              </a14:m>
              <a:r>
                <a:rPr lang="en-US" sz="1400" kern="1200"/>
                <a:t> is distributed as</a:t>
              </a:r>
            </a:p>
            <a:p>
              <a:pPr/>
              <a14:m>
                <m:oMathPara xmlns:m="http://schemas.openxmlformats.org/officeDocument/2006/math">
                  <m:oMathParaPr>
                    <m:jc m:val="centerGroup"/>
                  </m:oMathParaPr>
                  <m:oMath xmlns:m="http://schemas.openxmlformats.org/officeDocument/2006/math">
                    <m:r>
                      <a:rPr lang="en-US" sz="1400" b="0" i="1" kern="1200">
                        <a:latin typeface="Cambria Math" panose="02040503050406030204" pitchFamily="18" charset="0"/>
                      </a:rPr>
                      <m:t>𝑍</m:t>
                    </m:r>
                    <m:r>
                      <a:rPr lang="en-US" sz="1400" b="0" i="1" kern="1200">
                        <a:latin typeface="Cambria Math" panose="02040503050406030204" pitchFamily="18" charset="0"/>
                      </a:rPr>
                      <m:t>=</m:t>
                    </m:r>
                    <m:f>
                      <m:fPr>
                        <m:ctrlPr>
                          <a:rPr lang="en-US" sz="1400" b="0" i="1" kern="1200">
                            <a:latin typeface="Cambria Math" panose="02040503050406030204" pitchFamily="18" charset="0"/>
                          </a:rPr>
                        </m:ctrlPr>
                      </m:fPr>
                      <m:num>
                        <m:r>
                          <a:rPr lang="en-US" sz="1400" b="0" i="1" kern="1200">
                            <a:latin typeface="Cambria Math" panose="02040503050406030204" pitchFamily="18" charset="0"/>
                          </a:rPr>
                          <m:t>𝑋</m:t>
                        </m:r>
                        <m:r>
                          <a:rPr lang="en-US" sz="1400" b="0" i="1" kern="1200">
                            <a:latin typeface="Cambria Math" panose="02040503050406030204" pitchFamily="18" charset="0"/>
                          </a:rPr>
                          <m:t>−</m:t>
                        </m:r>
                        <m:r>
                          <a:rPr lang="en-US" sz="1400" b="0" i="1" kern="1200">
                            <a:latin typeface="Cambria Math" panose="02040503050406030204" pitchFamily="18" charset="0"/>
                          </a:rPr>
                          <m:t>𝜇</m:t>
                        </m:r>
                      </m:num>
                      <m:den>
                        <m:r>
                          <a:rPr lang="en-US" sz="1400" b="0" i="1" kern="1200">
                            <a:latin typeface="Cambria Math" panose="02040503050406030204" pitchFamily="18" charset="0"/>
                          </a:rPr>
                          <m:t>𝜎</m:t>
                        </m:r>
                      </m:den>
                    </m:f>
                  </m:oMath>
                </m:oMathPara>
              </a14:m>
              <a:endParaRPr lang="en-US" sz="1400" kern="1200"/>
            </a:p>
            <a:p>
              <a:r>
                <a:rPr lang="en-US" sz="1400" kern="1200"/>
                <a:t>Where X is a normal random variable, Then, with mean zero and standard deviations</a:t>
              </a:r>
              <a:r>
                <a:rPr lang="en-US" sz="1400" kern="1200" baseline="0"/>
                <a:t> given by </a:t>
              </a:r>
              <a:endParaRPr lang="en-US" sz="1400" b="0" i="1" kern="1200" baseline="0">
                <a:latin typeface="Cambria Math" panose="02040503050406030204" pitchFamily="18" charset="0"/>
              </a:endParaRPr>
            </a:p>
            <a:p>
              <a14:m>
                <m:oMath xmlns:m="http://schemas.openxmlformats.org/officeDocument/2006/math">
                  <m:sSub>
                    <m:sSubPr>
                      <m:ctrlPr>
                        <a:rPr lang="en-US" sz="1400" b="0" i="1" kern="1200" baseline="0">
                          <a:latin typeface="Cambria Math" panose="02040503050406030204" pitchFamily="18" charset="0"/>
                        </a:rPr>
                      </m:ctrlPr>
                    </m:sSubPr>
                    <m:e>
                      <m:r>
                        <a:rPr lang="en-US" sz="1400" b="0" i="1" kern="1200" baseline="0">
                          <a:latin typeface="Cambria Math" panose="02040503050406030204" pitchFamily="18" charset="0"/>
                        </a:rPr>
                        <m:t>𝜎</m:t>
                      </m:r>
                    </m:e>
                    <m:sub>
                      <m:r>
                        <a:rPr lang="en-US" sz="1400" b="0" i="1" kern="1200" baseline="0">
                          <a:latin typeface="Cambria Math" panose="02040503050406030204" pitchFamily="18" charset="0"/>
                        </a:rPr>
                        <m:t>𝑋</m:t>
                      </m:r>
                    </m:sub>
                  </m:sSub>
                  <m:r>
                    <a:rPr lang="en-US" sz="1400" b="0" i="1" kern="1200" baseline="0">
                      <a:latin typeface="Cambria Math" panose="02040503050406030204" pitchFamily="18" charset="0"/>
                    </a:rPr>
                    <m:t>=400 </m:t>
                  </m:r>
                  <m:r>
                    <a:rPr lang="en-US" sz="1400" b="0" i="1" kern="1200" baseline="0">
                      <a:latin typeface="Cambria Math" panose="02040503050406030204" pitchFamily="18" charset="0"/>
                    </a:rPr>
                    <m:t>𝑎𝑛𝑑</m:t>
                  </m:r>
                  <m:r>
                    <a:rPr lang="en-US" sz="1400" b="0" i="1" kern="1200" baseline="0">
                      <a:latin typeface="Cambria Math" panose="02040503050406030204" pitchFamily="18" charset="0"/>
                    </a:rPr>
                    <m:t> </m:t>
                  </m:r>
                  <m:sSub>
                    <m:sSubPr>
                      <m:ctrlPr>
                        <a:rPr lang="en-US" sz="1400" b="0" i="1" kern="1200" baseline="0">
                          <a:latin typeface="Cambria Math" panose="02040503050406030204" pitchFamily="18" charset="0"/>
                        </a:rPr>
                      </m:ctrlPr>
                    </m:sSubPr>
                    <m:e>
                      <m:r>
                        <a:rPr lang="en-US" sz="1400" b="0" i="1" kern="1200" baseline="0">
                          <a:latin typeface="Cambria Math" panose="02040503050406030204" pitchFamily="18" charset="0"/>
                        </a:rPr>
                        <m:t>𝜎</m:t>
                      </m:r>
                    </m:e>
                    <m:sub>
                      <m:r>
                        <a:rPr lang="en-US" sz="1400" b="0" i="1" kern="1200" baseline="0">
                          <a:latin typeface="Cambria Math" panose="02040503050406030204" pitchFamily="18" charset="0"/>
                        </a:rPr>
                        <m:t>𝑌</m:t>
                      </m:r>
                    </m:sub>
                  </m:sSub>
                  <m:r>
                    <a:rPr lang="en-US" sz="1400" b="0" i="1" kern="1200" baseline="0">
                      <a:latin typeface="Cambria Math" panose="02040503050406030204" pitchFamily="18" charset="0"/>
                    </a:rPr>
                    <m:t>=200</m:t>
                  </m:r>
                </m:oMath>
              </a14:m>
              <a:r>
                <a:rPr lang="en-US" sz="1400" kern="1200"/>
                <a:t>, we have</a:t>
              </a:r>
            </a:p>
            <a:p>
              <a:pPr/>
              <a14:m>
                <m:oMathPara xmlns:m="http://schemas.openxmlformats.org/officeDocument/2006/math">
                  <m:oMathParaPr>
                    <m:jc m:val="centerGroup"/>
                  </m:oMathParaPr>
                  <m:oMath xmlns:m="http://schemas.openxmlformats.org/officeDocument/2006/math">
                    <m:sSub>
                      <m:sSubPr>
                        <m:ctrlPr>
                          <a:rPr lang="en-US" sz="1400" b="0" i="1" kern="1200">
                            <a:latin typeface="Cambria Math" panose="02040503050406030204" pitchFamily="18" charset="0"/>
                          </a:rPr>
                        </m:ctrlPr>
                      </m:sSubPr>
                      <m:e>
                        <m:r>
                          <a:rPr lang="en-US" sz="1400" b="0" i="1" kern="1200">
                            <a:latin typeface="Cambria Math" panose="02040503050406030204" pitchFamily="18" charset="0"/>
                          </a:rPr>
                          <m:t>𝑍</m:t>
                        </m:r>
                      </m:e>
                      <m:sub>
                        <m:r>
                          <a:rPr lang="en-US" sz="1400" b="0" i="1" kern="1200">
                            <a:latin typeface="Cambria Math" panose="02040503050406030204" pitchFamily="18" charset="0"/>
                          </a:rPr>
                          <m:t>𝑋</m:t>
                        </m:r>
                      </m:sub>
                    </m:sSub>
                    <m:r>
                      <a:rPr lang="en-US" sz="1400" b="0" i="1" kern="1200">
                        <a:latin typeface="Cambria Math" panose="02040503050406030204" pitchFamily="18" charset="0"/>
                      </a:rPr>
                      <m:t>=</m:t>
                    </m:r>
                    <m:f>
                      <m:fPr>
                        <m:ctrlPr>
                          <a:rPr lang="en-US" sz="1400" b="0" i="1" kern="1200">
                            <a:latin typeface="Cambria Math" panose="02040503050406030204" pitchFamily="18" charset="0"/>
                          </a:rPr>
                        </m:ctrlPr>
                      </m:fPr>
                      <m:num>
                        <m:r>
                          <a:rPr lang="en-US" sz="1400" b="0" i="1" kern="1200">
                            <a:latin typeface="Cambria Math" panose="02040503050406030204" pitchFamily="18" charset="0"/>
                          </a:rPr>
                          <m:t>𝑋</m:t>
                        </m:r>
                      </m:num>
                      <m:den>
                        <m:r>
                          <a:rPr lang="en-US" sz="1400" b="0" i="1" kern="1200">
                            <a:latin typeface="Cambria Math" panose="02040503050406030204" pitchFamily="18" charset="0"/>
                          </a:rPr>
                          <m:t>400</m:t>
                        </m:r>
                      </m:den>
                    </m:f>
                    <m:r>
                      <a:rPr lang="en-US" sz="1400" b="0" i="1" kern="1200">
                        <a:latin typeface="Cambria Math" panose="02040503050406030204" pitchFamily="18" charset="0"/>
                      </a:rPr>
                      <m:t>, </m:t>
                    </m:r>
                    <m:sSub>
                      <m:sSubPr>
                        <m:ctrlPr>
                          <a:rPr lang="en-US" sz="1400" b="0" i="1" kern="1200">
                            <a:latin typeface="Cambria Math" panose="02040503050406030204" pitchFamily="18" charset="0"/>
                          </a:rPr>
                        </m:ctrlPr>
                      </m:sSubPr>
                      <m:e>
                        <m:r>
                          <a:rPr lang="en-US" sz="1400" b="0" i="1" kern="1200">
                            <a:latin typeface="Cambria Math" panose="02040503050406030204" pitchFamily="18" charset="0"/>
                          </a:rPr>
                          <m:t>𝑍</m:t>
                        </m:r>
                      </m:e>
                      <m:sub>
                        <m:r>
                          <a:rPr lang="en-US" sz="1400" b="0" i="1" kern="1200">
                            <a:latin typeface="Cambria Math" panose="02040503050406030204" pitchFamily="18" charset="0"/>
                          </a:rPr>
                          <m:t>𝑌</m:t>
                        </m:r>
                      </m:sub>
                    </m:sSub>
                    <m:r>
                      <a:rPr lang="en-US" sz="1400" b="0" i="1" kern="1200">
                        <a:latin typeface="Cambria Math" panose="02040503050406030204" pitchFamily="18" charset="0"/>
                      </a:rPr>
                      <m:t>=</m:t>
                    </m:r>
                    <m:f>
                      <m:fPr>
                        <m:ctrlPr>
                          <a:rPr lang="en-US" sz="1400" b="0" i="1" kern="1200">
                            <a:latin typeface="Cambria Math" panose="02040503050406030204" pitchFamily="18" charset="0"/>
                          </a:rPr>
                        </m:ctrlPr>
                      </m:fPr>
                      <m:num>
                        <m:r>
                          <a:rPr lang="en-US" sz="1400" b="0" i="1" kern="1200">
                            <a:latin typeface="Cambria Math" panose="02040503050406030204" pitchFamily="18" charset="0"/>
                          </a:rPr>
                          <m:t>𝑌</m:t>
                        </m:r>
                      </m:num>
                      <m:den>
                        <m:r>
                          <a:rPr lang="en-US" sz="1400" b="0" i="1" kern="1200">
                            <a:latin typeface="Cambria Math" panose="02040503050406030204" pitchFamily="18" charset="0"/>
                          </a:rPr>
                          <m:t>200</m:t>
                        </m:r>
                      </m:den>
                    </m:f>
                  </m:oMath>
                </m:oMathPara>
              </a14:m>
              <a:endParaRPr lang="en-US" sz="1400" kern="1200"/>
            </a:p>
            <a:p>
              <a:r>
                <a:rPr lang="en-US" sz="1400" kern="1200"/>
                <a:t>Where (X,Y) are the simulated coordinates where</a:t>
              </a:r>
              <a:r>
                <a:rPr lang="en-US" sz="1400" kern="1200" baseline="0"/>
                <a:t> the bomb hits.</a:t>
              </a:r>
            </a:p>
            <a:p>
              <a:endParaRPr lang="en-US" sz="1400" kern="1200"/>
            </a:p>
          </xdr:txBody>
        </xdr:sp>
      </mc:Choice>
      <mc:Fallback xmlns="">
        <xdr:sp macro="" textlink="">
          <xdr:nvSpPr>
            <xdr:cNvPr id="2" name="TextBox 1">
              <a:extLst>
                <a:ext uri="{FF2B5EF4-FFF2-40B4-BE49-F238E27FC236}">
                  <a16:creationId xmlns:a16="http://schemas.microsoft.com/office/drawing/2014/main" id="{7E60B9FE-ECEF-46B3-B863-E3BF6BB84FA5}"/>
                </a:ext>
              </a:extLst>
            </xdr:cNvPr>
            <xdr:cNvSpPr txBox="1"/>
          </xdr:nvSpPr>
          <xdr:spPr>
            <a:xfrm>
              <a:off x="83820" y="53340"/>
              <a:ext cx="6141720" cy="3817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kern="1200"/>
                <a:t>By: Mohammad</a:t>
              </a:r>
              <a:r>
                <a:rPr lang="en-US" sz="1400" kern="1200" baseline="0"/>
                <a:t> Abubakar Atiq, To Sir Rehan Ashrad,</a:t>
              </a:r>
            </a:p>
            <a:p>
              <a:r>
                <a:rPr lang="en-US" sz="1400" kern="1200" baseline="0"/>
                <a:t>BSIE, F2022031002</a:t>
              </a:r>
              <a:endParaRPr lang="en-US" sz="1400" kern="1200"/>
            </a:p>
            <a:p>
              <a:r>
                <a:rPr lang="en-US" sz="1400" kern="1200"/>
                <a:t>Example 10: A Bombing Mission, page 68, Chapter 02</a:t>
              </a:r>
            </a:p>
            <a:p>
              <a:r>
                <a:rPr lang="en-US" sz="1400" kern="1200"/>
                <a:t>Consider a bomber</a:t>
              </a:r>
              <a:r>
                <a:rPr lang="en-US" sz="1400" kern="1200" baseline="0"/>
                <a:t> attempting to destroy an ammunication depot. (This bomber has conventional rather than laser-guided weapons). If a bomb falls anywhere inside the target, a hit is scored; otherwise, the bomb is a miss. (Note that when a bomb appears appears visually to have touched a boundary line, it may or may not have hit the target; the model determines mathematically whether a hit has occurred, using the (X,Y) coordinates nd the equations of the piecewise-linear boundary of the depot.)</a:t>
              </a:r>
              <a:endParaRPr lang="en-US" sz="1400" kern="1200"/>
            </a:p>
            <a:p>
              <a:r>
                <a:rPr lang="en-US" sz="1400" kern="1200"/>
                <a:t>The bomber flies in the horizontal direction and carries 10 bombs.</a:t>
              </a:r>
              <a:r>
                <a:rPr lang="en-US" sz="1400" kern="1200" baseline="0"/>
                <a:t> The aiming point is (0,0). The actual point of impact is assumed to be normally distributed around the aiming point with a standard deviation of 400 meters in the direction of flight and 200 meters in the perpendicular direction. The problem is to simulate the operation and estimate the number of bombs on target.</a:t>
              </a:r>
            </a:p>
            <a:p>
              <a:r>
                <a:rPr lang="en-US" sz="1400" kern="1200" baseline="0"/>
                <a:t>Recall that the standardized normal variate Z, having mean </a:t>
              </a:r>
              <a:r>
                <a:rPr lang="en-US" sz="1400" b="0" i="0" kern="1200" baseline="0">
                  <a:latin typeface="Cambria Math" panose="02040503050406030204" pitchFamily="18" charset="0"/>
                </a:rPr>
                <a:t>𝜇=0,</a:t>
              </a:r>
              <a:r>
                <a:rPr lang="en-US" sz="1400" kern="1200"/>
                <a:t> and</a:t>
              </a:r>
              <a:r>
                <a:rPr lang="en-US" sz="1400" kern="1200" baseline="0"/>
                <a:t> standard deviation </a:t>
              </a:r>
              <a:r>
                <a:rPr lang="en-US" sz="1400" b="0" i="0" kern="1200" baseline="0">
                  <a:latin typeface="Cambria Math" panose="02040503050406030204" pitchFamily="18" charset="0"/>
                </a:rPr>
                <a:t>𝜎=1,</a:t>
              </a:r>
              <a:r>
                <a:rPr lang="en-US" sz="1400" kern="1200"/>
                <a:t> is distributed as</a:t>
              </a:r>
            </a:p>
            <a:p>
              <a:r>
                <a:rPr lang="en-US" sz="1400" b="0" i="0" kern="1200">
                  <a:latin typeface="Cambria Math" panose="02040503050406030204" pitchFamily="18" charset="0"/>
                </a:rPr>
                <a:t>𝑍=(𝑋−𝜇)/𝜎</a:t>
              </a:r>
              <a:endParaRPr lang="en-US" sz="1400" kern="1200"/>
            </a:p>
            <a:p>
              <a:r>
                <a:rPr lang="en-US" sz="1400" kern="1200"/>
                <a:t>Where X is a normal random variable, Then, with mean zero and standard deviations</a:t>
              </a:r>
              <a:r>
                <a:rPr lang="en-US" sz="1400" kern="1200" baseline="0"/>
                <a:t> given by </a:t>
              </a:r>
              <a:endParaRPr lang="en-US" sz="1400" b="0" i="1" kern="1200" baseline="0">
                <a:latin typeface="Cambria Math" panose="02040503050406030204" pitchFamily="18" charset="0"/>
              </a:endParaRPr>
            </a:p>
            <a:p>
              <a:r>
                <a:rPr lang="en-US" sz="1400" b="0" i="0" kern="1200" baseline="0">
                  <a:latin typeface="Cambria Math" panose="02040503050406030204" pitchFamily="18" charset="0"/>
                </a:rPr>
                <a:t>𝜎_𝑋=400 𝑎𝑛𝑑 𝜎_𝑌=200</a:t>
              </a:r>
              <a:r>
                <a:rPr lang="en-US" sz="1400" kern="1200"/>
                <a:t>, we have</a:t>
              </a:r>
            </a:p>
            <a:p>
              <a:r>
                <a:rPr lang="en-US" sz="1400" b="0" i="0" kern="1200">
                  <a:latin typeface="Cambria Math" panose="02040503050406030204" pitchFamily="18" charset="0"/>
                </a:rPr>
                <a:t>𝑍_𝑋=𝑋/400, 𝑍_𝑌=𝑌/200</a:t>
              </a:r>
              <a:endParaRPr lang="en-US" sz="1400" kern="1200"/>
            </a:p>
            <a:p>
              <a:r>
                <a:rPr lang="en-US" sz="1400" kern="1200"/>
                <a:t>Where (X,Y) are the simulated coordinates where</a:t>
              </a:r>
              <a:r>
                <a:rPr lang="en-US" sz="1400" kern="1200" baseline="0"/>
                <a:t> the bomb hits.</a:t>
              </a:r>
            </a:p>
            <a:p>
              <a:endParaRPr lang="en-US" sz="1400" kern="1200"/>
            </a:p>
          </xdr:txBody>
        </xdr:sp>
      </mc:Fallback>
    </mc:AlternateContent>
    <xdr:clientData/>
  </xdr:twoCellAnchor>
  <xdr:twoCellAnchor>
    <xdr:from>
      <xdr:col>0</xdr:col>
      <xdr:colOff>83820</xdr:colOff>
      <xdr:row>27</xdr:row>
      <xdr:rowOff>12700</xdr:rowOff>
    </xdr:from>
    <xdr:to>
      <xdr:col>0</xdr:col>
      <xdr:colOff>1193800</xdr:colOff>
      <xdr:row>28</xdr:row>
      <xdr:rowOff>127000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8ED35D5B-C39F-4E8B-BF5A-F5C4AEC018BB}"/>
                </a:ext>
              </a:extLst>
            </xdr:cNvPr>
            <xdr:cNvSpPr txBox="1"/>
          </xdr:nvSpPr>
          <xdr:spPr>
            <a:xfrm>
              <a:off x="83820" y="5270500"/>
              <a:ext cx="1109980"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400" b="1" i="1" kern="1200">
                            <a:latin typeface="Cambria Math" panose="02040503050406030204" pitchFamily="18" charset="0"/>
                          </a:rPr>
                        </m:ctrlPr>
                      </m:sSubPr>
                      <m:e>
                        <m:r>
                          <a:rPr lang="en-US" sz="1400" b="1" i="1" kern="1200">
                            <a:latin typeface="Cambria Math" panose="02040503050406030204" pitchFamily="18" charset="0"/>
                          </a:rPr>
                          <m:t>𝝈</m:t>
                        </m:r>
                      </m:e>
                      <m:sub>
                        <m:r>
                          <a:rPr lang="en-US" sz="1400" b="1" i="1" kern="1200">
                            <a:latin typeface="Cambria Math" panose="02040503050406030204" pitchFamily="18" charset="0"/>
                          </a:rPr>
                          <m:t>𝑿</m:t>
                        </m:r>
                      </m:sub>
                    </m:sSub>
                  </m:oMath>
                </m:oMathPara>
              </a14:m>
              <a:endParaRPr lang="en-US" sz="1400" b="1" kern="1200"/>
            </a:p>
          </xdr:txBody>
        </xdr:sp>
      </mc:Choice>
      <mc:Fallback xmlns="">
        <xdr:sp macro="" textlink="">
          <xdr:nvSpPr>
            <xdr:cNvPr id="3" name="TextBox 2">
              <a:extLst>
                <a:ext uri="{FF2B5EF4-FFF2-40B4-BE49-F238E27FC236}">
                  <a16:creationId xmlns:a16="http://schemas.microsoft.com/office/drawing/2014/main" id="{8ED35D5B-C39F-4E8B-BF5A-F5C4AEC018BB}"/>
                </a:ext>
              </a:extLst>
            </xdr:cNvPr>
            <xdr:cNvSpPr txBox="1"/>
          </xdr:nvSpPr>
          <xdr:spPr>
            <a:xfrm>
              <a:off x="83820" y="5270500"/>
              <a:ext cx="1109980"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kern="1200">
                  <a:latin typeface="Cambria Math" panose="02040503050406030204" pitchFamily="18" charset="0"/>
                </a:rPr>
                <a:t>𝝈_𝑿</a:t>
              </a:r>
              <a:endParaRPr lang="en-US" sz="1400" b="1" kern="1200"/>
            </a:p>
          </xdr:txBody>
        </xdr:sp>
      </mc:Fallback>
    </mc:AlternateContent>
    <xdr:clientData/>
  </xdr:twoCellAnchor>
  <xdr:twoCellAnchor>
    <xdr:from>
      <xdr:col>0</xdr:col>
      <xdr:colOff>129540</xdr:colOff>
      <xdr:row>29</xdr:row>
      <xdr:rowOff>76200</xdr:rowOff>
    </xdr:from>
    <xdr:to>
      <xdr:col>0</xdr:col>
      <xdr:colOff>927100</xdr:colOff>
      <xdr:row>30</xdr:row>
      <xdr:rowOff>203200</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A8C659A6-F0D7-47E0-9D65-037F185420DB}"/>
                </a:ext>
              </a:extLst>
            </xdr:cNvPr>
            <xdr:cNvSpPr txBox="1"/>
          </xdr:nvSpPr>
          <xdr:spPr>
            <a:xfrm>
              <a:off x="129540" y="5689600"/>
              <a:ext cx="797560" cy="35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400" b="1" i="1" kern="1200">
                            <a:latin typeface="Cambria Math" panose="02040503050406030204" pitchFamily="18" charset="0"/>
                          </a:rPr>
                        </m:ctrlPr>
                      </m:sSubPr>
                      <m:e>
                        <m:r>
                          <a:rPr lang="en-US" sz="1400" b="1" i="1" kern="1200">
                            <a:latin typeface="Cambria Math" panose="02040503050406030204" pitchFamily="18" charset="0"/>
                          </a:rPr>
                          <m:t>𝝈</m:t>
                        </m:r>
                      </m:e>
                      <m:sub>
                        <m:r>
                          <a:rPr lang="en-US" sz="1400" b="1" i="1" kern="1200">
                            <a:latin typeface="Cambria Math" panose="02040503050406030204" pitchFamily="18" charset="0"/>
                          </a:rPr>
                          <m:t>𝒀</m:t>
                        </m:r>
                      </m:sub>
                    </m:sSub>
                  </m:oMath>
                </m:oMathPara>
              </a14:m>
              <a:endParaRPr lang="en-US" sz="1400" b="1" kern="1200"/>
            </a:p>
          </xdr:txBody>
        </xdr:sp>
      </mc:Choice>
      <mc:Fallback xmlns="">
        <xdr:sp macro="" textlink="">
          <xdr:nvSpPr>
            <xdr:cNvPr id="4" name="TextBox 3">
              <a:extLst>
                <a:ext uri="{FF2B5EF4-FFF2-40B4-BE49-F238E27FC236}">
                  <a16:creationId xmlns:a16="http://schemas.microsoft.com/office/drawing/2014/main" id="{A8C659A6-F0D7-47E0-9D65-037F185420DB}"/>
                </a:ext>
              </a:extLst>
            </xdr:cNvPr>
            <xdr:cNvSpPr txBox="1"/>
          </xdr:nvSpPr>
          <xdr:spPr>
            <a:xfrm>
              <a:off x="129540" y="5689600"/>
              <a:ext cx="797560" cy="35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kern="1200">
                  <a:latin typeface="Cambria Math" panose="02040503050406030204" pitchFamily="18" charset="0"/>
                </a:rPr>
                <a:t>𝝈_𝒀</a:t>
              </a:r>
              <a:endParaRPr lang="en-US" sz="1400" b="1" kern="1200"/>
            </a:p>
          </xdr:txBody>
        </xdr:sp>
      </mc:Fallback>
    </mc:AlternateContent>
    <xdr:clientData/>
  </xdr:twoCellAnchor>
  <xdr:twoCellAnchor>
    <xdr:from>
      <xdr:col>0</xdr:col>
      <xdr:colOff>101600</xdr:colOff>
      <xdr:row>32</xdr:row>
      <xdr:rowOff>0</xdr:rowOff>
    </xdr:from>
    <xdr:to>
      <xdr:col>3</xdr:col>
      <xdr:colOff>48260</xdr:colOff>
      <xdr:row>34</xdr:row>
      <xdr:rowOff>167640</xdr:rowOff>
    </xdr:to>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B0CF1D3D-0C99-48B6-8398-3F8B42F14D01}"/>
                </a:ext>
              </a:extLst>
            </xdr:cNvPr>
            <xdr:cNvSpPr txBox="1"/>
          </xdr:nvSpPr>
          <xdr:spPr>
            <a:xfrm>
              <a:off x="6807200" y="914400"/>
              <a:ext cx="177546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400" b="1" i="1" kern="1200">
                            <a:latin typeface="Cambria Math" panose="02040503050406030204" pitchFamily="18" charset="0"/>
                          </a:rPr>
                        </m:ctrlPr>
                      </m:sSubPr>
                      <m:e>
                        <m:r>
                          <a:rPr lang="en-US" sz="1400" b="1" i="1" kern="1200">
                            <a:latin typeface="Cambria Math" panose="02040503050406030204" pitchFamily="18" charset="0"/>
                          </a:rPr>
                          <m:t>𝒁</m:t>
                        </m:r>
                      </m:e>
                      <m:sub>
                        <m:r>
                          <a:rPr lang="en-US" sz="1400" b="1" i="1" kern="1200">
                            <a:latin typeface="Cambria Math" panose="02040503050406030204" pitchFamily="18" charset="0"/>
                          </a:rPr>
                          <m:t>𝑿</m:t>
                        </m:r>
                      </m:sub>
                    </m:sSub>
                    <m:r>
                      <a:rPr lang="en-US" sz="1400" b="1" i="1" kern="1200">
                        <a:latin typeface="Cambria Math" panose="02040503050406030204" pitchFamily="18" charset="0"/>
                      </a:rPr>
                      <m:t> </m:t>
                    </m:r>
                    <m:r>
                      <a:rPr lang="en-US" sz="1400" b="1" i="1" kern="1200">
                        <a:latin typeface="Cambria Math" panose="02040503050406030204" pitchFamily="18" charset="0"/>
                      </a:rPr>
                      <m:t>𝒂𝒏𝒅</m:t>
                    </m:r>
                    <m:r>
                      <a:rPr lang="en-US" sz="1400" b="1" i="1" kern="1200">
                        <a:latin typeface="Cambria Math" panose="02040503050406030204" pitchFamily="18" charset="0"/>
                      </a:rPr>
                      <m:t> </m:t>
                    </m:r>
                    <m:sSub>
                      <m:sSubPr>
                        <m:ctrlPr>
                          <a:rPr lang="en-US" sz="1400" b="1" i="1" kern="1200">
                            <a:latin typeface="Cambria Math" panose="02040503050406030204" pitchFamily="18" charset="0"/>
                          </a:rPr>
                        </m:ctrlPr>
                      </m:sSubPr>
                      <m:e>
                        <m:r>
                          <a:rPr lang="en-US" sz="1400" b="1" i="1" kern="1200">
                            <a:latin typeface="Cambria Math" panose="02040503050406030204" pitchFamily="18" charset="0"/>
                          </a:rPr>
                          <m:t>𝒁</m:t>
                        </m:r>
                      </m:e>
                      <m:sub>
                        <m:r>
                          <a:rPr lang="en-US" sz="1400" b="1" i="1" kern="1200">
                            <a:latin typeface="Cambria Math" panose="02040503050406030204" pitchFamily="18" charset="0"/>
                          </a:rPr>
                          <m:t>𝒀</m:t>
                        </m:r>
                      </m:sub>
                    </m:sSub>
                    <m:r>
                      <a:rPr lang="en-US" sz="1400" b="1" i="1" kern="1200">
                        <a:latin typeface="Cambria Math" panose="02040503050406030204" pitchFamily="18" charset="0"/>
                      </a:rPr>
                      <m:t> </m:t>
                    </m:r>
                  </m:oMath>
                </m:oMathPara>
              </a14:m>
              <a:endParaRPr lang="en-US" sz="1400" b="1" i="1" kern="1200">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US" sz="1400" b="1" i="1" kern="1200">
                        <a:latin typeface="Cambria Math" panose="02040503050406030204" pitchFamily="18" charset="0"/>
                      </a:rPr>
                      <m:t>𝑹𝒂𝒏𝒅𝒐𝒎</m:t>
                    </m:r>
                    <m:r>
                      <a:rPr lang="en-US" sz="1400" b="1" i="1" kern="1200">
                        <a:latin typeface="Cambria Math" panose="02040503050406030204" pitchFamily="18" charset="0"/>
                      </a:rPr>
                      <m:t> </m:t>
                    </m:r>
                    <m:r>
                      <a:rPr lang="en-US" sz="1400" b="1" i="1" kern="1200">
                        <a:latin typeface="Cambria Math" panose="02040503050406030204" pitchFamily="18" charset="0"/>
                      </a:rPr>
                      <m:t>𝑵𝒐𝒓𝒎𝒂𝒍</m:t>
                    </m:r>
                    <m:r>
                      <a:rPr lang="en-US" sz="1400" b="1" i="1" kern="1200">
                        <a:latin typeface="Cambria Math" panose="02040503050406030204" pitchFamily="18" charset="0"/>
                      </a:rPr>
                      <m:t> </m:t>
                    </m:r>
                    <m:r>
                      <a:rPr lang="en-US" sz="1400" b="1" i="1" kern="1200">
                        <a:latin typeface="Cambria Math" panose="02040503050406030204" pitchFamily="18" charset="0"/>
                      </a:rPr>
                      <m:t>𝑵𝒖𝒎𝒃𝒆𝒓</m:t>
                    </m:r>
                    <m:r>
                      <a:rPr lang="en-US" sz="1400" b="1" i="1" kern="1200">
                        <a:latin typeface="Cambria Math" panose="02040503050406030204" pitchFamily="18" charset="0"/>
                      </a:rPr>
                      <m:t>,</m:t>
                    </m:r>
                  </m:oMath>
                </m:oMathPara>
              </a14:m>
              <a:endParaRPr lang="en-US" sz="1400" b="1" kern="1200"/>
            </a:p>
          </xdr:txBody>
        </xdr:sp>
      </mc:Choice>
      <mc:Fallback xmlns="">
        <xdr:sp macro="" textlink="">
          <xdr:nvSpPr>
            <xdr:cNvPr id="5" name="TextBox 4">
              <a:extLst>
                <a:ext uri="{FF2B5EF4-FFF2-40B4-BE49-F238E27FC236}">
                  <a16:creationId xmlns:a16="http://schemas.microsoft.com/office/drawing/2014/main" id="{B0CF1D3D-0C99-48B6-8398-3F8B42F14D01}"/>
                </a:ext>
              </a:extLst>
            </xdr:cNvPr>
            <xdr:cNvSpPr txBox="1"/>
          </xdr:nvSpPr>
          <xdr:spPr>
            <a:xfrm>
              <a:off x="6807200" y="914400"/>
              <a:ext cx="177546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kern="1200">
                  <a:latin typeface="Cambria Math" panose="02040503050406030204" pitchFamily="18" charset="0"/>
                </a:rPr>
                <a:t>𝒁_𝑿  𝒂𝒏𝒅 𝒁_𝒀  </a:t>
              </a:r>
              <a:endParaRPr lang="en-US" sz="1400" b="1" i="1" kern="1200">
                <a:latin typeface="Cambria Math" panose="02040503050406030204" pitchFamily="18" charset="0"/>
              </a:endParaRPr>
            </a:p>
            <a:p>
              <a:r>
                <a:rPr lang="en-US" sz="1400" b="1" i="0" kern="1200">
                  <a:latin typeface="Cambria Math" panose="02040503050406030204" pitchFamily="18" charset="0"/>
                </a:rPr>
                <a:t>𝑹𝒂𝒏𝒅𝒐𝒎 𝑵𝒐𝒓𝒎𝒂𝒍 𝑵𝒖𝒎𝒃𝒆𝒓,</a:t>
              </a:r>
              <a:endParaRPr lang="en-US" sz="1400" b="1" kern="1200"/>
            </a:p>
          </xdr:txBody>
        </xdr:sp>
      </mc:Fallback>
    </mc:AlternateContent>
    <xdr:clientData/>
  </xdr:twoCellAnchor>
  <xdr:twoCellAnchor>
    <xdr:from>
      <xdr:col>2</xdr:col>
      <xdr:colOff>114300</xdr:colOff>
      <xdr:row>47</xdr:row>
      <xdr:rowOff>22860</xdr:rowOff>
    </xdr:from>
    <xdr:to>
      <xdr:col>2</xdr:col>
      <xdr:colOff>939800</xdr:colOff>
      <xdr:row>48</xdr:row>
      <xdr:rowOff>139700</xdr:rowOff>
    </xdr:to>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ED060D78-7AF9-467E-83D6-652708B4D238}"/>
                </a:ext>
              </a:extLst>
            </xdr:cNvPr>
            <xdr:cNvSpPr txBox="1"/>
          </xdr:nvSpPr>
          <xdr:spPr>
            <a:xfrm>
              <a:off x="2628900" y="9751060"/>
              <a:ext cx="825500" cy="345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400" b="1" i="1" kern="1200">
                            <a:latin typeface="Cambria Math" panose="02040503050406030204" pitchFamily="18" charset="0"/>
                          </a:rPr>
                        </m:ctrlPr>
                      </m:sSubPr>
                      <m:e>
                        <m:r>
                          <a:rPr lang="en-US" sz="1400" b="1" i="1" kern="1200">
                            <a:latin typeface="Cambria Math" panose="02040503050406030204" pitchFamily="18" charset="0"/>
                          </a:rPr>
                          <m:t>𝒁</m:t>
                        </m:r>
                      </m:e>
                      <m:sub>
                        <m:r>
                          <a:rPr lang="en-US" sz="1400" b="1" i="1" kern="1200">
                            <a:latin typeface="Cambria Math" panose="02040503050406030204" pitchFamily="18" charset="0"/>
                          </a:rPr>
                          <m:t>𝑿</m:t>
                        </m:r>
                      </m:sub>
                    </m:sSub>
                  </m:oMath>
                </m:oMathPara>
              </a14:m>
              <a:endParaRPr lang="en-US" sz="1400" b="1" kern="1200"/>
            </a:p>
          </xdr:txBody>
        </xdr:sp>
      </mc:Choice>
      <mc:Fallback xmlns="">
        <xdr:sp macro="" textlink="">
          <xdr:nvSpPr>
            <xdr:cNvPr id="6" name="TextBox 5">
              <a:extLst>
                <a:ext uri="{FF2B5EF4-FFF2-40B4-BE49-F238E27FC236}">
                  <a16:creationId xmlns:a16="http://schemas.microsoft.com/office/drawing/2014/main" id="{ED060D78-7AF9-467E-83D6-652708B4D238}"/>
                </a:ext>
              </a:extLst>
            </xdr:cNvPr>
            <xdr:cNvSpPr txBox="1"/>
          </xdr:nvSpPr>
          <xdr:spPr>
            <a:xfrm>
              <a:off x="2628900" y="9751060"/>
              <a:ext cx="825500" cy="345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kern="1200">
                  <a:latin typeface="Cambria Math" panose="02040503050406030204" pitchFamily="18" charset="0"/>
                </a:rPr>
                <a:t>𝒁_𝑿</a:t>
              </a:r>
              <a:endParaRPr lang="en-US" sz="1400" b="1" kern="1200"/>
            </a:p>
          </xdr:txBody>
        </xdr:sp>
      </mc:Fallback>
    </mc:AlternateContent>
    <xdr:clientData/>
  </xdr:twoCellAnchor>
  <xdr:twoCellAnchor>
    <xdr:from>
      <xdr:col>5</xdr:col>
      <xdr:colOff>106680</xdr:colOff>
      <xdr:row>47</xdr:row>
      <xdr:rowOff>22860</xdr:rowOff>
    </xdr:from>
    <xdr:to>
      <xdr:col>5</xdr:col>
      <xdr:colOff>927100</xdr:colOff>
      <xdr:row>48</xdr:row>
      <xdr:rowOff>165100</xdr:rowOff>
    </xdr:to>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850A83A0-540C-4ADC-9BD6-2F19141CB751}"/>
                </a:ext>
              </a:extLst>
            </xdr:cNvPr>
            <xdr:cNvSpPr txBox="1"/>
          </xdr:nvSpPr>
          <xdr:spPr>
            <a:xfrm>
              <a:off x="6850380" y="9751060"/>
              <a:ext cx="820420" cy="370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400" b="1" i="1" kern="1200">
                            <a:latin typeface="Cambria Math" panose="02040503050406030204" pitchFamily="18" charset="0"/>
                          </a:rPr>
                        </m:ctrlPr>
                      </m:sSubPr>
                      <m:e>
                        <m:r>
                          <a:rPr lang="en-US" sz="1400" b="1" i="1" kern="1200">
                            <a:latin typeface="Cambria Math" panose="02040503050406030204" pitchFamily="18" charset="0"/>
                          </a:rPr>
                          <m:t>𝒁</m:t>
                        </m:r>
                      </m:e>
                      <m:sub>
                        <m:r>
                          <a:rPr lang="en-US" sz="1400" b="1" i="1" kern="1200">
                            <a:latin typeface="Cambria Math" panose="02040503050406030204" pitchFamily="18" charset="0"/>
                          </a:rPr>
                          <m:t>𝒀</m:t>
                        </m:r>
                      </m:sub>
                    </m:sSub>
                  </m:oMath>
                </m:oMathPara>
              </a14:m>
              <a:endParaRPr lang="en-US" sz="1400" b="1" kern="1200"/>
            </a:p>
          </xdr:txBody>
        </xdr:sp>
      </mc:Choice>
      <mc:Fallback xmlns="">
        <xdr:sp macro="" textlink="">
          <xdr:nvSpPr>
            <xdr:cNvPr id="7" name="TextBox 6">
              <a:extLst>
                <a:ext uri="{FF2B5EF4-FFF2-40B4-BE49-F238E27FC236}">
                  <a16:creationId xmlns:a16="http://schemas.microsoft.com/office/drawing/2014/main" id="{850A83A0-540C-4ADC-9BD6-2F19141CB751}"/>
                </a:ext>
              </a:extLst>
            </xdr:cNvPr>
            <xdr:cNvSpPr txBox="1"/>
          </xdr:nvSpPr>
          <xdr:spPr>
            <a:xfrm>
              <a:off x="6850380" y="9751060"/>
              <a:ext cx="820420" cy="370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kern="1200">
                  <a:latin typeface="Cambria Math" panose="02040503050406030204" pitchFamily="18" charset="0"/>
                </a:rPr>
                <a:t>𝒁_𝒀</a:t>
              </a:r>
              <a:endParaRPr lang="en-US" sz="1400" b="1" kern="1200"/>
            </a:p>
          </xdr:txBody>
        </xdr:sp>
      </mc:Fallback>
    </mc:AlternateContent>
    <xdr:clientData/>
  </xdr:twoCellAnchor>
  <xdr:twoCellAnchor>
    <xdr:from>
      <xdr:col>3</xdr:col>
      <xdr:colOff>83820</xdr:colOff>
      <xdr:row>47</xdr:row>
      <xdr:rowOff>38100</xdr:rowOff>
    </xdr:from>
    <xdr:to>
      <xdr:col>3</xdr:col>
      <xdr:colOff>1295400</xdr:colOff>
      <xdr:row>48</xdr:row>
      <xdr:rowOff>177800</xdr:rowOff>
    </xdr:to>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61CC3891-CB71-474E-904A-BB0E55B1DE94}"/>
                </a:ext>
              </a:extLst>
            </xdr:cNvPr>
            <xdr:cNvSpPr txBox="1"/>
          </xdr:nvSpPr>
          <xdr:spPr>
            <a:xfrm>
              <a:off x="3728720" y="9766300"/>
              <a:ext cx="1211580" cy="36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400" b="1" i="1" kern="1200">
                            <a:latin typeface="Cambria Math" panose="02040503050406030204" pitchFamily="18" charset="0"/>
                          </a:rPr>
                        </m:ctrlPr>
                      </m:sSubPr>
                      <m:e>
                        <m:r>
                          <a:rPr lang="en-US" sz="1400" b="1" i="1" kern="1200">
                            <a:latin typeface="Cambria Math" panose="02040503050406030204" pitchFamily="18" charset="0"/>
                          </a:rPr>
                          <m:t>𝝈</m:t>
                        </m:r>
                      </m:e>
                      <m:sub>
                        <m:r>
                          <a:rPr lang="en-US" sz="1400" b="1" i="1" kern="1200">
                            <a:latin typeface="Cambria Math" panose="02040503050406030204" pitchFamily="18" charset="0"/>
                          </a:rPr>
                          <m:t>𝑿</m:t>
                        </m:r>
                      </m:sub>
                    </m:sSub>
                  </m:oMath>
                </m:oMathPara>
              </a14:m>
              <a:endParaRPr lang="en-US" sz="1400" b="1" kern="1200"/>
            </a:p>
          </xdr:txBody>
        </xdr:sp>
      </mc:Choice>
      <mc:Fallback xmlns="">
        <xdr:sp macro="" textlink="">
          <xdr:nvSpPr>
            <xdr:cNvPr id="8" name="TextBox 7">
              <a:extLst>
                <a:ext uri="{FF2B5EF4-FFF2-40B4-BE49-F238E27FC236}">
                  <a16:creationId xmlns:a16="http://schemas.microsoft.com/office/drawing/2014/main" id="{61CC3891-CB71-474E-904A-BB0E55B1DE94}"/>
                </a:ext>
              </a:extLst>
            </xdr:cNvPr>
            <xdr:cNvSpPr txBox="1"/>
          </xdr:nvSpPr>
          <xdr:spPr>
            <a:xfrm>
              <a:off x="3728720" y="9766300"/>
              <a:ext cx="1211580" cy="36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kern="1200">
                  <a:latin typeface="Cambria Math" panose="02040503050406030204" pitchFamily="18" charset="0"/>
                </a:rPr>
                <a:t>𝝈_𝑿</a:t>
              </a:r>
              <a:endParaRPr lang="en-US" sz="1400" b="1" kern="1200"/>
            </a:p>
          </xdr:txBody>
        </xdr:sp>
      </mc:Fallback>
    </mc:AlternateContent>
    <xdr:clientData/>
  </xdr:twoCellAnchor>
  <xdr:twoCellAnchor>
    <xdr:from>
      <xdr:col>4</xdr:col>
      <xdr:colOff>114300</xdr:colOff>
      <xdr:row>47</xdr:row>
      <xdr:rowOff>30480</xdr:rowOff>
    </xdr:from>
    <xdr:to>
      <xdr:col>4</xdr:col>
      <xdr:colOff>1562100</xdr:colOff>
      <xdr:row>48</xdr:row>
      <xdr:rowOff>190500</xdr:rowOff>
    </xdr:to>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2ABBD1CA-8CA1-47C1-A3B3-3F181EFD1DEA}"/>
                </a:ext>
              </a:extLst>
            </xdr:cNvPr>
            <xdr:cNvSpPr txBox="1"/>
          </xdr:nvSpPr>
          <xdr:spPr>
            <a:xfrm>
              <a:off x="5194300" y="9758680"/>
              <a:ext cx="1447800" cy="388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400" b="1" i="1" kern="1200">
                        <a:latin typeface="Cambria Math" panose="02040503050406030204" pitchFamily="18" charset="0"/>
                      </a:rPr>
                      <m:t>𝑿</m:t>
                    </m:r>
                  </m:oMath>
                </m:oMathPara>
              </a14:m>
              <a:endParaRPr lang="en-US" sz="1400" b="1" kern="1200"/>
            </a:p>
          </xdr:txBody>
        </xdr:sp>
      </mc:Choice>
      <mc:Fallback xmlns="">
        <xdr:sp macro="" textlink="">
          <xdr:nvSpPr>
            <xdr:cNvPr id="9" name="TextBox 8">
              <a:extLst>
                <a:ext uri="{FF2B5EF4-FFF2-40B4-BE49-F238E27FC236}">
                  <a16:creationId xmlns:a16="http://schemas.microsoft.com/office/drawing/2014/main" id="{2ABBD1CA-8CA1-47C1-A3B3-3F181EFD1DEA}"/>
                </a:ext>
              </a:extLst>
            </xdr:cNvPr>
            <xdr:cNvSpPr txBox="1"/>
          </xdr:nvSpPr>
          <xdr:spPr>
            <a:xfrm>
              <a:off x="5194300" y="9758680"/>
              <a:ext cx="1447800" cy="388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kern="1200">
                  <a:latin typeface="Cambria Math" panose="02040503050406030204" pitchFamily="18" charset="0"/>
                </a:rPr>
                <a:t>𝑿</a:t>
              </a:r>
              <a:endParaRPr lang="en-US" sz="1400" b="1" kern="1200"/>
            </a:p>
          </xdr:txBody>
        </xdr:sp>
      </mc:Fallback>
    </mc:AlternateContent>
    <xdr:clientData/>
  </xdr:twoCellAnchor>
  <xdr:twoCellAnchor>
    <xdr:from>
      <xdr:col>6</xdr:col>
      <xdr:colOff>83820</xdr:colOff>
      <xdr:row>47</xdr:row>
      <xdr:rowOff>38100</xdr:rowOff>
    </xdr:from>
    <xdr:to>
      <xdr:col>6</xdr:col>
      <xdr:colOff>546100</xdr:colOff>
      <xdr:row>48</xdr:row>
      <xdr:rowOff>177800</xdr:rowOff>
    </xdr:to>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2552D002-27B5-4D4F-AC29-EA8CDEB45353}"/>
                </a:ext>
              </a:extLst>
            </xdr:cNvPr>
            <xdr:cNvSpPr txBox="1"/>
          </xdr:nvSpPr>
          <xdr:spPr>
            <a:xfrm>
              <a:off x="7805420" y="9766300"/>
              <a:ext cx="462280" cy="36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400" b="1" i="1" kern="1200">
                            <a:latin typeface="Cambria Math" panose="02040503050406030204" pitchFamily="18" charset="0"/>
                          </a:rPr>
                        </m:ctrlPr>
                      </m:sSubPr>
                      <m:e>
                        <m:r>
                          <a:rPr lang="en-US" sz="1400" b="1" i="1" kern="1200">
                            <a:latin typeface="Cambria Math" panose="02040503050406030204" pitchFamily="18" charset="0"/>
                          </a:rPr>
                          <m:t>𝝈</m:t>
                        </m:r>
                      </m:e>
                      <m:sub>
                        <m:r>
                          <a:rPr lang="en-US" sz="1400" b="1" i="1" kern="1200">
                            <a:latin typeface="Cambria Math" panose="02040503050406030204" pitchFamily="18" charset="0"/>
                          </a:rPr>
                          <m:t>𝒀</m:t>
                        </m:r>
                      </m:sub>
                    </m:sSub>
                  </m:oMath>
                </m:oMathPara>
              </a14:m>
              <a:endParaRPr lang="en-US" sz="1400" b="1" kern="1200"/>
            </a:p>
          </xdr:txBody>
        </xdr:sp>
      </mc:Choice>
      <mc:Fallback xmlns="">
        <xdr:sp macro="" textlink="">
          <xdr:nvSpPr>
            <xdr:cNvPr id="10" name="TextBox 9">
              <a:extLst>
                <a:ext uri="{FF2B5EF4-FFF2-40B4-BE49-F238E27FC236}">
                  <a16:creationId xmlns:a16="http://schemas.microsoft.com/office/drawing/2014/main" id="{2552D002-27B5-4D4F-AC29-EA8CDEB45353}"/>
                </a:ext>
              </a:extLst>
            </xdr:cNvPr>
            <xdr:cNvSpPr txBox="1"/>
          </xdr:nvSpPr>
          <xdr:spPr>
            <a:xfrm>
              <a:off x="7805420" y="9766300"/>
              <a:ext cx="462280" cy="36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kern="1200">
                  <a:latin typeface="Cambria Math" panose="02040503050406030204" pitchFamily="18" charset="0"/>
                </a:rPr>
                <a:t>𝝈_𝒀</a:t>
              </a:r>
              <a:endParaRPr lang="en-US" sz="1400" b="1" kern="1200"/>
            </a:p>
          </xdr:txBody>
        </xdr:sp>
      </mc:Fallback>
    </mc:AlternateContent>
    <xdr:clientData/>
  </xdr:twoCellAnchor>
  <xdr:twoCellAnchor>
    <xdr:from>
      <xdr:col>7</xdr:col>
      <xdr:colOff>266700</xdr:colOff>
      <xdr:row>47</xdr:row>
      <xdr:rowOff>30480</xdr:rowOff>
    </xdr:from>
    <xdr:to>
      <xdr:col>7</xdr:col>
      <xdr:colOff>812800</xdr:colOff>
      <xdr:row>48</xdr:row>
      <xdr:rowOff>165100</xdr:rowOff>
    </xdr:to>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1843158D-147E-4721-9D6E-CEAF89DDD9ED}"/>
                </a:ext>
              </a:extLst>
            </xdr:cNvPr>
            <xdr:cNvSpPr txBox="1"/>
          </xdr:nvSpPr>
          <xdr:spPr>
            <a:xfrm>
              <a:off x="8623300" y="9758680"/>
              <a:ext cx="546100" cy="363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400" b="1" i="1" kern="1200">
                        <a:latin typeface="Cambria Math" panose="02040503050406030204" pitchFamily="18" charset="0"/>
                      </a:rPr>
                      <m:t>𝒀</m:t>
                    </m:r>
                  </m:oMath>
                </m:oMathPara>
              </a14:m>
              <a:endParaRPr lang="en-US" sz="1400" b="1" kern="1200"/>
            </a:p>
          </xdr:txBody>
        </xdr:sp>
      </mc:Choice>
      <mc:Fallback xmlns="">
        <xdr:sp macro="" textlink="">
          <xdr:nvSpPr>
            <xdr:cNvPr id="11" name="TextBox 10">
              <a:extLst>
                <a:ext uri="{FF2B5EF4-FFF2-40B4-BE49-F238E27FC236}">
                  <a16:creationId xmlns:a16="http://schemas.microsoft.com/office/drawing/2014/main" id="{1843158D-147E-4721-9D6E-CEAF89DDD9ED}"/>
                </a:ext>
              </a:extLst>
            </xdr:cNvPr>
            <xdr:cNvSpPr txBox="1"/>
          </xdr:nvSpPr>
          <xdr:spPr>
            <a:xfrm>
              <a:off x="8623300" y="9758680"/>
              <a:ext cx="546100" cy="363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kern="1200">
                  <a:latin typeface="Cambria Math" panose="02040503050406030204" pitchFamily="18" charset="0"/>
                </a:rPr>
                <a:t>𝒀</a:t>
              </a:r>
              <a:endParaRPr lang="en-US" sz="1400" b="1" kern="1200"/>
            </a:p>
          </xdr:txBody>
        </xdr:sp>
      </mc:Fallback>
    </mc:AlternateContent>
    <xdr:clientData/>
  </xdr:twoCellAnchor>
  <xdr:twoCellAnchor>
    <xdr:from>
      <xdr:col>4</xdr:col>
      <xdr:colOff>0</xdr:colOff>
      <xdr:row>27</xdr:row>
      <xdr:rowOff>0</xdr:rowOff>
    </xdr:from>
    <xdr:to>
      <xdr:col>5</xdr:col>
      <xdr:colOff>800100</xdr:colOff>
      <xdr:row>30</xdr:row>
      <xdr:rowOff>190500</xdr:rowOff>
    </xdr:to>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C735A2D9-AAAF-4C0B-943F-7C1165171ADE}"/>
                </a:ext>
              </a:extLst>
            </xdr:cNvPr>
            <xdr:cNvSpPr txBox="1"/>
          </xdr:nvSpPr>
          <xdr:spPr>
            <a:xfrm>
              <a:off x="5080000" y="5257800"/>
              <a:ext cx="2463800" cy="774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kern="1200"/>
                <a:t>X</a:t>
              </a:r>
              <a:r>
                <a:rPr lang="en-US" sz="1400" b="1" kern="1200" baseline="0"/>
                <a:t> range: </a:t>
              </a:r>
              <a14:m>
                <m:oMath xmlns:m="http://schemas.openxmlformats.org/officeDocument/2006/math">
                  <m:sSub>
                    <m:sSubPr>
                      <m:ctrlPr>
                        <a:rPr lang="en-US" sz="1400" b="1" i="1" kern="1200" baseline="0">
                          <a:latin typeface="Cambria Math" panose="02040503050406030204" pitchFamily="18" charset="0"/>
                        </a:rPr>
                      </m:ctrlPr>
                    </m:sSubPr>
                    <m:e>
                      <m:r>
                        <a:rPr lang="en-US" sz="1400" b="1" i="1" kern="1200" baseline="0">
                          <a:latin typeface="Cambria Math" panose="02040503050406030204" pitchFamily="18" charset="0"/>
                        </a:rPr>
                        <m:t>𝑿</m:t>
                      </m:r>
                    </m:e>
                    <m:sub>
                      <m:r>
                        <a:rPr lang="en-US" sz="1400" b="1" i="1" kern="1200" baseline="0">
                          <a:latin typeface="Cambria Math" panose="02040503050406030204" pitchFamily="18" charset="0"/>
                        </a:rPr>
                        <m:t>𝒍𝒐𝒘</m:t>
                      </m:r>
                    </m:sub>
                  </m:sSub>
                  <m:r>
                    <a:rPr lang="en-US" sz="1400" b="1" i="1" kern="1200" baseline="0">
                      <a:latin typeface="Cambria Math" panose="02040503050406030204" pitchFamily="18" charset="0"/>
                    </a:rPr>
                    <m:t>≤</m:t>
                  </m:r>
                  <m:r>
                    <a:rPr lang="en-US" sz="1400" b="1" i="1" kern="1200" baseline="0">
                      <a:latin typeface="Cambria Math" panose="02040503050406030204" pitchFamily="18" charset="0"/>
                    </a:rPr>
                    <m:t>𝑿</m:t>
                  </m:r>
                  <m:r>
                    <a:rPr lang="en-US" sz="1400" b="1" i="1" kern="1200" baseline="0">
                      <a:latin typeface="Cambria Math" panose="02040503050406030204" pitchFamily="18" charset="0"/>
                    </a:rPr>
                    <m:t>≤</m:t>
                  </m:r>
                  <m:sSub>
                    <m:sSubPr>
                      <m:ctrlPr>
                        <a:rPr lang="en-US" sz="1400" b="1" i="1" kern="1200" baseline="0">
                          <a:latin typeface="Cambria Math" panose="02040503050406030204" pitchFamily="18" charset="0"/>
                        </a:rPr>
                      </m:ctrlPr>
                    </m:sSubPr>
                    <m:e>
                      <m:r>
                        <a:rPr lang="en-US" sz="1400" b="1" i="1" kern="1200" baseline="0">
                          <a:latin typeface="Cambria Math" panose="02040503050406030204" pitchFamily="18" charset="0"/>
                        </a:rPr>
                        <m:t>𝑿</m:t>
                      </m:r>
                    </m:e>
                    <m:sub>
                      <m:r>
                        <a:rPr lang="en-US" sz="1400" b="1" i="1" kern="1200" baseline="0">
                          <a:latin typeface="Cambria Math" panose="02040503050406030204" pitchFamily="18" charset="0"/>
                        </a:rPr>
                        <m:t>𝒉𝒊𝒈𝒉</m:t>
                      </m:r>
                    </m:sub>
                  </m:sSub>
                </m:oMath>
              </a14:m>
              <a:r>
                <a:rPr lang="en-US" sz="1400" b="1" kern="1200"/>
                <a:t>, </a:t>
              </a:r>
            </a:p>
            <a:p>
              <a:r>
                <a:rPr lang="en-US" sz="1400" b="1" baseline="0">
                  <a:solidFill>
                    <a:schemeClr val="dk1"/>
                  </a:solidFill>
                  <a:effectLst/>
                  <a:latin typeface="+mn-lt"/>
                  <a:ea typeface="+mn-ea"/>
                  <a:cs typeface="+mn-cs"/>
                </a:rPr>
                <a:t>Y range: </a:t>
              </a:r>
              <a14:m>
                <m:oMath xmlns:m="http://schemas.openxmlformats.org/officeDocument/2006/math">
                  <m:sSub>
                    <m:sSubPr>
                      <m:ctrlPr>
                        <a:rPr lang="en-US" sz="1400" b="1" i="1" baseline="0">
                          <a:solidFill>
                            <a:schemeClr val="dk1"/>
                          </a:solidFill>
                          <a:effectLst/>
                          <a:latin typeface="Cambria Math" panose="02040503050406030204" pitchFamily="18" charset="0"/>
                          <a:ea typeface="+mn-ea"/>
                          <a:cs typeface="+mn-cs"/>
                        </a:rPr>
                      </m:ctrlPr>
                    </m:sSubPr>
                    <m:e>
                      <m:r>
                        <a:rPr lang="en-US" sz="1400" b="1" i="1" baseline="0">
                          <a:solidFill>
                            <a:schemeClr val="dk1"/>
                          </a:solidFill>
                          <a:effectLst/>
                          <a:latin typeface="Cambria Math" panose="02040503050406030204" pitchFamily="18" charset="0"/>
                          <a:ea typeface="+mn-ea"/>
                          <a:cs typeface="+mn-cs"/>
                        </a:rPr>
                        <m:t>𝒀</m:t>
                      </m:r>
                    </m:e>
                    <m:sub>
                      <m:r>
                        <a:rPr lang="en-US" sz="1400" b="1" i="1" baseline="0">
                          <a:solidFill>
                            <a:schemeClr val="dk1"/>
                          </a:solidFill>
                          <a:effectLst/>
                          <a:latin typeface="Cambria Math" panose="02040503050406030204" pitchFamily="18" charset="0"/>
                          <a:ea typeface="+mn-ea"/>
                          <a:cs typeface="+mn-cs"/>
                        </a:rPr>
                        <m:t>𝒍𝒐𝒘</m:t>
                      </m:r>
                    </m:sub>
                  </m:sSub>
                  <m:r>
                    <a:rPr lang="en-US" sz="1400" b="1" i="1" baseline="0">
                      <a:solidFill>
                        <a:schemeClr val="dk1"/>
                      </a:solidFill>
                      <a:effectLst/>
                      <a:latin typeface="Cambria Math" panose="02040503050406030204" pitchFamily="18" charset="0"/>
                      <a:ea typeface="+mn-ea"/>
                      <a:cs typeface="+mn-cs"/>
                    </a:rPr>
                    <m:t>≤</m:t>
                  </m:r>
                  <m:r>
                    <a:rPr lang="en-US" sz="1400" b="1" i="1" baseline="0">
                      <a:solidFill>
                        <a:schemeClr val="dk1"/>
                      </a:solidFill>
                      <a:effectLst/>
                      <a:latin typeface="Cambria Math" panose="02040503050406030204" pitchFamily="18" charset="0"/>
                      <a:ea typeface="+mn-ea"/>
                      <a:cs typeface="+mn-cs"/>
                    </a:rPr>
                    <m:t>𝒀</m:t>
                  </m:r>
                  <m:r>
                    <a:rPr lang="en-US" sz="1400" b="1" i="1" baseline="0">
                      <a:solidFill>
                        <a:schemeClr val="dk1"/>
                      </a:solidFill>
                      <a:effectLst/>
                      <a:latin typeface="Cambria Math" panose="02040503050406030204" pitchFamily="18" charset="0"/>
                      <a:ea typeface="+mn-ea"/>
                      <a:cs typeface="+mn-cs"/>
                    </a:rPr>
                    <m:t>≤</m:t>
                  </m:r>
                  <m:sSub>
                    <m:sSubPr>
                      <m:ctrlPr>
                        <a:rPr lang="en-US" sz="1400" b="1" i="1" baseline="0">
                          <a:solidFill>
                            <a:schemeClr val="dk1"/>
                          </a:solidFill>
                          <a:effectLst/>
                          <a:latin typeface="Cambria Math" panose="02040503050406030204" pitchFamily="18" charset="0"/>
                          <a:ea typeface="+mn-ea"/>
                          <a:cs typeface="+mn-cs"/>
                        </a:rPr>
                      </m:ctrlPr>
                    </m:sSubPr>
                    <m:e>
                      <m:r>
                        <a:rPr lang="en-US" sz="1400" b="1" i="1" baseline="0">
                          <a:solidFill>
                            <a:schemeClr val="dk1"/>
                          </a:solidFill>
                          <a:effectLst/>
                          <a:latin typeface="Cambria Math" panose="02040503050406030204" pitchFamily="18" charset="0"/>
                          <a:ea typeface="+mn-ea"/>
                          <a:cs typeface="+mn-cs"/>
                        </a:rPr>
                        <m:t>𝒀</m:t>
                      </m:r>
                    </m:e>
                    <m:sub>
                      <m:r>
                        <a:rPr lang="en-US" sz="1400" b="1" i="1" baseline="0">
                          <a:solidFill>
                            <a:schemeClr val="dk1"/>
                          </a:solidFill>
                          <a:effectLst/>
                          <a:latin typeface="Cambria Math" panose="02040503050406030204" pitchFamily="18" charset="0"/>
                          <a:ea typeface="+mn-ea"/>
                          <a:cs typeface="+mn-cs"/>
                        </a:rPr>
                        <m:t>𝒉𝒊𝒈𝒉</m:t>
                      </m:r>
                    </m:sub>
                  </m:sSub>
                </m:oMath>
              </a14:m>
              <a:r>
                <a:rPr lang="en-US" sz="1400" b="1">
                  <a:solidFill>
                    <a:schemeClr val="dk1"/>
                  </a:solidFill>
                  <a:effectLst/>
                  <a:latin typeface="+mn-lt"/>
                  <a:ea typeface="+mn-ea"/>
                  <a:cs typeface="+mn-cs"/>
                </a:rPr>
                <a:t>, </a:t>
              </a:r>
              <a:endParaRPr lang="en-US" sz="1400" b="1" kern="1200"/>
            </a:p>
          </xdr:txBody>
        </xdr:sp>
      </mc:Choice>
      <mc:Fallback xmlns="">
        <xdr:sp macro="" textlink="">
          <xdr:nvSpPr>
            <xdr:cNvPr id="12" name="TextBox 11">
              <a:extLst>
                <a:ext uri="{FF2B5EF4-FFF2-40B4-BE49-F238E27FC236}">
                  <a16:creationId xmlns:a16="http://schemas.microsoft.com/office/drawing/2014/main" id="{C735A2D9-AAAF-4C0B-943F-7C1165171ADE}"/>
                </a:ext>
              </a:extLst>
            </xdr:cNvPr>
            <xdr:cNvSpPr txBox="1"/>
          </xdr:nvSpPr>
          <xdr:spPr>
            <a:xfrm>
              <a:off x="5080000" y="5257800"/>
              <a:ext cx="2463800" cy="774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kern="1200"/>
                <a:t>X</a:t>
              </a:r>
              <a:r>
                <a:rPr lang="en-US" sz="1400" b="1" kern="1200" baseline="0"/>
                <a:t> range: </a:t>
              </a:r>
              <a:r>
                <a:rPr lang="en-US" sz="1400" b="1" i="0" kern="1200" baseline="0">
                  <a:latin typeface="Cambria Math" panose="02040503050406030204" pitchFamily="18" charset="0"/>
                </a:rPr>
                <a:t>𝑿_𝒍𝒐𝒘≤𝑿≤𝑿_𝒉𝒊𝒈𝒉</a:t>
              </a:r>
              <a:r>
                <a:rPr lang="en-US" sz="1400" b="1" kern="1200"/>
                <a:t>, </a:t>
              </a:r>
            </a:p>
            <a:p>
              <a:r>
                <a:rPr lang="en-US" sz="1400" b="1" baseline="0">
                  <a:solidFill>
                    <a:schemeClr val="dk1"/>
                  </a:solidFill>
                  <a:effectLst/>
                  <a:latin typeface="+mn-lt"/>
                  <a:ea typeface="+mn-ea"/>
                  <a:cs typeface="+mn-cs"/>
                </a:rPr>
                <a:t>Y range: </a:t>
              </a:r>
              <a:r>
                <a:rPr lang="en-US" sz="1400" b="1" i="0" baseline="0">
                  <a:solidFill>
                    <a:schemeClr val="dk1"/>
                  </a:solidFill>
                  <a:effectLst/>
                  <a:latin typeface="Cambria Math" panose="02040503050406030204" pitchFamily="18" charset="0"/>
                  <a:ea typeface="+mn-ea"/>
                  <a:cs typeface="+mn-cs"/>
                </a:rPr>
                <a:t>𝒀</a:t>
              </a:r>
              <a:r>
                <a:rPr lang="en-US" sz="1400" b="1" i="0" baseline="0">
                  <a:solidFill>
                    <a:schemeClr val="dk1"/>
                  </a:solidFill>
                  <a:effectLst/>
                  <a:latin typeface="+mn-lt"/>
                  <a:ea typeface="+mn-ea"/>
                  <a:cs typeface="+mn-cs"/>
                </a:rPr>
                <a:t>_𝒍𝒐𝒘≤</a:t>
              </a:r>
              <a:r>
                <a:rPr lang="en-US" sz="1400" b="1" i="0" baseline="0">
                  <a:solidFill>
                    <a:schemeClr val="dk1"/>
                  </a:solidFill>
                  <a:effectLst/>
                  <a:latin typeface="Cambria Math" panose="02040503050406030204" pitchFamily="18" charset="0"/>
                  <a:ea typeface="+mn-ea"/>
                  <a:cs typeface="+mn-cs"/>
                </a:rPr>
                <a:t>𝒀</a:t>
              </a:r>
              <a:r>
                <a:rPr lang="en-US" sz="1400" b="1" i="0" baseline="0">
                  <a:solidFill>
                    <a:schemeClr val="dk1"/>
                  </a:solidFill>
                  <a:effectLst/>
                  <a:latin typeface="+mn-lt"/>
                  <a:ea typeface="+mn-ea"/>
                  <a:cs typeface="+mn-cs"/>
                </a:rPr>
                <a:t>≤</a:t>
              </a:r>
              <a:r>
                <a:rPr lang="en-US" sz="1400" b="1" i="0" baseline="0">
                  <a:solidFill>
                    <a:schemeClr val="dk1"/>
                  </a:solidFill>
                  <a:effectLst/>
                  <a:latin typeface="Cambria Math" panose="02040503050406030204" pitchFamily="18" charset="0"/>
                  <a:ea typeface="+mn-ea"/>
                  <a:cs typeface="+mn-cs"/>
                </a:rPr>
                <a:t>𝒀</a:t>
              </a:r>
              <a:r>
                <a:rPr lang="en-US" sz="1400" b="1" i="0" baseline="0">
                  <a:solidFill>
                    <a:schemeClr val="dk1"/>
                  </a:solidFill>
                  <a:effectLst/>
                  <a:latin typeface="+mn-lt"/>
                  <a:ea typeface="+mn-ea"/>
                  <a:cs typeface="+mn-cs"/>
                </a:rPr>
                <a:t>_𝒉𝒊𝒈𝒉</a:t>
              </a:r>
              <a:r>
                <a:rPr lang="en-US" sz="1400" b="1">
                  <a:solidFill>
                    <a:schemeClr val="dk1"/>
                  </a:solidFill>
                  <a:effectLst/>
                  <a:latin typeface="+mn-lt"/>
                  <a:ea typeface="+mn-ea"/>
                  <a:cs typeface="+mn-cs"/>
                </a:rPr>
                <a:t>, </a:t>
              </a:r>
              <a:endParaRPr lang="en-US" sz="1400" b="1" kern="1200"/>
            </a:p>
          </xdr:txBody>
        </xdr:sp>
      </mc:Fallback>
    </mc:AlternateContent>
    <xdr:clientData/>
  </xdr:twoCellAnchor>
  <xdr:twoCellAnchor>
    <xdr:from>
      <xdr:col>0</xdr:col>
      <xdr:colOff>83820</xdr:colOff>
      <xdr:row>36</xdr:row>
      <xdr:rowOff>12700</xdr:rowOff>
    </xdr:from>
    <xdr:to>
      <xdr:col>1</xdr:col>
      <xdr:colOff>12700</xdr:colOff>
      <xdr:row>37</xdr:row>
      <xdr:rowOff>160020</xdr:rowOff>
    </xdr:to>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39C241BF-577F-40F1-9C37-02F5F2544E91}"/>
                </a:ext>
              </a:extLst>
            </xdr:cNvPr>
            <xdr:cNvSpPr txBox="1"/>
          </xdr:nvSpPr>
          <xdr:spPr>
            <a:xfrm>
              <a:off x="83820" y="7226300"/>
              <a:ext cx="1160780" cy="375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400" b="1" i="1" kern="1200">
                            <a:latin typeface="Cambria Math" panose="02040503050406030204" pitchFamily="18" charset="0"/>
                          </a:rPr>
                        </m:ctrlPr>
                      </m:sSubPr>
                      <m:e>
                        <m:r>
                          <a:rPr lang="en-US" sz="1400" b="1" i="1" kern="1200">
                            <a:latin typeface="Cambria Math" panose="02040503050406030204" pitchFamily="18" charset="0"/>
                          </a:rPr>
                          <m:t>𝑿</m:t>
                        </m:r>
                      </m:e>
                      <m:sub>
                        <m:r>
                          <a:rPr lang="en-US" sz="1400" b="1" i="1" kern="1200">
                            <a:latin typeface="Cambria Math" panose="02040503050406030204" pitchFamily="18" charset="0"/>
                          </a:rPr>
                          <m:t>𝒍𝒐𝒘</m:t>
                        </m:r>
                      </m:sub>
                    </m:sSub>
                  </m:oMath>
                </m:oMathPara>
              </a14:m>
              <a:endParaRPr lang="en-US" sz="1400" b="1" kern="1200"/>
            </a:p>
          </xdr:txBody>
        </xdr:sp>
      </mc:Choice>
      <mc:Fallback xmlns="">
        <xdr:sp macro="" textlink="">
          <xdr:nvSpPr>
            <xdr:cNvPr id="13" name="TextBox 12">
              <a:extLst>
                <a:ext uri="{FF2B5EF4-FFF2-40B4-BE49-F238E27FC236}">
                  <a16:creationId xmlns:a16="http://schemas.microsoft.com/office/drawing/2014/main" id="{39C241BF-577F-40F1-9C37-02F5F2544E91}"/>
                </a:ext>
              </a:extLst>
            </xdr:cNvPr>
            <xdr:cNvSpPr txBox="1"/>
          </xdr:nvSpPr>
          <xdr:spPr>
            <a:xfrm>
              <a:off x="83820" y="7226300"/>
              <a:ext cx="1160780" cy="375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kern="1200">
                  <a:latin typeface="Cambria Math" panose="02040503050406030204" pitchFamily="18" charset="0"/>
                </a:rPr>
                <a:t>𝑿_𝒍𝒐𝒘</a:t>
              </a:r>
              <a:endParaRPr lang="en-US" sz="1400" b="1" kern="1200"/>
            </a:p>
          </xdr:txBody>
        </xdr:sp>
      </mc:Fallback>
    </mc:AlternateContent>
    <xdr:clientData/>
  </xdr:twoCellAnchor>
  <xdr:twoCellAnchor>
    <xdr:from>
      <xdr:col>0</xdr:col>
      <xdr:colOff>53340</xdr:colOff>
      <xdr:row>38</xdr:row>
      <xdr:rowOff>53340</xdr:rowOff>
    </xdr:from>
    <xdr:to>
      <xdr:col>0</xdr:col>
      <xdr:colOff>1206500</xdr:colOff>
      <xdr:row>39</xdr:row>
      <xdr:rowOff>203200</xdr:rowOff>
    </xdr:to>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D1962468-E02D-425B-AC21-DCF9669ABF46}"/>
                </a:ext>
              </a:extLst>
            </xdr:cNvPr>
            <xdr:cNvSpPr txBox="1"/>
          </xdr:nvSpPr>
          <xdr:spPr>
            <a:xfrm>
              <a:off x="53340" y="7724140"/>
              <a:ext cx="1153160" cy="378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400" b="1" i="1" kern="1200">
                            <a:latin typeface="Cambria Math" panose="02040503050406030204" pitchFamily="18" charset="0"/>
                          </a:rPr>
                        </m:ctrlPr>
                      </m:sSubPr>
                      <m:e>
                        <m:r>
                          <a:rPr lang="en-US" sz="1400" b="1" i="1" kern="1200">
                            <a:latin typeface="Cambria Math" panose="02040503050406030204" pitchFamily="18" charset="0"/>
                          </a:rPr>
                          <m:t>𝑿</m:t>
                        </m:r>
                      </m:e>
                      <m:sub>
                        <m:r>
                          <a:rPr lang="en-US" sz="1400" b="1" i="1" kern="1200">
                            <a:latin typeface="Cambria Math" panose="02040503050406030204" pitchFamily="18" charset="0"/>
                          </a:rPr>
                          <m:t>𝒉𝒊𝒈𝒉</m:t>
                        </m:r>
                      </m:sub>
                    </m:sSub>
                  </m:oMath>
                </m:oMathPara>
              </a14:m>
              <a:endParaRPr lang="en-US" sz="1400" b="1" kern="1200"/>
            </a:p>
            <a:p>
              <a:endParaRPr lang="en-US" sz="1400" b="1" kern="1200"/>
            </a:p>
          </xdr:txBody>
        </xdr:sp>
      </mc:Choice>
      <mc:Fallback xmlns="">
        <xdr:sp macro="" textlink="">
          <xdr:nvSpPr>
            <xdr:cNvPr id="14" name="TextBox 13">
              <a:extLst>
                <a:ext uri="{FF2B5EF4-FFF2-40B4-BE49-F238E27FC236}">
                  <a16:creationId xmlns:a16="http://schemas.microsoft.com/office/drawing/2014/main" id="{D1962468-E02D-425B-AC21-DCF9669ABF46}"/>
                </a:ext>
              </a:extLst>
            </xdr:cNvPr>
            <xdr:cNvSpPr txBox="1"/>
          </xdr:nvSpPr>
          <xdr:spPr>
            <a:xfrm>
              <a:off x="53340" y="7724140"/>
              <a:ext cx="1153160" cy="378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kern="1200">
                  <a:latin typeface="Cambria Math" panose="02040503050406030204" pitchFamily="18" charset="0"/>
                </a:rPr>
                <a:t>𝑿_𝒉𝒊𝒈𝒉</a:t>
              </a:r>
              <a:endParaRPr lang="en-US" sz="1400" b="1" kern="1200"/>
            </a:p>
            <a:p>
              <a:endParaRPr lang="en-US" sz="1400" b="1" kern="1200"/>
            </a:p>
          </xdr:txBody>
        </xdr:sp>
      </mc:Fallback>
    </mc:AlternateContent>
    <xdr:clientData/>
  </xdr:twoCellAnchor>
  <xdr:twoCellAnchor>
    <xdr:from>
      <xdr:col>0</xdr:col>
      <xdr:colOff>83820</xdr:colOff>
      <xdr:row>41</xdr:row>
      <xdr:rowOff>53340</xdr:rowOff>
    </xdr:from>
    <xdr:to>
      <xdr:col>0</xdr:col>
      <xdr:colOff>1155700</xdr:colOff>
      <xdr:row>42</xdr:row>
      <xdr:rowOff>101600</xdr:rowOff>
    </xdr:to>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930F5737-C4D3-490A-81A2-E094B5E37EFF}"/>
                </a:ext>
              </a:extLst>
            </xdr:cNvPr>
            <xdr:cNvSpPr txBox="1"/>
          </xdr:nvSpPr>
          <xdr:spPr>
            <a:xfrm>
              <a:off x="83820" y="8409940"/>
              <a:ext cx="1071880" cy="276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400" b="1" i="1" kern="1200">
                            <a:latin typeface="Cambria Math" panose="02040503050406030204" pitchFamily="18" charset="0"/>
                          </a:rPr>
                        </m:ctrlPr>
                      </m:sSubPr>
                      <m:e>
                        <m:r>
                          <a:rPr lang="en-US" sz="1400" b="1" i="1" kern="1200">
                            <a:latin typeface="Cambria Math" panose="02040503050406030204" pitchFamily="18" charset="0"/>
                          </a:rPr>
                          <m:t>𝒀</m:t>
                        </m:r>
                      </m:e>
                      <m:sub>
                        <m:r>
                          <a:rPr lang="en-US" sz="1400" b="1" i="1" kern="1200">
                            <a:latin typeface="Cambria Math" panose="02040503050406030204" pitchFamily="18" charset="0"/>
                          </a:rPr>
                          <m:t>𝒍𝒐𝒘</m:t>
                        </m:r>
                      </m:sub>
                    </m:sSub>
                  </m:oMath>
                </m:oMathPara>
              </a14:m>
              <a:endParaRPr lang="en-US" sz="1400" b="1" kern="1200"/>
            </a:p>
          </xdr:txBody>
        </xdr:sp>
      </mc:Choice>
      <mc:Fallback xmlns="">
        <xdr:sp macro="" textlink="">
          <xdr:nvSpPr>
            <xdr:cNvPr id="15" name="TextBox 14">
              <a:extLst>
                <a:ext uri="{FF2B5EF4-FFF2-40B4-BE49-F238E27FC236}">
                  <a16:creationId xmlns:a16="http://schemas.microsoft.com/office/drawing/2014/main" id="{930F5737-C4D3-490A-81A2-E094B5E37EFF}"/>
                </a:ext>
              </a:extLst>
            </xdr:cNvPr>
            <xdr:cNvSpPr txBox="1"/>
          </xdr:nvSpPr>
          <xdr:spPr>
            <a:xfrm>
              <a:off x="83820" y="8409940"/>
              <a:ext cx="1071880" cy="276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kern="1200">
                  <a:latin typeface="Cambria Math" panose="02040503050406030204" pitchFamily="18" charset="0"/>
                </a:rPr>
                <a:t>𝒀_𝒍𝒐𝒘</a:t>
              </a:r>
              <a:endParaRPr lang="en-US" sz="1400" b="1" kern="1200"/>
            </a:p>
          </xdr:txBody>
        </xdr:sp>
      </mc:Fallback>
    </mc:AlternateContent>
    <xdr:clientData/>
  </xdr:twoCellAnchor>
  <xdr:twoCellAnchor>
    <xdr:from>
      <xdr:col>0</xdr:col>
      <xdr:colOff>129540</xdr:colOff>
      <xdr:row>43</xdr:row>
      <xdr:rowOff>76200</xdr:rowOff>
    </xdr:from>
    <xdr:to>
      <xdr:col>0</xdr:col>
      <xdr:colOff>1193800</xdr:colOff>
      <xdr:row>44</xdr:row>
      <xdr:rowOff>203200</xdr:rowOff>
    </xdr:to>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220CCF42-FEEB-4405-A576-5C14D8C73CEB}"/>
                </a:ext>
              </a:extLst>
            </xdr:cNvPr>
            <xdr:cNvSpPr txBox="1"/>
          </xdr:nvSpPr>
          <xdr:spPr>
            <a:xfrm>
              <a:off x="129540" y="8890000"/>
              <a:ext cx="1064260" cy="35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400" b="1" i="1" kern="1200">
                            <a:latin typeface="Cambria Math" panose="02040503050406030204" pitchFamily="18" charset="0"/>
                          </a:rPr>
                        </m:ctrlPr>
                      </m:sSubPr>
                      <m:e>
                        <m:r>
                          <a:rPr lang="en-US" sz="1400" b="1" i="1" kern="1200">
                            <a:latin typeface="Cambria Math" panose="02040503050406030204" pitchFamily="18" charset="0"/>
                          </a:rPr>
                          <m:t>𝒀</m:t>
                        </m:r>
                      </m:e>
                      <m:sub>
                        <m:r>
                          <a:rPr lang="en-US" sz="1400" b="1" i="1" kern="1200">
                            <a:latin typeface="Cambria Math" panose="02040503050406030204" pitchFamily="18" charset="0"/>
                          </a:rPr>
                          <m:t>𝒉𝒊𝒈𝒉</m:t>
                        </m:r>
                      </m:sub>
                    </m:sSub>
                  </m:oMath>
                </m:oMathPara>
              </a14:m>
              <a:endParaRPr lang="en-US" sz="1400" b="1" kern="1200"/>
            </a:p>
          </xdr:txBody>
        </xdr:sp>
      </mc:Choice>
      <mc:Fallback xmlns="">
        <xdr:sp macro="" textlink="">
          <xdr:nvSpPr>
            <xdr:cNvPr id="16" name="TextBox 15">
              <a:extLst>
                <a:ext uri="{FF2B5EF4-FFF2-40B4-BE49-F238E27FC236}">
                  <a16:creationId xmlns:a16="http://schemas.microsoft.com/office/drawing/2014/main" id="{220CCF42-FEEB-4405-A576-5C14D8C73CEB}"/>
                </a:ext>
              </a:extLst>
            </xdr:cNvPr>
            <xdr:cNvSpPr txBox="1"/>
          </xdr:nvSpPr>
          <xdr:spPr>
            <a:xfrm>
              <a:off x="129540" y="8890000"/>
              <a:ext cx="1064260" cy="35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kern="1200">
                  <a:latin typeface="Cambria Math" panose="02040503050406030204" pitchFamily="18" charset="0"/>
                </a:rPr>
                <a:t>𝒀_𝒉𝒊𝒈𝒉</a:t>
              </a:r>
              <a:endParaRPr lang="en-US" sz="1400" b="1" kern="1200"/>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0</xdr:col>
      <xdr:colOff>83820</xdr:colOff>
      <xdr:row>0</xdr:row>
      <xdr:rowOff>53340</xdr:rowOff>
    </xdr:from>
    <xdr:to>
      <xdr:col>10</xdr:col>
      <xdr:colOff>129540</xdr:colOff>
      <xdr:row>21</xdr:row>
      <xdr:rowOff>30480</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CC57B769-C8B4-444A-BF8B-CD7F91912976}"/>
                </a:ext>
              </a:extLst>
            </xdr:cNvPr>
            <xdr:cNvSpPr txBox="1"/>
          </xdr:nvSpPr>
          <xdr:spPr>
            <a:xfrm>
              <a:off x="83820" y="53340"/>
              <a:ext cx="6141720" cy="3817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By: Mohammad</a:t>
              </a:r>
              <a:r>
                <a:rPr lang="en-US" sz="1100" kern="1200" baseline="0"/>
                <a:t> Abubakar Atiq, To Sir Rehan Ashrad,</a:t>
              </a:r>
            </a:p>
            <a:p>
              <a:r>
                <a:rPr lang="en-US" sz="1100" kern="1200" baseline="0"/>
                <a:t>BSIE, F2022031002</a:t>
              </a:r>
              <a:endParaRPr lang="en-US" sz="1100" kern="1200"/>
            </a:p>
            <a:p>
              <a:r>
                <a:rPr lang="en-US" sz="1100" kern="1200"/>
                <a:t>Example 10: A Bombing Mission, page 68, Chapter 02</a:t>
              </a:r>
            </a:p>
            <a:p>
              <a:r>
                <a:rPr lang="en-US" sz="1100" kern="1200"/>
                <a:t>Consider a bomber</a:t>
              </a:r>
              <a:r>
                <a:rPr lang="en-US" sz="1100" kern="1200" baseline="0"/>
                <a:t> attempting to destroy an ammunication depot. (This bomber has conventional rather than laser-guided weapons). If a bomb falls anywhere inside the target, a hit is scored; otherwise, the bomb is a miss. (Note that when a bomb appears appears visually to have touched a boundary line, it may or may not have hit the target; the model determines mathematically whether a hit has occurred, using the (X,Y) coordinates nd the equations of the piecewise-linear boundary of the depot.)</a:t>
              </a:r>
              <a:endParaRPr lang="en-US" sz="1100" kern="1200"/>
            </a:p>
            <a:p>
              <a:r>
                <a:rPr lang="en-US" sz="1100" kern="1200"/>
                <a:t>The bomber flies in the horizontal direction and carries 10 bombs.</a:t>
              </a:r>
              <a:r>
                <a:rPr lang="en-US" sz="1100" kern="1200" baseline="0"/>
                <a:t> The aiming point is (0,0). The actual point of impact is assumed to be normally distributed around the aiming point with a standard deviation of 400 meters in the direction of flight and 200 meters in the perpendicular direction. The problem is to simulate the operation and estimate the number of bombs on target.</a:t>
              </a:r>
            </a:p>
            <a:p>
              <a:r>
                <a:rPr lang="en-US" sz="1100" kern="1200" baseline="0"/>
                <a:t>Recall that the standardized normal variate Z, having mean </a:t>
              </a:r>
              <a14:m>
                <m:oMath xmlns:m="http://schemas.openxmlformats.org/officeDocument/2006/math">
                  <m:r>
                    <a:rPr lang="en-US" sz="1100" b="0" i="1" kern="1200" baseline="0">
                      <a:latin typeface="Cambria Math" panose="02040503050406030204" pitchFamily="18" charset="0"/>
                    </a:rPr>
                    <m:t>𝜇</m:t>
                  </m:r>
                  <m:r>
                    <a:rPr lang="en-US" sz="1100" b="0" i="1" kern="1200" baseline="0">
                      <a:latin typeface="Cambria Math" panose="02040503050406030204" pitchFamily="18" charset="0"/>
                    </a:rPr>
                    <m:t>=0,</m:t>
                  </m:r>
                </m:oMath>
              </a14:m>
              <a:r>
                <a:rPr lang="en-US" sz="1100" kern="1200"/>
                <a:t> and</a:t>
              </a:r>
              <a:r>
                <a:rPr lang="en-US" sz="1100" kern="1200" baseline="0"/>
                <a:t> standard deviation </a:t>
              </a:r>
              <a14:m>
                <m:oMath xmlns:m="http://schemas.openxmlformats.org/officeDocument/2006/math">
                  <m:r>
                    <a:rPr lang="en-US" sz="1100" b="0" i="1" kern="1200" baseline="0">
                      <a:latin typeface="Cambria Math" panose="02040503050406030204" pitchFamily="18" charset="0"/>
                    </a:rPr>
                    <m:t>𝜎</m:t>
                  </m:r>
                  <m:r>
                    <a:rPr lang="en-US" sz="1100" b="0" i="1" kern="1200" baseline="0">
                      <a:latin typeface="Cambria Math" panose="02040503050406030204" pitchFamily="18" charset="0"/>
                    </a:rPr>
                    <m:t>=1,</m:t>
                  </m:r>
                </m:oMath>
              </a14:m>
              <a:r>
                <a:rPr lang="en-US" sz="1100" kern="1200"/>
                <a:t> is distributed as</a:t>
              </a:r>
            </a:p>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𝑍</m:t>
                    </m:r>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r>
                          <a:rPr lang="en-US" sz="1100" b="0" i="1" kern="1200">
                            <a:latin typeface="Cambria Math" panose="02040503050406030204" pitchFamily="18" charset="0"/>
                          </a:rPr>
                          <m:t>𝑋</m:t>
                        </m:r>
                        <m:r>
                          <a:rPr lang="en-US" sz="1100" b="0" i="1" kern="1200">
                            <a:latin typeface="Cambria Math" panose="02040503050406030204" pitchFamily="18" charset="0"/>
                          </a:rPr>
                          <m:t>−</m:t>
                        </m:r>
                        <m:r>
                          <a:rPr lang="en-US" sz="1100" b="0" i="1" kern="1200">
                            <a:latin typeface="Cambria Math" panose="02040503050406030204" pitchFamily="18" charset="0"/>
                          </a:rPr>
                          <m:t>𝜇</m:t>
                        </m:r>
                      </m:num>
                      <m:den>
                        <m:r>
                          <a:rPr lang="en-US" sz="1100" b="0" i="1" kern="1200">
                            <a:latin typeface="Cambria Math" panose="02040503050406030204" pitchFamily="18" charset="0"/>
                          </a:rPr>
                          <m:t>𝜎</m:t>
                        </m:r>
                      </m:den>
                    </m:f>
                  </m:oMath>
                </m:oMathPara>
              </a14:m>
              <a:endParaRPr lang="en-US" sz="1100" kern="1200"/>
            </a:p>
            <a:p>
              <a:r>
                <a:rPr lang="en-US" sz="1100" kern="1200"/>
                <a:t>Where X is a normal random variable, Then, with mean zero and standard deviations</a:t>
              </a:r>
              <a:r>
                <a:rPr lang="en-US" sz="1100" kern="1200" baseline="0"/>
                <a:t> given by </a:t>
              </a:r>
              <a:endParaRPr lang="en-US" sz="1100" b="0" i="1" kern="1200" baseline="0">
                <a:latin typeface="Cambria Math" panose="02040503050406030204" pitchFamily="18" charset="0"/>
              </a:endParaRPr>
            </a:p>
            <a:p>
              <a14:m>
                <m:oMath xmlns:m="http://schemas.openxmlformats.org/officeDocument/2006/math">
                  <m:sSub>
                    <m:sSubPr>
                      <m:ctrlPr>
                        <a:rPr lang="en-US" sz="1100" b="0" i="1" kern="1200" baseline="0">
                          <a:latin typeface="Cambria Math" panose="02040503050406030204" pitchFamily="18" charset="0"/>
                        </a:rPr>
                      </m:ctrlPr>
                    </m:sSubPr>
                    <m:e>
                      <m:r>
                        <a:rPr lang="en-US" sz="1100" b="0" i="1" kern="1200" baseline="0">
                          <a:latin typeface="Cambria Math" panose="02040503050406030204" pitchFamily="18" charset="0"/>
                        </a:rPr>
                        <m:t>𝜎</m:t>
                      </m:r>
                    </m:e>
                    <m:sub>
                      <m:r>
                        <a:rPr lang="en-US" sz="1100" b="0" i="1" kern="1200" baseline="0">
                          <a:latin typeface="Cambria Math" panose="02040503050406030204" pitchFamily="18" charset="0"/>
                        </a:rPr>
                        <m:t>𝑋</m:t>
                      </m:r>
                    </m:sub>
                  </m:sSub>
                  <m:r>
                    <a:rPr lang="en-US" sz="1100" b="0" i="1" kern="1200" baseline="0">
                      <a:latin typeface="Cambria Math" panose="02040503050406030204" pitchFamily="18" charset="0"/>
                    </a:rPr>
                    <m:t>=400 </m:t>
                  </m:r>
                  <m:r>
                    <a:rPr lang="en-US" sz="1100" b="0" i="1" kern="1200" baseline="0">
                      <a:latin typeface="Cambria Math" panose="02040503050406030204" pitchFamily="18" charset="0"/>
                    </a:rPr>
                    <m:t>𝑎𝑛𝑑</m:t>
                  </m:r>
                  <m:r>
                    <a:rPr lang="en-US" sz="1100" b="0" i="1" kern="1200" baseline="0">
                      <a:latin typeface="Cambria Math" panose="02040503050406030204" pitchFamily="18" charset="0"/>
                    </a:rPr>
                    <m:t> </m:t>
                  </m:r>
                  <m:sSub>
                    <m:sSubPr>
                      <m:ctrlPr>
                        <a:rPr lang="en-US" sz="1100" b="0" i="1" kern="1200" baseline="0">
                          <a:latin typeface="Cambria Math" panose="02040503050406030204" pitchFamily="18" charset="0"/>
                        </a:rPr>
                      </m:ctrlPr>
                    </m:sSubPr>
                    <m:e>
                      <m:r>
                        <a:rPr lang="en-US" sz="1100" b="0" i="1" kern="1200" baseline="0">
                          <a:latin typeface="Cambria Math" panose="02040503050406030204" pitchFamily="18" charset="0"/>
                        </a:rPr>
                        <m:t>𝜎</m:t>
                      </m:r>
                    </m:e>
                    <m:sub>
                      <m:r>
                        <a:rPr lang="en-US" sz="1100" b="0" i="1" kern="1200" baseline="0">
                          <a:latin typeface="Cambria Math" panose="02040503050406030204" pitchFamily="18" charset="0"/>
                        </a:rPr>
                        <m:t>𝑌</m:t>
                      </m:r>
                    </m:sub>
                  </m:sSub>
                  <m:r>
                    <a:rPr lang="en-US" sz="1100" b="0" i="1" kern="1200" baseline="0">
                      <a:latin typeface="Cambria Math" panose="02040503050406030204" pitchFamily="18" charset="0"/>
                    </a:rPr>
                    <m:t>=200</m:t>
                  </m:r>
                </m:oMath>
              </a14:m>
              <a:r>
                <a:rPr lang="en-US" sz="1100" kern="1200"/>
                <a:t>, we have</a:t>
              </a:r>
            </a:p>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𝑍</m:t>
                        </m:r>
                      </m:e>
                      <m:sub>
                        <m:r>
                          <a:rPr lang="en-US" sz="1100" b="0" i="1" kern="1200">
                            <a:latin typeface="Cambria Math" panose="02040503050406030204" pitchFamily="18" charset="0"/>
                          </a:rPr>
                          <m:t>𝑋</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r>
                          <a:rPr lang="en-US" sz="1100" b="0" i="1" kern="1200">
                            <a:latin typeface="Cambria Math" panose="02040503050406030204" pitchFamily="18" charset="0"/>
                          </a:rPr>
                          <m:t>𝑋</m:t>
                        </m:r>
                      </m:num>
                      <m:den>
                        <m:r>
                          <a:rPr lang="en-US" sz="1100" b="0" i="1" kern="1200">
                            <a:latin typeface="Cambria Math" panose="02040503050406030204" pitchFamily="18" charset="0"/>
                          </a:rPr>
                          <m:t>400</m:t>
                        </m:r>
                      </m:den>
                    </m:f>
                    <m:r>
                      <a:rPr lang="en-US" sz="1100" b="0" i="1" kern="1200">
                        <a:latin typeface="Cambria Math" panose="02040503050406030204" pitchFamily="18" charset="0"/>
                      </a:rPr>
                      <m:t>, </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𝑍</m:t>
                        </m:r>
                      </m:e>
                      <m:sub>
                        <m:r>
                          <a:rPr lang="en-US" sz="1100" b="0" i="1" kern="1200">
                            <a:latin typeface="Cambria Math" panose="02040503050406030204" pitchFamily="18" charset="0"/>
                          </a:rPr>
                          <m:t>𝑌</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r>
                          <a:rPr lang="en-US" sz="1100" b="0" i="1" kern="1200">
                            <a:latin typeface="Cambria Math" panose="02040503050406030204" pitchFamily="18" charset="0"/>
                          </a:rPr>
                          <m:t>𝑌</m:t>
                        </m:r>
                      </m:num>
                      <m:den>
                        <m:r>
                          <a:rPr lang="en-US" sz="1100" b="0" i="1" kern="1200">
                            <a:latin typeface="Cambria Math" panose="02040503050406030204" pitchFamily="18" charset="0"/>
                          </a:rPr>
                          <m:t>200</m:t>
                        </m:r>
                      </m:den>
                    </m:f>
                  </m:oMath>
                </m:oMathPara>
              </a14:m>
              <a:endParaRPr lang="en-US" sz="1100" kern="1200"/>
            </a:p>
            <a:p>
              <a:r>
                <a:rPr lang="en-US" sz="1100" kern="1200"/>
                <a:t>Where (X,Y) are the simulated coordinates where</a:t>
              </a:r>
              <a:r>
                <a:rPr lang="en-US" sz="1100" kern="1200" baseline="0"/>
                <a:t> the bomb hits.</a:t>
              </a:r>
            </a:p>
            <a:p>
              <a:endParaRPr lang="en-US" sz="1100" kern="1200"/>
            </a:p>
          </xdr:txBody>
        </xdr:sp>
      </mc:Choice>
      <mc:Fallback xmlns="">
        <xdr:sp macro="" textlink="">
          <xdr:nvSpPr>
            <xdr:cNvPr id="2" name="TextBox 1">
              <a:extLst>
                <a:ext uri="{FF2B5EF4-FFF2-40B4-BE49-F238E27FC236}">
                  <a16:creationId xmlns:a16="http://schemas.microsoft.com/office/drawing/2014/main" id="{CC57B769-C8B4-444A-BF8B-CD7F91912976}"/>
                </a:ext>
              </a:extLst>
            </xdr:cNvPr>
            <xdr:cNvSpPr txBox="1"/>
          </xdr:nvSpPr>
          <xdr:spPr>
            <a:xfrm>
              <a:off x="83820" y="53340"/>
              <a:ext cx="6141720" cy="3817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By: Mohammad</a:t>
              </a:r>
              <a:r>
                <a:rPr lang="en-US" sz="1100" kern="1200" baseline="0"/>
                <a:t> Abubakar Atiq, To Sir Rehan Ashrad,</a:t>
              </a:r>
            </a:p>
            <a:p>
              <a:r>
                <a:rPr lang="en-US" sz="1100" kern="1200" baseline="0"/>
                <a:t>BSIE, F2022031002</a:t>
              </a:r>
              <a:endParaRPr lang="en-US" sz="1100" kern="1200"/>
            </a:p>
            <a:p>
              <a:r>
                <a:rPr lang="en-US" sz="1100" kern="1200"/>
                <a:t>Example 10: A Bombing Mission, page 68, Chapter 02</a:t>
              </a:r>
            </a:p>
            <a:p>
              <a:r>
                <a:rPr lang="en-US" sz="1100" kern="1200"/>
                <a:t>Consider a bomber</a:t>
              </a:r>
              <a:r>
                <a:rPr lang="en-US" sz="1100" kern="1200" baseline="0"/>
                <a:t> attempting to destroy an ammunication depot. (This bomber has conventional rather than laser-guided weapons). If a bomb falls anywhere inside the target, a hit is scored; otherwise, the bomb is a miss. (Note that when a bomb appears appears visually to have touched a boundary line, it may or may not have hit the target; the model determines mathematically whether a hit has occurred, using the (X,Y) coordinates nd the equations of the piecewise-linear boundary of the depot.)</a:t>
              </a:r>
              <a:endParaRPr lang="en-US" sz="1100" kern="1200"/>
            </a:p>
            <a:p>
              <a:r>
                <a:rPr lang="en-US" sz="1100" kern="1200"/>
                <a:t>The bomber flies in the horizontal direction and carries 10 bombs.</a:t>
              </a:r>
              <a:r>
                <a:rPr lang="en-US" sz="1100" kern="1200" baseline="0"/>
                <a:t> The aiming point is (0,0). The actual point of impact is assumed to be normally distributed around the aiming point with a standard deviation of 400 meters in the direction of flight and 200 meters in the perpendicular direction. The problem is to simulate the operation and estimate the number of bombs on target.</a:t>
              </a:r>
            </a:p>
            <a:p>
              <a:r>
                <a:rPr lang="en-US" sz="1100" kern="1200" baseline="0"/>
                <a:t>Recall that the standardized normal variate Z, having mean </a:t>
              </a:r>
              <a:r>
                <a:rPr lang="en-US" sz="1100" b="0" i="0" kern="1200" baseline="0">
                  <a:latin typeface="Cambria Math" panose="02040503050406030204" pitchFamily="18" charset="0"/>
                </a:rPr>
                <a:t>𝜇=0,</a:t>
              </a:r>
              <a:r>
                <a:rPr lang="en-US" sz="1100" kern="1200"/>
                <a:t> and</a:t>
              </a:r>
              <a:r>
                <a:rPr lang="en-US" sz="1100" kern="1200" baseline="0"/>
                <a:t> standard deviation </a:t>
              </a:r>
              <a:r>
                <a:rPr lang="en-US" sz="1100" b="0" i="0" kern="1200" baseline="0">
                  <a:latin typeface="Cambria Math" panose="02040503050406030204" pitchFamily="18" charset="0"/>
                </a:rPr>
                <a:t>𝜎=1,</a:t>
              </a:r>
              <a:r>
                <a:rPr lang="en-US" sz="1100" kern="1200"/>
                <a:t> is distributed as</a:t>
              </a:r>
            </a:p>
            <a:p>
              <a:pPr/>
              <a:r>
                <a:rPr lang="en-US" sz="1100" b="0" i="0" kern="1200">
                  <a:latin typeface="Cambria Math" panose="02040503050406030204" pitchFamily="18" charset="0"/>
                </a:rPr>
                <a:t>𝑍=(𝑋−𝜇)/𝜎</a:t>
              </a:r>
              <a:endParaRPr lang="en-US" sz="1100" kern="1200"/>
            </a:p>
            <a:p>
              <a:r>
                <a:rPr lang="en-US" sz="1100" kern="1200"/>
                <a:t>Where X is a normal random variable, Then, with mean zero and standard deviations</a:t>
              </a:r>
              <a:r>
                <a:rPr lang="en-US" sz="1100" kern="1200" baseline="0"/>
                <a:t> given by </a:t>
              </a:r>
              <a:endParaRPr lang="en-US" sz="1100" b="0" i="1" kern="1200" baseline="0">
                <a:latin typeface="Cambria Math" panose="02040503050406030204" pitchFamily="18" charset="0"/>
              </a:endParaRPr>
            </a:p>
            <a:p>
              <a:r>
                <a:rPr lang="en-US" sz="1100" b="0" i="0" kern="1200" baseline="0">
                  <a:latin typeface="Cambria Math" panose="02040503050406030204" pitchFamily="18" charset="0"/>
                </a:rPr>
                <a:t>𝜎_𝑋=400 𝑎𝑛𝑑 𝜎_𝑌=200</a:t>
              </a:r>
              <a:r>
                <a:rPr lang="en-US" sz="1100" kern="1200"/>
                <a:t>, we have</a:t>
              </a:r>
            </a:p>
            <a:p>
              <a:pPr/>
              <a:r>
                <a:rPr lang="en-US" sz="1100" b="0" i="0" kern="1200">
                  <a:latin typeface="Cambria Math" panose="02040503050406030204" pitchFamily="18" charset="0"/>
                </a:rPr>
                <a:t>𝑍_𝑋=𝑋/400, 𝑍_𝑌=𝑌/200</a:t>
              </a:r>
              <a:endParaRPr lang="en-US" sz="1100" kern="1200"/>
            </a:p>
            <a:p>
              <a:r>
                <a:rPr lang="en-US" sz="1100" kern="1200"/>
                <a:t>Where (X,Y) are the simulated coordinates where</a:t>
              </a:r>
              <a:r>
                <a:rPr lang="en-US" sz="1100" kern="1200" baseline="0"/>
                <a:t> the bomb hits.</a:t>
              </a:r>
            </a:p>
            <a:p>
              <a:endParaRPr lang="en-US" sz="1100" kern="1200"/>
            </a:p>
          </xdr:txBody>
        </xdr:sp>
      </mc:Fallback>
    </mc:AlternateContent>
    <xdr:clientData/>
  </xdr:twoCellAnchor>
  <xdr:twoCellAnchor>
    <xdr:from>
      <xdr:col>11</xdr:col>
      <xdr:colOff>83820</xdr:colOff>
      <xdr:row>0</xdr:row>
      <xdr:rowOff>53340</xdr:rowOff>
    </xdr:from>
    <xdr:to>
      <xdr:col>11</xdr:col>
      <xdr:colOff>472440</xdr:colOff>
      <xdr:row>1</xdr:row>
      <xdr:rowOff>160020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ACB3E768-21B9-443F-AC1F-8AA5E2F21D17}"/>
                </a:ext>
              </a:extLst>
            </xdr:cNvPr>
            <xdr:cNvSpPr txBox="1"/>
          </xdr:nvSpPr>
          <xdr:spPr>
            <a:xfrm>
              <a:off x="6789420" y="5334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𝜎</m:t>
                        </m:r>
                      </m:e>
                      <m:sub>
                        <m:r>
                          <a:rPr lang="en-US" sz="1100" b="0" i="1" kern="1200">
                            <a:latin typeface="Cambria Math" panose="02040503050406030204" pitchFamily="18" charset="0"/>
                          </a:rPr>
                          <m:t>𝑋</m:t>
                        </m:r>
                      </m:sub>
                    </m:sSub>
                  </m:oMath>
                </m:oMathPara>
              </a14:m>
              <a:endParaRPr lang="en-US" sz="1100" kern="1200"/>
            </a:p>
          </xdr:txBody>
        </xdr:sp>
      </mc:Choice>
      <mc:Fallback xmlns="">
        <xdr:sp macro="" textlink="">
          <xdr:nvSpPr>
            <xdr:cNvPr id="3" name="TextBox 2">
              <a:extLst>
                <a:ext uri="{FF2B5EF4-FFF2-40B4-BE49-F238E27FC236}">
                  <a16:creationId xmlns:a16="http://schemas.microsoft.com/office/drawing/2014/main" id="{ACB3E768-21B9-443F-AC1F-8AA5E2F21D17}"/>
                </a:ext>
              </a:extLst>
            </xdr:cNvPr>
            <xdr:cNvSpPr txBox="1"/>
          </xdr:nvSpPr>
          <xdr:spPr>
            <a:xfrm>
              <a:off x="6789420" y="5334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100" b="0" i="0" kern="1200">
                  <a:latin typeface="Cambria Math" panose="02040503050406030204" pitchFamily="18" charset="0"/>
                </a:rPr>
                <a:t>𝜎_𝑋</a:t>
              </a:r>
              <a:endParaRPr lang="en-US" sz="1100" kern="1200"/>
            </a:p>
          </xdr:txBody>
        </xdr:sp>
      </mc:Fallback>
    </mc:AlternateContent>
    <xdr:clientData/>
  </xdr:twoCellAnchor>
  <xdr:twoCellAnchor>
    <xdr:from>
      <xdr:col>11</xdr:col>
      <xdr:colOff>129540</xdr:colOff>
      <xdr:row>2</xdr:row>
      <xdr:rowOff>76200</xdr:rowOff>
    </xdr:from>
    <xdr:to>
      <xdr:col>11</xdr:col>
      <xdr:colOff>518160</xdr:colOff>
      <xdr:row>4</xdr:row>
      <xdr:rowOff>0</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4C46347-62A3-4B1C-BF0D-B45925089F02}"/>
                </a:ext>
              </a:extLst>
            </xdr:cNvPr>
            <xdr:cNvSpPr txBox="1"/>
          </xdr:nvSpPr>
          <xdr:spPr>
            <a:xfrm>
              <a:off x="6835140" y="44196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𝜎</m:t>
                        </m:r>
                      </m:e>
                      <m:sub>
                        <m:r>
                          <a:rPr lang="en-US" sz="1100" b="0" i="1" kern="1200">
                            <a:latin typeface="Cambria Math" panose="02040503050406030204" pitchFamily="18" charset="0"/>
                          </a:rPr>
                          <m:t>𝑌</m:t>
                        </m:r>
                      </m:sub>
                    </m:sSub>
                  </m:oMath>
                </m:oMathPara>
              </a14:m>
              <a:endParaRPr lang="en-US" sz="1100" kern="1200"/>
            </a:p>
          </xdr:txBody>
        </xdr:sp>
      </mc:Choice>
      <mc:Fallback xmlns="">
        <xdr:sp macro="" textlink="">
          <xdr:nvSpPr>
            <xdr:cNvPr id="4" name="TextBox 3">
              <a:extLst>
                <a:ext uri="{FF2B5EF4-FFF2-40B4-BE49-F238E27FC236}">
                  <a16:creationId xmlns:a16="http://schemas.microsoft.com/office/drawing/2014/main" id="{54C46347-62A3-4B1C-BF0D-B45925089F02}"/>
                </a:ext>
              </a:extLst>
            </xdr:cNvPr>
            <xdr:cNvSpPr txBox="1"/>
          </xdr:nvSpPr>
          <xdr:spPr>
            <a:xfrm>
              <a:off x="6835140" y="44196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100" b="0" i="0" kern="1200">
                  <a:latin typeface="Cambria Math" panose="02040503050406030204" pitchFamily="18" charset="0"/>
                </a:rPr>
                <a:t>𝜎_𝑌</a:t>
              </a:r>
              <a:endParaRPr lang="en-US" sz="1100" kern="1200"/>
            </a:p>
          </xdr:txBody>
        </xdr:sp>
      </mc:Fallback>
    </mc:AlternateContent>
    <xdr:clientData/>
  </xdr:twoCellAnchor>
  <xdr:twoCellAnchor>
    <xdr:from>
      <xdr:col>11</xdr:col>
      <xdr:colOff>101600</xdr:colOff>
      <xdr:row>5</xdr:row>
      <xdr:rowOff>0</xdr:rowOff>
    </xdr:from>
    <xdr:to>
      <xdr:col>14</xdr:col>
      <xdr:colOff>48260</xdr:colOff>
      <xdr:row>7</xdr:row>
      <xdr:rowOff>167640</xdr:rowOff>
    </xdr:to>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4FE3AF31-55F3-4D2C-BD1D-41FB2B566700}"/>
                </a:ext>
              </a:extLst>
            </xdr:cNvPr>
            <xdr:cNvSpPr txBox="1"/>
          </xdr:nvSpPr>
          <xdr:spPr>
            <a:xfrm>
              <a:off x="6807200" y="914400"/>
              <a:ext cx="177546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𝑍</m:t>
                        </m:r>
                      </m:e>
                      <m:sub>
                        <m:r>
                          <a:rPr lang="en-US" sz="1100" b="0" i="1" kern="1200">
                            <a:latin typeface="Cambria Math" panose="02040503050406030204" pitchFamily="18" charset="0"/>
                          </a:rPr>
                          <m:t>𝑋</m:t>
                        </m:r>
                      </m:sub>
                    </m:sSub>
                    <m:r>
                      <a:rPr lang="en-US" sz="1100" b="0" i="1" kern="1200">
                        <a:latin typeface="Cambria Math" panose="02040503050406030204" pitchFamily="18" charset="0"/>
                      </a:rPr>
                      <m:t> </m:t>
                    </m:r>
                    <m:r>
                      <a:rPr lang="en-US" sz="1100" b="0" i="1" kern="1200">
                        <a:latin typeface="Cambria Math" panose="02040503050406030204" pitchFamily="18" charset="0"/>
                      </a:rPr>
                      <m:t>𝑎𝑛𝑑</m:t>
                    </m:r>
                    <m:r>
                      <a:rPr lang="en-US" sz="1100" b="0" i="1" kern="1200">
                        <a:latin typeface="Cambria Math" panose="02040503050406030204" pitchFamily="18" charset="0"/>
                      </a:rPr>
                      <m:t> </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𝑍</m:t>
                        </m:r>
                      </m:e>
                      <m:sub>
                        <m:r>
                          <a:rPr lang="en-US" sz="1100" b="0" i="1" kern="1200">
                            <a:latin typeface="Cambria Math" panose="02040503050406030204" pitchFamily="18" charset="0"/>
                          </a:rPr>
                          <m:t>𝑌</m:t>
                        </m:r>
                      </m:sub>
                    </m:sSub>
                    <m:r>
                      <a:rPr lang="en-US" sz="1100" b="0" i="1" kern="1200">
                        <a:latin typeface="Cambria Math" panose="02040503050406030204" pitchFamily="18" charset="0"/>
                      </a:rPr>
                      <m:t> </m:t>
                    </m:r>
                  </m:oMath>
                </m:oMathPara>
              </a14:m>
              <a:endParaRPr lang="en-US" sz="1100" b="0" i="1" kern="1200">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𝑅𝑎𝑛𝑑𝑜𝑚</m:t>
                    </m:r>
                    <m:r>
                      <a:rPr lang="en-US" sz="1100" b="0" i="1" kern="1200">
                        <a:latin typeface="Cambria Math" panose="02040503050406030204" pitchFamily="18" charset="0"/>
                      </a:rPr>
                      <m:t> </m:t>
                    </m:r>
                    <m:r>
                      <a:rPr lang="en-US" sz="1100" b="0" i="1" kern="1200">
                        <a:latin typeface="Cambria Math" panose="02040503050406030204" pitchFamily="18" charset="0"/>
                      </a:rPr>
                      <m:t>𝑁𝑜𝑟𝑚𝑎𝑙</m:t>
                    </m:r>
                    <m:r>
                      <a:rPr lang="en-US" sz="1100" b="0" i="1" kern="1200">
                        <a:latin typeface="Cambria Math" panose="02040503050406030204" pitchFamily="18" charset="0"/>
                      </a:rPr>
                      <m:t> </m:t>
                    </m:r>
                    <m:r>
                      <a:rPr lang="en-US" sz="1100" b="0" i="1" kern="1200">
                        <a:latin typeface="Cambria Math" panose="02040503050406030204" pitchFamily="18" charset="0"/>
                      </a:rPr>
                      <m:t>𝑁𝑢𝑚𝑏𝑒𝑟</m:t>
                    </m:r>
                    <m:r>
                      <a:rPr lang="en-US" sz="1100" b="0" i="1" kern="1200">
                        <a:latin typeface="Cambria Math" panose="02040503050406030204" pitchFamily="18" charset="0"/>
                      </a:rPr>
                      <m:t>,</m:t>
                    </m:r>
                  </m:oMath>
                </m:oMathPara>
              </a14:m>
              <a:endParaRPr lang="en-US" sz="1100" kern="1200"/>
            </a:p>
          </xdr:txBody>
        </xdr:sp>
      </mc:Choice>
      <mc:Fallback xmlns="">
        <xdr:sp macro="" textlink="">
          <xdr:nvSpPr>
            <xdr:cNvPr id="5" name="TextBox 4">
              <a:extLst>
                <a:ext uri="{FF2B5EF4-FFF2-40B4-BE49-F238E27FC236}">
                  <a16:creationId xmlns:a16="http://schemas.microsoft.com/office/drawing/2014/main" id="{4FE3AF31-55F3-4D2C-BD1D-41FB2B566700}"/>
                </a:ext>
              </a:extLst>
            </xdr:cNvPr>
            <xdr:cNvSpPr txBox="1"/>
          </xdr:nvSpPr>
          <xdr:spPr>
            <a:xfrm>
              <a:off x="6807200" y="914400"/>
              <a:ext cx="177546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100" b="0" i="0" kern="1200">
                  <a:latin typeface="Cambria Math" panose="02040503050406030204" pitchFamily="18" charset="0"/>
                </a:rPr>
                <a:t>𝑍_𝑋  𝑎𝑛𝑑 𝑍_𝑌  </a:t>
              </a:r>
              <a:endParaRPr lang="en-US" sz="1100" b="0" i="1" kern="1200">
                <a:latin typeface="Cambria Math" panose="02040503050406030204" pitchFamily="18" charset="0"/>
              </a:endParaRPr>
            </a:p>
            <a:p>
              <a:pPr/>
              <a:r>
                <a:rPr lang="en-US" sz="1100" b="0" i="0" kern="1200">
                  <a:latin typeface="Cambria Math" panose="02040503050406030204" pitchFamily="18" charset="0"/>
                </a:rPr>
                <a:t>𝑅𝑎𝑛𝑑𝑜𝑚 𝑁𝑜𝑟𝑚𝑎𝑙 𝑁𝑢𝑚𝑏𝑒𝑟,</a:t>
              </a:r>
              <a:endParaRPr lang="en-US" sz="1100" kern="1200"/>
            </a:p>
          </xdr:txBody>
        </xdr:sp>
      </mc:Fallback>
    </mc:AlternateContent>
    <xdr:clientData/>
  </xdr:twoCellAnchor>
  <xdr:twoCellAnchor>
    <xdr:from>
      <xdr:col>16</xdr:col>
      <xdr:colOff>114300</xdr:colOff>
      <xdr:row>4</xdr:row>
      <xdr:rowOff>22860</xdr:rowOff>
    </xdr:from>
    <xdr:to>
      <xdr:col>16</xdr:col>
      <xdr:colOff>502920</xdr:colOff>
      <xdr:row>5</xdr:row>
      <xdr:rowOff>129540</xdr:rowOff>
    </xdr:to>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FE46747C-A8EB-4D5F-AFFA-CAA98B59BA19}"/>
                </a:ext>
              </a:extLst>
            </xdr:cNvPr>
            <xdr:cNvSpPr txBox="1"/>
          </xdr:nvSpPr>
          <xdr:spPr>
            <a:xfrm>
              <a:off x="9867900" y="75438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𝑍</m:t>
                        </m:r>
                      </m:e>
                      <m:sub>
                        <m:r>
                          <a:rPr lang="en-US" sz="1100" b="0" i="1" kern="1200">
                            <a:latin typeface="Cambria Math" panose="02040503050406030204" pitchFamily="18" charset="0"/>
                          </a:rPr>
                          <m:t>𝑋</m:t>
                        </m:r>
                      </m:sub>
                    </m:sSub>
                  </m:oMath>
                </m:oMathPara>
              </a14:m>
              <a:endParaRPr lang="en-US" sz="1100" kern="1200"/>
            </a:p>
          </xdr:txBody>
        </xdr:sp>
      </mc:Choice>
      <mc:Fallback xmlns="">
        <xdr:sp macro="" textlink="">
          <xdr:nvSpPr>
            <xdr:cNvPr id="6" name="TextBox 5">
              <a:extLst>
                <a:ext uri="{FF2B5EF4-FFF2-40B4-BE49-F238E27FC236}">
                  <a16:creationId xmlns:a16="http://schemas.microsoft.com/office/drawing/2014/main" id="{FE46747C-A8EB-4D5F-AFFA-CAA98B59BA19}"/>
                </a:ext>
              </a:extLst>
            </xdr:cNvPr>
            <xdr:cNvSpPr txBox="1"/>
          </xdr:nvSpPr>
          <xdr:spPr>
            <a:xfrm>
              <a:off x="9867900" y="75438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100" b="0" i="0" kern="1200">
                  <a:latin typeface="Cambria Math" panose="02040503050406030204" pitchFamily="18" charset="0"/>
                </a:rPr>
                <a:t>𝑍_𝑋</a:t>
              </a:r>
              <a:endParaRPr lang="en-US" sz="1100" kern="1200"/>
            </a:p>
          </xdr:txBody>
        </xdr:sp>
      </mc:Fallback>
    </mc:AlternateContent>
    <xdr:clientData/>
  </xdr:twoCellAnchor>
  <xdr:twoCellAnchor>
    <xdr:from>
      <xdr:col>19</xdr:col>
      <xdr:colOff>106680</xdr:colOff>
      <xdr:row>4</xdr:row>
      <xdr:rowOff>22860</xdr:rowOff>
    </xdr:from>
    <xdr:to>
      <xdr:col>19</xdr:col>
      <xdr:colOff>495300</xdr:colOff>
      <xdr:row>5</xdr:row>
      <xdr:rowOff>129540</xdr:rowOff>
    </xdr:to>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E64FCA80-A055-4F01-941F-CD10E9D87DF6}"/>
                </a:ext>
              </a:extLst>
            </xdr:cNvPr>
            <xdr:cNvSpPr txBox="1"/>
          </xdr:nvSpPr>
          <xdr:spPr>
            <a:xfrm>
              <a:off x="11689080" y="75438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𝑍</m:t>
                        </m:r>
                      </m:e>
                      <m:sub>
                        <m:r>
                          <a:rPr lang="en-US" sz="1100" b="0" i="1" kern="1200">
                            <a:latin typeface="Cambria Math" panose="02040503050406030204" pitchFamily="18" charset="0"/>
                          </a:rPr>
                          <m:t>𝑌</m:t>
                        </m:r>
                      </m:sub>
                    </m:sSub>
                  </m:oMath>
                </m:oMathPara>
              </a14:m>
              <a:endParaRPr lang="en-US" sz="1100" kern="1200"/>
            </a:p>
          </xdr:txBody>
        </xdr:sp>
      </mc:Choice>
      <mc:Fallback xmlns="">
        <xdr:sp macro="" textlink="">
          <xdr:nvSpPr>
            <xdr:cNvPr id="7" name="TextBox 6">
              <a:extLst>
                <a:ext uri="{FF2B5EF4-FFF2-40B4-BE49-F238E27FC236}">
                  <a16:creationId xmlns:a16="http://schemas.microsoft.com/office/drawing/2014/main" id="{E64FCA80-A055-4F01-941F-CD10E9D87DF6}"/>
                </a:ext>
              </a:extLst>
            </xdr:cNvPr>
            <xdr:cNvSpPr txBox="1"/>
          </xdr:nvSpPr>
          <xdr:spPr>
            <a:xfrm>
              <a:off x="11689080" y="75438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100" b="0" i="0" kern="1200">
                  <a:latin typeface="Cambria Math" panose="02040503050406030204" pitchFamily="18" charset="0"/>
                </a:rPr>
                <a:t>𝑍_𝑌</a:t>
              </a:r>
              <a:endParaRPr lang="en-US" sz="1100" kern="1200"/>
            </a:p>
          </xdr:txBody>
        </xdr:sp>
      </mc:Fallback>
    </mc:AlternateContent>
    <xdr:clientData/>
  </xdr:twoCellAnchor>
  <xdr:twoCellAnchor>
    <xdr:from>
      <xdr:col>17</xdr:col>
      <xdr:colOff>83820</xdr:colOff>
      <xdr:row>4</xdr:row>
      <xdr:rowOff>38100</xdr:rowOff>
    </xdr:from>
    <xdr:to>
      <xdr:col>17</xdr:col>
      <xdr:colOff>472440</xdr:colOff>
      <xdr:row>5</xdr:row>
      <xdr:rowOff>144780</xdr:rowOff>
    </xdr:to>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AEC41CE6-CED3-42AD-A37E-EACE5F92A509}"/>
                </a:ext>
              </a:extLst>
            </xdr:cNvPr>
            <xdr:cNvSpPr txBox="1"/>
          </xdr:nvSpPr>
          <xdr:spPr>
            <a:xfrm>
              <a:off x="10447020" y="76962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𝜎</m:t>
                        </m:r>
                      </m:e>
                      <m:sub>
                        <m:r>
                          <a:rPr lang="en-US" sz="1100" b="0" i="1" kern="1200">
                            <a:latin typeface="Cambria Math" panose="02040503050406030204" pitchFamily="18" charset="0"/>
                          </a:rPr>
                          <m:t>𝑋</m:t>
                        </m:r>
                      </m:sub>
                    </m:sSub>
                  </m:oMath>
                </m:oMathPara>
              </a14:m>
              <a:endParaRPr lang="en-US" sz="1100" kern="1200"/>
            </a:p>
          </xdr:txBody>
        </xdr:sp>
      </mc:Choice>
      <mc:Fallback xmlns="">
        <xdr:sp macro="" textlink="">
          <xdr:nvSpPr>
            <xdr:cNvPr id="8" name="TextBox 7">
              <a:extLst>
                <a:ext uri="{FF2B5EF4-FFF2-40B4-BE49-F238E27FC236}">
                  <a16:creationId xmlns:a16="http://schemas.microsoft.com/office/drawing/2014/main" id="{AEC41CE6-CED3-42AD-A37E-EACE5F92A509}"/>
                </a:ext>
              </a:extLst>
            </xdr:cNvPr>
            <xdr:cNvSpPr txBox="1"/>
          </xdr:nvSpPr>
          <xdr:spPr>
            <a:xfrm>
              <a:off x="10447020" y="76962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100" b="0" i="0" kern="1200">
                  <a:latin typeface="Cambria Math" panose="02040503050406030204" pitchFamily="18" charset="0"/>
                </a:rPr>
                <a:t>𝜎_𝑋</a:t>
              </a:r>
              <a:endParaRPr lang="en-US" sz="1100" kern="1200"/>
            </a:p>
          </xdr:txBody>
        </xdr:sp>
      </mc:Fallback>
    </mc:AlternateContent>
    <xdr:clientData/>
  </xdr:twoCellAnchor>
  <xdr:twoCellAnchor>
    <xdr:from>
      <xdr:col>18</xdr:col>
      <xdr:colOff>114300</xdr:colOff>
      <xdr:row>4</xdr:row>
      <xdr:rowOff>30480</xdr:rowOff>
    </xdr:from>
    <xdr:to>
      <xdr:col>18</xdr:col>
      <xdr:colOff>502920</xdr:colOff>
      <xdr:row>5</xdr:row>
      <xdr:rowOff>137160</xdr:rowOff>
    </xdr:to>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6263DAF4-C346-43F1-ABD5-5C0C8ED54FB0}"/>
                </a:ext>
              </a:extLst>
            </xdr:cNvPr>
            <xdr:cNvSpPr txBox="1"/>
          </xdr:nvSpPr>
          <xdr:spPr>
            <a:xfrm>
              <a:off x="11087100" y="76200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𝑋</m:t>
                    </m:r>
                  </m:oMath>
                </m:oMathPara>
              </a14:m>
              <a:endParaRPr lang="en-US" sz="1100" kern="1200"/>
            </a:p>
          </xdr:txBody>
        </xdr:sp>
      </mc:Choice>
      <mc:Fallback xmlns="">
        <xdr:sp macro="" textlink="">
          <xdr:nvSpPr>
            <xdr:cNvPr id="9" name="TextBox 8">
              <a:extLst>
                <a:ext uri="{FF2B5EF4-FFF2-40B4-BE49-F238E27FC236}">
                  <a16:creationId xmlns:a16="http://schemas.microsoft.com/office/drawing/2014/main" id="{6263DAF4-C346-43F1-ABD5-5C0C8ED54FB0}"/>
                </a:ext>
              </a:extLst>
            </xdr:cNvPr>
            <xdr:cNvSpPr txBox="1"/>
          </xdr:nvSpPr>
          <xdr:spPr>
            <a:xfrm>
              <a:off x="11087100" y="76200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100" b="0" i="0" kern="1200">
                  <a:latin typeface="Cambria Math" panose="02040503050406030204" pitchFamily="18" charset="0"/>
                </a:rPr>
                <a:t>𝑋</a:t>
              </a:r>
              <a:endParaRPr lang="en-US" sz="1100" kern="1200"/>
            </a:p>
          </xdr:txBody>
        </xdr:sp>
      </mc:Fallback>
    </mc:AlternateContent>
    <xdr:clientData/>
  </xdr:twoCellAnchor>
  <xdr:twoCellAnchor>
    <xdr:from>
      <xdr:col>20</xdr:col>
      <xdr:colOff>83820</xdr:colOff>
      <xdr:row>4</xdr:row>
      <xdr:rowOff>38100</xdr:rowOff>
    </xdr:from>
    <xdr:to>
      <xdr:col>20</xdr:col>
      <xdr:colOff>472440</xdr:colOff>
      <xdr:row>5</xdr:row>
      <xdr:rowOff>144780</xdr:rowOff>
    </xdr:to>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9F0F9A99-89FD-4BE1-9F33-3020D52AA861}"/>
                </a:ext>
              </a:extLst>
            </xdr:cNvPr>
            <xdr:cNvSpPr txBox="1"/>
          </xdr:nvSpPr>
          <xdr:spPr>
            <a:xfrm>
              <a:off x="12275820" y="76962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𝜎</m:t>
                        </m:r>
                      </m:e>
                      <m:sub>
                        <m:r>
                          <a:rPr lang="en-US" sz="1100" b="0" i="1" kern="1200">
                            <a:latin typeface="Cambria Math" panose="02040503050406030204" pitchFamily="18" charset="0"/>
                          </a:rPr>
                          <m:t>𝑌</m:t>
                        </m:r>
                      </m:sub>
                    </m:sSub>
                  </m:oMath>
                </m:oMathPara>
              </a14:m>
              <a:endParaRPr lang="en-US" sz="1100" kern="1200"/>
            </a:p>
          </xdr:txBody>
        </xdr:sp>
      </mc:Choice>
      <mc:Fallback xmlns="">
        <xdr:sp macro="" textlink="">
          <xdr:nvSpPr>
            <xdr:cNvPr id="10" name="TextBox 9">
              <a:extLst>
                <a:ext uri="{FF2B5EF4-FFF2-40B4-BE49-F238E27FC236}">
                  <a16:creationId xmlns:a16="http://schemas.microsoft.com/office/drawing/2014/main" id="{9F0F9A99-89FD-4BE1-9F33-3020D52AA861}"/>
                </a:ext>
              </a:extLst>
            </xdr:cNvPr>
            <xdr:cNvSpPr txBox="1"/>
          </xdr:nvSpPr>
          <xdr:spPr>
            <a:xfrm>
              <a:off x="12275820" y="76962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100" b="0" i="0" kern="1200">
                  <a:latin typeface="Cambria Math" panose="02040503050406030204" pitchFamily="18" charset="0"/>
                </a:rPr>
                <a:t>𝜎_𝑌</a:t>
              </a:r>
              <a:endParaRPr lang="en-US" sz="1100" kern="1200"/>
            </a:p>
          </xdr:txBody>
        </xdr:sp>
      </mc:Fallback>
    </mc:AlternateContent>
    <xdr:clientData/>
  </xdr:twoCellAnchor>
  <xdr:twoCellAnchor>
    <xdr:from>
      <xdr:col>21</xdr:col>
      <xdr:colOff>114300</xdr:colOff>
      <xdr:row>4</xdr:row>
      <xdr:rowOff>30480</xdr:rowOff>
    </xdr:from>
    <xdr:to>
      <xdr:col>21</xdr:col>
      <xdr:colOff>502920</xdr:colOff>
      <xdr:row>5</xdr:row>
      <xdr:rowOff>137160</xdr:rowOff>
    </xdr:to>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A4600F3A-37A2-43C5-9633-6B086346AECC}"/>
                </a:ext>
              </a:extLst>
            </xdr:cNvPr>
            <xdr:cNvSpPr txBox="1"/>
          </xdr:nvSpPr>
          <xdr:spPr>
            <a:xfrm>
              <a:off x="12915900" y="76200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𝑌</m:t>
                    </m:r>
                  </m:oMath>
                </m:oMathPara>
              </a14:m>
              <a:endParaRPr lang="en-US" sz="1100" kern="1200"/>
            </a:p>
          </xdr:txBody>
        </xdr:sp>
      </mc:Choice>
      <mc:Fallback xmlns="">
        <xdr:sp macro="" textlink="">
          <xdr:nvSpPr>
            <xdr:cNvPr id="11" name="TextBox 10">
              <a:extLst>
                <a:ext uri="{FF2B5EF4-FFF2-40B4-BE49-F238E27FC236}">
                  <a16:creationId xmlns:a16="http://schemas.microsoft.com/office/drawing/2014/main" id="{A4600F3A-37A2-43C5-9633-6B086346AECC}"/>
                </a:ext>
              </a:extLst>
            </xdr:cNvPr>
            <xdr:cNvSpPr txBox="1"/>
          </xdr:nvSpPr>
          <xdr:spPr>
            <a:xfrm>
              <a:off x="12915900" y="76200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100" b="0" i="0" kern="1200">
                  <a:latin typeface="Cambria Math" panose="02040503050406030204" pitchFamily="18" charset="0"/>
                </a:rPr>
                <a:t>𝑌</a:t>
              </a:r>
              <a:endParaRPr lang="en-US" sz="1100" kern="1200"/>
            </a:p>
          </xdr:txBody>
        </xdr:sp>
      </mc:Fallback>
    </mc:AlternateContent>
    <xdr:clientData/>
  </xdr:twoCellAnchor>
  <xdr:twoCellAnchor>
    <xdr:from>
      <xdr:col>14</xdr:col>
      <xdr:colOff>0</xdr:colOff>
      <xdr:row>0</xdr:row>
      <xdr:rowOff>0</xdr:rowOff>
    </xdr:from>
    <xdr:to>
      <xdr:col>17</xdr:col>
      <xdr:colOff>160020</xdr:colOff>
      <xdr:row>2</xdr:row>
      <xdr:rowOff>167640</xdr:rowOff>
    </xdr:to>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767E4C04-DFF5-4D1D-A3ED-E8B75EBF257A}"/>
                </a:ext>
              </a:extLst>
            </xdr:cNvPr>
            <xdr:cNvSpPr txBox="1"/>
          </xdr:nvSpPr>
          <xdr:spPr>
            <a:xfrm>
              <a:off x="8534400" y="0"/>
              <a:ext cx="198882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X</a:t>
              </a:r>
              <a:r>
                <a:rPr lang="en-US" sz="1100" kern="1200" baseline="0"/>
                <a:t> range: </a:t>
              </a:r>
              <a14:m>
                <m:oMath xmlns:m="http://schemas.openxmlformats.org/officeDocument/2006/math">
                  <m:sSub>
                    <m:sSubPr>
                      <m:ctrlPr>
                        <a:rPr lang="en-US" sz="1100" b="0" i="1" kern="1200" baseline="0">
                          <a:latin typeface="Cambria Math" panose="02040503050406030204" pitchFamily="18" charset="0"/>
                        </a:rPr>
                      </m:ctrlPr>
                    </m:sSubPr>
                    <m:e>
                      <m:r>
                        <a:rPr lang="en-US" sz="1100" b="0" i="1" kern="1200" baseline="0">
                          <a:latin typeface="Cambria Math" panose="02040503050406030204" pitchFamily="18" charset="0"/>
                        </a:rPr>
                        <m:t>𝑋</m:t>
                      </m:r>
                    </m:e>
                    <m:sub>
                      <m:r>
                        <a:rPr lang="en-US" sz="1100" b="0" i="1" kern="1200" baseline="0">
                          <a:latin typeface="Cambria Math" panose="02040503050406030204" pitchFamily="18" charset="0"/>
                        </a:rPr>
                        <m:t>𝑙𝑜𝑤</m:t>
                      </m:r>
                    </m:sub>
                  </m:sSub>
                  <m:r>
                    <a:rPr lang="en-US" sz="1100" b="0" i="1" kern="1200" baseline="0">
                      <a:latin typeface="Cambria Math" panose="02040503050406030204" pitchFamily="18" charset="0"/>
                    </a:rPr>
                    <m:t>≤</m:t>
                  </m:r>
                  <m:r>
                    <a:rPr lang="en-US" sz="1100" b="0" i="1" kern="1200" baseline="0">
                      <a:latin typeface="Cambria Math" panose="02040503050406030204" pitchFamily="18" charset="0"/>
                    </a:rPr>
                    <m:t>𝑋</m:t>
                  </m:r>
                  <m:r>
                    <a:rPr lang="en-US" sz="1100" b="0" i="1" kern="1200" baseline="0">
                      <a:latin typeface="Cambria Math" panose="02040503050406030204" pitchFamily="18" charset="0"/>
                    </a:rPr>
                    <m:t>≤</m:t>
                  </m:r>
                  <m:sSub>
                    <m:sSubPr>
                      <m:ctrlPr>
                        <a:rPr lang="en-US" sz="1100" b="0" i="1" kern="1200" baseline="0">
                          <a:latin typeface="Cambria Math" panose="02040503050406030204" pitchFamily="18" charset="0"/>
                        </a:rPr>
                      </m:ctrlPr>
                    </m:sSubPr>
                    <m:e>
                      <m:r>
                        <a:rPr lang="en-US" sz="1100" b="0" i="1" kern="1200" baseline="0">
                          <a:latin typeface="Cambria Math" panose="02040503050406030204" pitchFamily="18" charset="0"/>
                        </a:rPr>
                        <m:t>𝑋</m:t>
                      </m:r>
                    </m:e>
                    <m:sub>
                      <m:r>
                        <a:rPr lang="en-US" sz="1100" b="0" i="1" kern="1200" baseline="0">
                          <a:latin typeface="Cambria Math" panose="02040503050406030204" pitchFamily="18" charset="0"/>
                        </a:rPr>
                        <m:t>h𝑖𝑔h</m:t>
                      </m:r>
                    </m:sub>
                  </m:sSub>
                </m:oMath>
              </a14:m>
              <a:r>
                <a:rPr lang="en-US" sz="1100" kern="1200"/>
                <a:t>, </a:t>
              </a:r>
            </a:p>
            <a:p>
              <a:r>
                <a:rPr lang="en-US" sz="1100" baseline="0">
                  <a:solidFill>
                    <a:schemeClr val="dk1"/>
                  </a:solidFill>
                  <a:effectLst/>
                  <a:latin typeface="+mn-lt"/>
                  <a:ea typeface="+mn-ea"/>
                  <a:cs typeface="+mn-cs"/>
                </a:rPr>
                <a:t>Y range: </a:t>
              </a:r>
              <a14:m>
                <m:oMath xmlns:m="http://schemas.openxmlformats.org/officeDocument/2006/math">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𝑌</m:t>
                      </m:r>
                    </m:e>
                    <m:sub>
                      <m:r>
                        <a:rPr lang="en-US" sz="1100" b="0" i="1" baseline="0">
                          <a:solidFill>
                            <a:schemeClr val="dk1"/>
                          </a:solidFill>
                          <a:effectLst/>
                          <a:latin typeface="Cambria Math" panose="02040503050406030204" pitchFamily="18" charset="0"/>
                          <a:ea typeface="+mn-ea"/>
                          <a:cs typeface="+mn-cs"/>
                        </a:rPr>
                        <m:t>𝑙𝑜𝑤</m:t>
                      </m:r>
                    </m:sub>
                  </m:sSub>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𝑌</m:t>
                  </m:r>
                  <m:r>
                    <a:rPr lang="en-US" sz="1100" b="0" i="1" baseline="0">
                      <a:solidFill>
                        <a:schemeClr val="dk1"/>
                      </a:solidFill>
                      <a:effectLst/>
                      <a:latin typeface="Cambria Math" panose="02040503050406030204" pitchFamily="18" charset="0"/>
                      <a:ea typeface="+mn-ea"/>
                      <a:cs typeface="+mn-cs"/>
                    </a:rPr>
                    <m:t>≤</m:t>
                  </m:r>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𝑌</m:t>
                      </m:r>
                    </m:e>
                    <m:sub>
                      <m:r>
                        <a:rPr lang="en-US" sz="1100" b="0" i="1" baseline="0">
                          <a:solidFill>
                            <a:schemeClr val="dk1"/>
                          </a:solidFill>
                          <a:effectLst/>
                          <a:latin typeface="Cambria Math" panose="02040503050406030204" pitchFamily="18" charset="0"/>
                          <a:ea typeface="+mn-ea"/>
                          <a:cs typeface="+mn-cs"/>
                        </a:rPr>
                        <m:t>h𝑖𝑔h</m:t>
                      </m:r>
                    </m:sub>
                  </m:sSub>
                </m:oMath>
              </a14:m>
              <a:r>
                <a:rPr lang="en-US" sz="1100">
                  <a:solidFill>
                    <a:schemeClr val="dk1"/>
                  </a:solidFill>
                  <a:effectLst/>
                  <a:latin typeface="+mn-lt"/>
                  <a:ea typeface="+mn-ea"/>
                  <a:cs typeface="+mn-cs"/>
                </a:rPr>
                <a:t>, </a:t>
              </a:r>
              <a:endParaRPr lang="en-US" sz="1100" kern="1200"/>
            </a:p>
          </xdr:txBody>
        </xdr:sp>
      </mc:Choice>
      <mc:Fallback xmlns="">
        <xdr:sp macro="" textlink="">
          <xdr:nvSpPr>
            <xdr:cNvPr id="12" name="TextBox 11">
              <a:extLst>
                <a:ext uri="{FF2B5EF4-FFF2-40B4-BE49-F238E27FC236}">
                  <a16:creationId xmlns:a16="http://schemas.microsoft.com/office/drawing/2014/main" id="{767E4C04-DFF5-4D1D-A3ED-E8B75EBF257A}"/>
                </a:ext>
              </a:extLst>
            </xdr:cNvPr>
            <xdr:cNvSpPr txBox="1"/>
          </xdr:nvSpPr>
          <xdr:spPr>
            <a:xfrm>
              <a:off x="8534400" y="0"/>
              <a:ext cx="198882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X</a:t>
              </a:r>
              <a:r>
                <a:rPr lang="en-US" sz="1100" kern="1200" baseline="0"/>
                <a:t> range: </a:t>
              </a:r>
              <a:r>
                <a:rPr lang="en-US" sz="1100" b="0" i="0" kern="1200" baseline="0">
                  <a:latin typeface="Cambria Math" panose="02040503050406030204" pitchFamily="18" charset="0"/>
                </a:rPr>
                <a:t>𝑋_𝑙𝑜𝑤≤𝑋≤𝑋_ℎ𝑖𝑔ℎ</a:t>
              </a:r>
              <a:r>
                <a:rPr lang="en-US" sz="1100" kern="1200"/>
                <a:t>, </a:t>
              </a:r>
            </a:p>
            <a:p>
              <a:r>
                <a:rPr lang="en-US" sz="1100" baseline="0">
                  <a:solidFill>
                    <a:schemeClr val="dk1"/>
                  </a:solidFill>
                  <a:effectLst/>
                  <a:latin typeface="+mn-lt"/>
                  <a:ea typeface="+mn-ea"/>
                  <a:cs typeface="+mn-cs"/>
                </a:rPr>
                <a:t>Y range: </a:t>
              </a:r>
              <a:r>
                <a:rPr lang="en-US" sz="1100" b="0" i="0" baseline="0">
                  <a:solidFill>
                    <a:schemeClr val="dk1"/>
                  </a:solidFill>
                  <a:effectLst/>
                  <a:latin typeface="Cambria Math" panose="02040503050406030204" pitchFamily="18" charset="0"/>
                  <a:ea typeface="+mn-ea"/>
                  <a:cs typeface="+mn-cs"/>
                </a:rPr>
                <a:t>𝑌_𝑙𝑜𝑤≤𝑌≤𝑌_ℎ𝑖𝑔ℎ</a:t>
              </a:r>
              <a:r>
                <a:rPr lang="en-US" sz="1100">
                  <a:solidFill>
                    <a:schemeClr val="dk1"/>
                  </a:solidFill>
                  <a:effectLst/>
                  <a:latin typeface="+mn-lt"/>
                  <a:ea typeface="+mn-ea"/>
                  <a:cs typeface="+mn-cs"/>
                </a:rPr>
                <a:t>, </a:t>
              </a:r>
              <a:endParaRPr lang="en-US" sz="1100" kern="1200"/>
            </a:p>
          </xdr:txBody>
        </xdr:sp>
      </mc:Fallback>
    </mc:AlternateContent>
    <xdr:clientData/>
  </xdr:twoCellAnchor>
  <xdr:twoCellAnchor>
    <xdr:from>
      <xdr:col>11</xdr:col>
      <xdr:colOff>83820</xdr:colOff>
      <xdr:row>9</xdr:row>
      <xdr:rowOff>53340</xdr:rowOff>
    </xdr:from>
    <xdr:to>
      <xdr:col>11</xdr:col>
      <xdr:colOff>472440</xdr:colOff>
      <xdr:row>10</xdr:row>
      <xdr:rowOff>160020</xdr:rowOff>
    </xdr:to>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1E5415B1-C3D3-4A20-AC47-17008B7E0A45}"/>
                </a:ext>
              </a:extLst>
            </xdr:cNvPr>
            <xdr:cNvSpPr txBox="1"/>
          </xdr:nvSpPr>
          <xdr:spPr>
            <a:xfrm>
              <a:off x="6789420" y="169926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𝑋</m:t>
                        </m:r>
                      </m:e>
                      <m:sub>
                        <m:r>
                          <a:rPr lang="en-US" sz="1100" b="0" i="1" kern="1200">
                            <a:latin typeface="Cambria Math" panose="02040503050406030204" pitchFamily="18" charset="0"/>
                          </a:rPr>
                          <m:t>𝑙𝑜𝑤</m:t>
                        </m:r>
                      </m:sub>
                    </m:sSub>
                  </m:oMath>
                </m:oMathPara>
              </a14:m>
              <a:endParaRPr lang="en-US" sz="1100" kern="1200"/>
            </a:p>
          </xdr:txBody>
        </xdr:sp>
      </mc:Choice>
      <mc:Fallback xmlns="">
        <xdr:sp macro="" textlink="">
          <xdr:nvSpPr>
            <xdr:cNvPr id="13" name="TextBox 12">
              <a:extLst>
                <a:ext uri="{FF2B5EF4-FFF2-40B4-BE49-F238E27FC236}">
                  <a16:creationId xmlns:a16="http://schemas.microsoft.com/office/drawing/2014/main" id="{1E5415B1-C3D3-4A20-AC47-17008B7E0A45}"/>
                </a:ext>
              </a:extLst>
            </xdr:cNvPr>
            <xdr:cNvSpPr txBox="1"/>
          </xdr:nvSpPr>
          <xdr:spPr>
            <a:xfrm>
              <a:off x="6789420" y="169926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100" b="0" i="0" kern="1200">
                  <a:latin typeface="Cambria Math" panose="02040503050406030204" pitchFamily="18" charset="0"/>
                </a:rPr>
                <a:t>𝑋_𝑙𝑜𝑤</a:t>
              </a:r>
              <a:endParaRPr lang="en-US" sz="1100" kern="1200"/>
            </a:p>
          </xdr:txBody>
        </xdr:sp>
      </mc:Fallback>
    </mc:AlternateContent>
    <xdr:clientData/>
  </xdr:twoCellAnchor>
  <xdr:twoCellAnchor>
    <xdr:from>
      <xdr:col>11</xdr:col>
      <xdr:colOff>53340</xdr:colOff>
      <xdr:row>11</xdr:row>
      <xdr:rowOff>53340</xdr:rowOff>
    </xdr:from>
    <xdr:to>
      <xdr:col>11</xdr:col>
      <xdr:colOff>518160</xdr:colOff>
      <xdr:row>12</xdr:row>
      <xdr:rowOff>160020</xdr:rowOff>
    </xdr:to>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19B8B65-6C3C-4D6C-9E12-B36EA65AA79F}"/>
                </a:ext>
              </a:extLst>
            </xdr:cNvPr>
            <xdr:cNvSpPr txBox="1"/>
          </xdr:nvSpPr>
          <xdr:spPr>
            <a:xfrm>
              <a:off x="6758940" y="2065020"/>
              <a:ext cx="4648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𝑋</m:t>
                        </m:r>
                      </m:e>
                      <m:sub>
                        <m:r>
                          <a:rPr lang="en-US" sz="1100" b="0" i="1" kern="1200">
                            <a:latin typeface="Cambria Math" panose="02040503050406030204" pitchFamily="18" charset="0"/>
                          </a:rPr>
                          <m:t>h𝑖𝑔h</m:t>
                        </m:r>
                      </m:sub>
                    </m:sSub>
                  </m:oMath>
                </m:oMathPara>
              </a14:m>
              <a:endParaRPr lang="en-US" sz="1100" b="0" kern="1200"/>
            </a:p>
            <a:p>
              <a:endParaRPr lang="en-US" sz="1100" kern="1200"/>
            </a:p>
          </xdr:txBody>
        </xdr:sp>
      </mc:Choice>
      <mc:Fallback xmlns="">
        <xdr:sp macro="" textlink="">
          <xdr:nvSpPr>
            <xdr:cNvPr id="14" name="TextBox 13">
              <a:extLst>
                <a:ext uri="{FF2B5EF4-FFF2-40B4-BE49-F238E27FC236}">
                  <a16:creationId xmlns:a16="http://schemas.microsoft.com/office/drawing/2014/main" id="{019B8B65-6C3C-4D6C-9E12-B36EA65AA79F}"/>
                </a:ext>
              </a:extLst>
            </xdr:cNvPr>
            <xdr:cNvSpPr txBox="1"/>
          </xdr:nvSpPr>
          <xdr:spPr>
            <a:xfrm>
              <a:off x="6758940" y="2065020"/>
              <a:ext cx="4648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100" b="0" i="0" kern="1200">
                  <a:latin typeface="Cambria Math" panose="02040503050406030204" pitchFamily="18" charset="0"/>
                </a:rPr>
                <a:t>𝑋_ℎ𝑖𝑔ℎ</a:t>
              </a:r>
              <a:endParaRPr lang="en-US" sz="1100" b="0" kern="1200"/>
            </a:p>
            <a:p>
              <a:endParaRPr lang="en-US" sz="1100" kern="1200"/>
            </a:p>
          </xdr:txBody>
        </xdr:sp>
      </mc:Fallback>
    </mc:AlternateContent>
    <xdr:clientData/>
  </xdr:twoCellAnchor>
  <xdr:twoCellAnchor>
    <xdr:from>
      <xdr:col>11</xdr:col>
      <xdr:colOff>83820</xdr:colOff>
      <xdr:row>14</xdr:row>
      <xdr:rowOff>53340</xdr:rowOff>
    </xdr:from>
    <xdr:to>
      <xdr:col>11</xdr:col>
      <xdr:colOff>472440</xdr:colOff>
      <xdr:row>15</xdr:row>
      <xdr:rowOff>160020</xdr:rowOff>
    </xdr:to>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E1E2E443-C2C0-4AF4-97D2-156564C9EF8F}"/>
                </a:ext>
              </a:extLst>
            </xdr:cNvPr>
            <xdr:cNvSpPr txBox="1"/>
          </xdr:nvSpPr>
          <xdr:spPr>
            <a:xfrm>
              <a:off x="6789420" y="261366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𝑌</m:t>
                        </m:r>
                      </m:e>
                      <m:sub>
                        <m:r>
                          <a:rPr lang="en-US" sz="1100" b="0" i="1" kern="1200">
                            <a:latin typeface="Cambria Math" panose="02040503050406030204" pitchFamily="18" charset="0"/>
                          </a:rPr>
                          <m:t>𝑙𝑜𝑤</m:t>
                        </m:r>
                      </m:sub>
                    </m:sSub>
                  </m:oMath>
                </m:oMathPara>
              </a14:m>
              <a:endParaRPr lang="en-US" sz="1100" kern="1200"/>
            </a:p>
          </xdr:txBody>
        </xdr:sp>
      </mc:Choice>
      <mc:Fallback xmlns="">
        <xdr:sp macro="" textlink="">
          <xdr:nvSpPr>
            <xdr:cNvPr id="15" name="TextBox 14">
              <a:extLst>
                <a:ext uri="{FF2B5EF4-FFF2-40B4-BE49-F238E27FC236}">
                  <a16:creationId xmlns:a16="http://schemas.microsoft.com/office/drawing/2014/main" id="{E1E2E443-C2C0-4AF4-97D2-156564C9EF8F}"/>
                </a:ext>
              </a:extLst>
            </xdr:cNvPr>
            <xdr:cNvSpPr txBox="1"/>
          </xdr:nvSpPr>
          <xdr:spPr>
            <a:xfrm>
              <a:off x="6789420" y="261366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100" b="0" i="0" kern="1200">
                  <a:latin typeface="Cambria Math" panose="02040503050406030204" pitchFamily="18" charset="0"/>
                </a:rPr>
                <a:t>𝑌_𝑙𝑜𝑤</a:t>
              </a:r>
              <a:endParaRPr lang="en-US" sz="1100" kern="1200"/>
            </a:p>
          </xdr:txBody>
        </xdr:sp>
      </mc:Fallback>
    </mc:AlternateContent>
    <xdr:clientData/>
  </xdr:twoCellAnchor>
  <xdr:twoCellAnchor>
    <xdr:from>
      <xdr:col>11</xdr:col>
      <xdr:colOff>129540</xdr:colOff>
      <xdr:row>16</xdr:row>
      <xdr:rowOff>76200</xdr:rowOff>
    </xdr:from>
    <xdr:to>
      <xdr:col>11</xdr:col>
      <xdr:colOff>518160</xdr:colOff>
      <xdr:row>18</xdr:row>
      <xdr:rowOff>0</xdr:rowOff>
    </xdr:to>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99ED4C81-5AE1-488E-BB3D-9C2587E108DC}"/>
                </a:ext>
              </a:extLst>
            </xdr:cNvPr>
            <xdr:cNvSpPr txBox="1"/>
          </xdr:nvSpPr>
          <xdr:spPr>
            <a:xfrm>
              <a:off x="6835140" y="300228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𝑌</m:t>
                        </m:r>
                      </m:e>
                      <m:sub>
                        <m:r>
                          <a:rPr lang="en-US" sz="1100" b="0" i="1" kern="1200">
                            <a:latin typeface="Cambria Math" panose="02040503050406030204" pitchFamily="18" charset="0"/>
                          </a:rPr>
                          <m:t>h𝑖𝑔h</m:t>
                        </m:r>
                      </m:sub>
                    </m:sSub>
                  </m:oMath>
                </m:oMathPara>
              </a14:m>
              <a:endParaRPr lang="en-US" sz="1100" kern="1200"/>
            </a:p>
          </xdr:txBody>
        </xdr:sp>
      </mc:Choice>
      <mc:Fallback xmlns="">
        <xdr:sp macro="" textlink="">
          <xdr:nvSpPr>
            <xdr:cNvPr id="16" name="TextBox 15">
              <a:extLst>
                <a:ext uri="{FF2B5EF4-FFF2-40B4-BE49-F238E27FC236}">
                  <a16:creationId xmlns:a16="http://schemas.microsoft.com/office/drawing/2014/main" id="{99ED4C81-5AE1-488E-BB3D-9C2587E108DC}"/>
                </a:ext>
              </a:extLst>
            </xdr:cNvPr>
            <xdr:cNvSpPr txBox="1"/>
          </xdr:nvSpPr>
          <xdr:spPr>
            <a:xfrm>
              <a:off x="6835140" y="300228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r>
                <a:rPr lang="en-US" sz="1100" b="0" i="0" kern="1200">
                  <a:latin typeface="Cambria Math" panose="02040503050406030204" pitchFamily="18" charset="0"/>
                </a:rPr>
                <a:t>𝑌_ℎ𝑖𝑔ℎ</a:t>
              </a:r>
              <a:endParaRPr lang="en-US" sz="1100" kern="1200"/>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0</xdr:col>
      <xdr:colOff>83820</xdr:colOff>
      <xdr:row>0</xdr:row>
      <xdr:rowOff>53340</xdr:rowOff>
    </xdr:from>
    <xdr:to>
      <xdr:col>10</xdr:col>
      <xdr:colOff>129540</xdr:colOff>
      <xdr:row>21</xdr:row>
      <xdr:rowOff>30480</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E187170F-6B09-44C8-AD16-181DE23151A4}"/>
                </a:ext>
              </a:extLst>
            </xdr:cNvPr>
            <xdr:cNvSpPr txBox="1"/>
          </xdr:nvSpPr>
          <xdr:spPr>
            <a:xfrm>
              <a:off x="83820" y="53340"/>
              <a:ext cx="6141720" cy="3817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By: Mohammad</a:t>
              </a:r>
              <a:r>
                <a:rPr lang="en-US" sz="1100" kern="1200" baseline="0"/>
                <a:t> Abubakar Atiq, To Sir Rehan Ashrad,</a:t>
              </a:r>
            </a:p>
            <a:p>
              <a:r>
                <a:rPr lang="en-US" sz="1100" kern="1200" baseline="0"/>
                <a:t>BSIE, F2022031002</a:t>
              </a:r>
              <a:endParaRPr lang="en-US" sz="1100" kern="1200"/>
            </a:p>
            <a:p>
              <a:r>
                <a:rPr lang="en-US" sz="1100" kern="1200"/>
                <a:t>Example 10: A Bombing Mission, page 68, Chapter 02</a:t>
              </a:r>
            </a:p>
            <a:p>
              <a:r>
                <a:rPr lang="en-US" sz="1100" kern="1200"/>
                <a:t>Consider a bomber</a:t>
              </a:r>
              <a:r>
                <a:rPr lang="en-US" sz="1100" kern="1200" baseline="0"/>
                <a:t> attempting to destroy an ammunication depot. (This bomber has conventional rather than laser-guided weapons). If a bomb falls anywhere inside the target, a hit is scored; otherwise, the bomb is a miss. (Note that when a bomb appears appears visually to have touched a boundary line, it may or may not have hit the target; the model determines mathematically whether a hit has occurred, using the (X,Y) coordinates nd the equations of the piecewise-linear boundary of the depot.)</a:t>
              </a:r>
              <a:endParaRPr lang="en-US" sz="1100" kern="1200"/>
            </a:p>
            <a:p>
              <a:r>
                <a:rPr lang="en-US" sz="1100" kern="1200"/>
                <a:t>The bomber flies in the horizontal direction and carries 10 bombs.</a:t>
              </a:r>
              <a:r>
                <a:rPr lang="en-US" sz="1100" kern="1200" baseline="0"/>
                <a:t> The aiming point is (0,0). The actual point of impact is assumed to be normally distributed around the aiming point with a standard deviation of 400 meters in the direction of flight and 200 meters in the perpendicular direction. The problem is to simulate the operation and estimate the number of bombs on target.</a:t>
              </a:r>
            </a:p>
            <a:p>
              <a:r>
                <a:rPr lang="en-US" sz="1100" kern="1200" baseline="0"/>
                <a:t>Recall that the standardized normal variate Z, having mean </a:t>
              </a:r>
              <a14:m>
                <m:oMath xmlns:m="http://schemas.openxmlformats.org/officeDocument/2006/math">
                  <m:r>
                    <a:rPr lang="en-US" sz="1100" b="0" i="1" kern="1200" baseline="0">
                      <a:latin typeface="Cambria Math" panose="02040503050406030204" pitchFamily="18" charset="0"/>
                    </a:rPr>
                    <m:t>𝜇</m:t>
                  </m:r>
                  <m:r>
                    <a:rPr lang="en-US" sz="1100" b="0" i="1" kern="1200" baseline="0">
                      <a:latin typeface="Cambria Math" panose="02040503050406030204" pitchFamily="18" charset="0"/>
                    </a:rPr>
                    <m:t>=0,</m:t>
                  </m:r>
                </m:oMath>
              </a14:m>
              <a:r>
                <a:rPr lang="en-US" sz="1100" kern="1200"/>
                <a:t> and</a:t>
              </a:r>
              <a:r>
                <a:rPr lang="en-US" sz="1100" kern="1200" baseline="0"/>
                <a:t> standard deviation </a:t>
              </a:r>
              <a14:m>
                <m:oMath xmlns:m="http://schemas.openxmlformats.org/officeDocument/2006/math">
                  <m:r>
                    <a:rPr lang="en-US" sz="1100" b="0" i="1" kern="1200" baseline="0">
                      <a:latin typeface="Cambria Math" panose="02040503050406030204" pitchFamily="18" charset="0"/>
                    </a:rPr>
                    <m:t>𝜎</m:t>
                  </m:r>
                  <m:r>
                    <a:rPr lang="en-US" sz="1100" b="0" i="1" kern="1200" baseline="0">
                      <a:latin typeface="Cambria Math" panose="02040503050406030204" pitchFamily="18" charset="0"/>
                    </a:rPr>
                    <m:t>=1,</m:t>
                  </m:r>
                </m:oMath>
              </a14:m>
              <a:r>
                <a:rPr lang="en-US" sz="1100" kern="1200"/>
                <a:t> is distributed as</a:t>
              </a:r>
            </a:p>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𝑍</m:t>
                    </m:r>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r>
                          <a:rPr lang="en-US" sz="1100" b="0" i="1" kern="1200">
                            <a:latin typeface="Cambria Math" panose="02040503050406030204" pitchFamily="18" charset="0"/>
                          </a:rPr>
                          <m:t>𝑋</m:t>
                        </m:r>
                        <m:r>
                          <a:rPr lang="en-US" sz="1100" b="0" i="1" kern="1200">
                            <a:latin typeface="Cambria Math" panose="02040503050406030204" pitchFamily="18" charset="0"/>
                          </a:rPr>
                          <m:t>−</m:t>
                        </m:r>
                        <m:r>
                          <a:rPr lang="en-US" sz="1100" b="0" i="1" kern="1200">
                            <a:latin typeface="Cambria Math" panose="02040503050406030204" pitchFamily="18" charset="0"/>
                          </a:rPr>
                          <m:t>𝜇</m:t>
                        </m:r>
                      </m:num>
                      <m:den>
                        <m:r>
                          <a:rPr lang="en-US" sz="1100" b="0" i="1" kern="1200">
                            <a:latin typeface="Cambria Math" panose="02040503050406030204" pitchFamily="18" charset="0"/>
                          </a:rPr>
                          <m:t>𝜎</m:t>
                        </m:r>
                      </m:den>
                    </m:f>
                  </m:oMath>
                </m:oMathPara>
              </a14:m>
              <a:endParaRPr lang="en-US" sz="1100" kern="1200"/>
            </a:p>
            <a:p>
              <a:r>
                <a:rPr lang="en-US" sz="1100" kern="1200"/>
                <a:t>Where X is a normal random variable, Then, with mean zero and standard deviations</a:t>
              </a:r>
              <a:r>
                <a:rPr lang="en-US" sz="1100" kern="1200" baseline="0"/>
                <a:t> given by </a:t>
              </a:r>
              <a:endParaRPr lang="en-US" sz="1100" b="0" i="1" kern="1200" baseline="0">
                <a:latin typeface="Cambria Math" panose="02040503050406030204" pitchFamily="18" charset="0"/>
              </a:endParaRPr>
            </a:p>
            <a:p>
              <a14:m>
                <m:oMath xmlns:m="http://schemas.openxmlformats.org/officeDocument/2006/math">
                  <m:sSub>
                    <m:sSubPr>
                      <m:ctrlPr>
                        <a:rPr lang="en-US" sz="1100" b="0" i="1" kern="1200" baseline="0">
                          <a:latin typeface="Cambria Math" panose="02040503050406030204" pitchFamily="18" charset="0"/>
                        </a:rPr>
                      </m:ctrlPr>
                    </m:sSubPr>
                    <m:e>
                      <m:r>
                        <a:rPr lang="en-US" sz="1100" b="0" i="1" kern="1200" baseline="0">
                          <a:latin typeface="Cambria Math" panose="02040503050406030204" pitchFamily="18" charset="0"/>
                        </a:rPr>
                        <m:t>𝜎</m:t>
                      </m:r>
                    </m:e>
                    <m:sub>
                      <m:r>
                        <a:rPr lang="en-US" sz="1100" b="0" i="1" kern="1200" baseline="0">
                          <a:latin typeface="Cambria Math" panose="02040503050406030204" pitchFamily="18" charset="0"/>
                        </a:rPr>
                        <m:t>𝑋</m:t>
                      </m:r>
                    </m:sub>
                  </m:sSub>
                  <m:r>
                    <a:rPr lang="en-US" sz="1100" b="0" i="1" kern="1200" baseline="0">
                      <a:latin typeface="Cambria Math" panose="02040503050406030204" pitchFamily="18" charset="0"/>
                    </a:rPr>
                    <m:t>=400 </m:t>
                  </m:r>
                  <m:r>
                    <a:rPr lang="en-US" sz="1100" b="0" i="1" kern="1200" baseline="0">
                      <a:latin typeface="Cambria Math" panose="02040503050406030204" pitchFamily="18" charset="0"/>
                    </a:rPr>
                    <m:t>𝑎𝑛𝑑</m:t>
                  </m:r>
                  <m:r>
                    <a:rPr lang="en-US" sz="1100" b="0" i="1" kern="1200" baseline="0">
                      <a:latin typeface="Cambria Math" panose="02040503050406030204" pitchFamily="18" charset="0"/>
                    </a:rPr>
                    <m:t> </m:t>
                  </m:r>
                  <m:sSub>
                    <m:sSubPr>
                      <m:ctrlPr>
                        <a:rPr lang="en-US" sz="1100" b="0" i="1" kern="1200" baseline="0">
                          <a:latin typeface="Cambria Math" panose="02040503050406030204" pitchFamily="18" charset="0"/>
                        </a:rPr>
                      </m:ctrlPr>
                    </m:sSubPr>
                    <m:e>
                      <m:r>
                        <a:rPr lang="en-US" sz="1100" b="0" i="1" kern="1200" baseline="0">
                          <a:latin typeface="Cambria Math" panose="02040503050406030204" pitchFamily="18" charset="0"/>
                        </a:rPr>
                        <m:t>𝜎</m:t>
                      </m:r>
                    </m:e>
                    <m:sub>
                      <m:r>
                        <a:rPr lang="en-US" sz="1100" b="0" i="1" kern="1200" baseline="0">
                          <a:latin typeface="Cambria Math" panose="02040503050406030204" pitchFamily="18" charset="0"/>
                        </a:rPr>
                        <m:t>𝑌</m:t>
                      </m:r>
                    </m:sub>
                  </m:sSub>
                  <m:r>
                    <a:rPr lang="en-US" sz="1100" b="0" i="1" kern="1200" baseline="0">
                      <a:latin typeface="Cambria Math" panose="02040503050406030204" pitchFamily="18" charset="0"/>
                    </a:rPr>
                    <m:t>=200</m:t>
                  </m:r>
                </m:oMath>
              </a14:m>
              <a:r>
                <a:rPr lang="en-US" sz="1100" kern="1200"/>
                <a:t>, we have</a:t>
              </a:r>
            </a:p>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𝑍</m:t>
                        </m:r>
                      </m:e>
                      <m:sub>
                        <m:r>
                          <a:rPr lang="en-US" sz="1100" b="0" i="1" kern="1200">
                            <a:latin typeface="Cambria Math" panose="02040503050406030204" pitchFamily="18" charset="0"/>
                          </a:rPr>
                          <m:t>𝑋</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r>
                          <a:rPr lang="en-US" sz="1100" b="0" i="1" kern="1200">
                            <a:latin typeface="Cambria Math" panose="02040503050406030204" pitchFamily="18" charset="0"/>
                          </a:rPr>
                          <m:t>𝑋</m:t>
                        </m:r>
                      </m:num>
                      <m:den>
                        <m:r>
                          <a:rPr lang="en-US" sz="1100" b="0" i="1" kern="1200">
                            <a:latin typeface="Cambria Math" panose="02040503050406030204" pitchFamily="18" charset="0"/>
                          </a:rPr>
                          <m:t>400</m:t>
                        </m:r>
                      </m:den>
                    </m:f>
                    <m:r>
                      <a:rPr lang="en-US" sz="1100" b="0" i="1" kern="1200">
                        <a:latin typeface="Cambria Math" panose="02040503050406030204" pitchFamily="18" charset="0"/>
                      </a:rPr>
                      <m:t>, </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𝑍</m:t>
                        </m:r>
                      </m:e>
                      <m:sub>
                        <m:r>
                          <a:rPr lang="en-US" sz="1100" b="0" i="1" kern="1200">
                            <a:latin typeface="Cambria Math" panose="02040503050406030204" pitchFamily="18" charset="0"/>
                          </a:rPr>
                          <m:t>𝑌</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r>
                          <a:rPr lang="en-US" sz="1100" b="0" i="1" kern="1200">
                            <a:latin typeface="Cambria Math" panose="02040503050406030204" pitchFamily="18" charset="0"/>
                          </a:rPr>
                          <m:t>𝑌</m:t>
                        </m:r>
                      </m:num>
                      <m:den>
                        <m:r>
                          <a:rPr lang="en-US" sz="1100" b="0" i="1" kern="1200">
                            <a:latin typeface="Cambria Math" panose="02040503050406030204" pitchFamily="18" charset="0"/>
                          </a:rPr>
                          <m:t>200</m:t>
                        </m:r>
                      </m:den>
                    </m:f>
                  </m:oMath>
                </m:oMathPara>
              </a14:m>
              <a:endParaRPr lang="en-US" sz="1100" kern="1200"/>
            </a:p>
            <a:p>
              <a:r>
                <a:rPr lang="en-US" sz="1100" kern="1200"/>
                <a:t>Where (X,Y) are the simulated coordinates where</a:t>
              </a:r>
              <a:r>
                <a:rPr lang="en-US" sz="1100" kern="1200" baseline="0"/>
                <a:t> the bomb hits.</a:t>
              </a:r>
            </a:p>
            <a:p>
              <a:endParaRPr lang="en-US" sz="1100" kern="1200"/>
            </a:p>
          </xdr:txBody>
        </xdr:sp>
      </mc:Choice>
      <mc:Fallback xmlns="">
        <xdr:sp macro="" textlink="">
          <xdr:nvSpPr>
            <xdr:cNvPr id="2" name="TextBox 1">
              <a:extLst>
                <a:ext uri="{FF2B5EF4-FFF2-40B4-BE49-F238E27FC236}">
                  <a16:creationId xmlns:a16="http://schemas.microsoft.com/office/drawing/2014/main" id="{E187170F-6B09-44C8-AD16-181DE23151A4}"/>
                </a:ext>
              </a:extLst>
            </xdr:cNvPr>
            <xdr:cNvSpPr txBox="1"/>
          </xdr:nvSpPr>
          <xdr:spPr>
            <a:xfrm>
              <a:off x="83820" y="53340"/>
              <a:ext cx="6141720" cy="3817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By: Mohammad</a:t>
              </a:r>
              <a:r>
                <a:rPr lang="en-US" sz="1100" kern="1200" baseline="0"/>
                <a:t> Abubakar Atiq, To Sir Rehan Ashrad,</a:t>
              </a:r>
            </a:p>
            <a:p>
              <a:r>
                <a:rPr lang="en-US" sz="1100" kern="1200" baseline="0"/>
                <a:t>BSIE, F2022031002</a:t>
              </a:r>
              <a:endParaRPr lang="en-US" sz="1100" kern="1200"/>
            </a:p>
            <a:p>
              <a:r>
                <a:rPr lang="en-US" sz="1100" kern="1200"/>
                <a:t>Example 10: A Bombing Mission, page 68, Chapter 02</a:t>
              </a:r>
            </a:p>
            <a:p>
              <a:r>
                <a:rPr lang="en-US" sz="1100" kern="1200"/>
                <a:t>Consider a bomber</a:t>
              </a:r>
              <a:r>
                <a:rPr lang="en-US" sz="1100" kern="1200" baseline="0"/>
                <a:t> attempting to destroy an ammunication depot. (This bomber has conventional rather than laser-guided weapons). If a bomb falls anywhere inside the target, a hit is scored; otherwise, the bomb is a miss. (Note that when a bomb appears appears visually to have touched a boundary line, it may or may not have hit the target; the model determines mathematically whether a hit has occurred, using the (X,Y) coordinates nd the equations of the piecewise-linear boundary of the depot.)</a:t>
              </a:r>
              <a:endParaRPr lang="en-US" sz="1100" kern="1200"/>
            </a:p>
            <a:p>
              <a:r>
                <a:rPr lang="en-US" sz="1100" kern="1200"/>
                <a:t>The bomber flies in the horizontal direction and carries 10 bombs.</a:t>
              </a:r>
              <a:r>
                <a:rPr lang="en-US" sz="1100" kern="1200" baseline="0"/>
                <a:t> The aiming point is (0,0). The actual point of impact is assumed to be normally distributed around the aiming point with a standard deviation of 400 meters in the direction of flight and 200 meters in the perpendicular direction. The problem is to simulate the operation and estimate the number of bombs on target.</a:t>
              </a:r>
            </a:p>
            <a:p>
              <a:r>
                <a:rPr lang="en-US" sz="1100" kern="1200" baseline="0"/>
                <a:t>Recall that the standardized normal variate Z, having mean </a:t>
              </a:r>
              <a:r>
                <a:rPr lang="en-US" sz="1100" b="0" i="0" kern="1200" baseline="0">
                  <a:latin typeface="Cambria Math" panose="02040503050406030204" pitchFamily="18" charset="0"/>
                </a:rPr>
                <a:t>𝜇=0,</a:t>
              </a:r>
              <a:r>
                <a:rPr lang="en-US" sz="1100" kern="1200"/>
                <a:t> and</a:t>
              </a:r>
              <a:r>
                <a:rPr lang="en-US" sz="1100" kern="1200" baseline="0"/>
                <a:t> standard deviation </a:t>
              </a:r>
              <a:r>
                <a:rPr lang="en-US" sz="1100" b="0" i="0" kern="1200" baseline="0">
                  <a:latin typeface="Cambria Math" panose="02040503050406030204" pitchFamily="18" charset="0"/>
                </a:rPr>
                <a:t>𝜎=1,</a:t>
              </a:r>
              <a:r>
                <a:rPr lang="en-US" sz="1100" kern="1200"/>
                <a:t> is distributed as</a:t>
              </a:r>
            </a:p>
            <a:p>
              <a:r>
                <a:rPr lang="en-US" sz="1100" b="0" i="0" kern="1200">
                  <a:latin typeface="Cambria Math" panose="02040503050406030204" pitchFamily="18" charset="0"/>
                </a:rPr>
                <a:t>𝑍=(𝑋−𝜇)/𝜎</a:t>
              </a:r>
              <a:endParaRPr lang="en-US" sz="1100" kern="1200"/>
            </a:p>
            <a:p>
              <a:r>
                <a:rPr lang="en-US" sz="1100" kern="1200"/>
                <a:t>Where X is a normal random variable, Then, with mean zero and standard deviations</a:t>
              </a:r>
              <a:r>
                <a:rPr lang="en-US" sz="1100" kern="1200" baseline="0"/>
                <a:t> given by </a:t>
              </a:r>
              <a:endParaRPr lang="en-US" sz="1100" b="0" i="1" kern="1200" baseline="0">
                <a:latin typeface="Cambria Math" panose="02040503050406030204" pitchFamily="18" charset="0"/>
              </a:endParaRPr>
            </a:p>
            <a:p>
              <a:r>
                <a:rPr lang="en-US" sz="1100" b="0" i="0" kern="1200" baseline="0">
                  <a:latin typeface="Cambria Math" panose="02040503050406030204" pitchFamily="18" charset="0"/>
                </a:rPr>
                <a:t>𝜎_𝑋=400 𝑎𝑛𝑑 𝜎_𝑌=200</a:t>
              </a:r>
              <a:r>
                <a:rPr lang="en-US" sz="1100" kern="1200"/>
                <a:t>, we have</a:t>
              </a:r>
            </a:p>
            <a:p>
              <a:r>
                <a:rPr lang="en-US" sz="1100" b="0" i="0" kern="1200">
                  <a:latin typeface="Cambria Math" panose="02040503050406030204" pitchFamily="18" charset="0"/>
                </a:rPr>
                <a:t>𝑍_𝑋=𝑋/400, 𝑍_𝑌=𝑌/200</a:t>
              </a:r>
              <a:endParaRPr lang="en-US" sz="1100" kern="1200"/>
            </a:p>
            <a:p>
              <a:r>
                <a:rPr lang="en-US" sz="1100" kern="1200"/>
                <a:t>Where (X,Y) are the simulated coordinates where</a:t>
              </a:r>
              <a:r>
                <a:rPr lang="en-US" sz="1100" kern="1200" baseline="0"/>
                <a:t> the bomb hits.</a:t>
              </a:r>
            </a:p>
            <a:p>
              <a:endParaRPr lang="en-US" sz="1100" kern="1200"/>
            </a:p>
          </xdr:txBody>
        </xdr:sp>
      </mc:Fallback>
    </mc:AlternateContent>
    <xdr:clientData/>
  </xdr:twoCellAnchor>
  <xdr:twoCellAnchor>
    <xdr:from>
      <xdr:col>11</xdr:col>
      <xdr:colOff>83820</xdr:colOff>
      <xdr:row>0</xdr:row>
      <xdr:rowOff>53340</xdr:rowOff>
    </xdr:from>
    <xdr:to>
      <xdr:col>11</xdr:col>
      <xdr:colOff>472440</xdr:colOff>
      <xdr:row>1</xdr:row>
      <xdr:rowOff>160020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BFD26695-1B5B-475E-9870-C4186F0B4AEA}"/>
                </a:ext>
              </a:extLst>
            </xdr:cNvPr>
            <xdr:cNvSpPr txBox="1"/>
          </xdr:nvSpPr>
          <xdr:spPr>
            <a:xfrm>
              <a:off x="6789420" y="5334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𝜎</m:t>
                        </m:r>
                      </m:e>
                      <m:sub>
                        <m:r>
                          <a:rPr lang="en-US" sz="1100" b="0" i="1" kern="1200">
                            <a:latin typeface="Cambria Math" panose="02040503050406030204" pitchFamily="18" charset="0"/>
                          </a:rPr>
                          <m:t>𝑋</m:t>
                        </m:r>
                      </m:sub>
                    </m:sSub>
                  </m:oMath>
                </m:oMathPara>
              </a14:m>
              <a:endParaRPr lang="en-US" sz="1100" kern="1200"/>
            </a:p>
          </xdr:txBody>
        </xdr:sp>
      </mc:Choice>
      <mc:Fallback xmlns="">
        <xdr:sp macro="" textlink="">
          <xdr:nvSpPr>
            <xdr:cNvPr id="3" name="TextBox 2">
              <a:extLst>
                <a:ext uri="{FF2B5EF4-FFF2-40B4-BE49-F238E27FC236}">
                  <a16:creationId xmlns:a16="http://schemas.microsoft.com/office/drawing/2014/main" id="{BFD26695-1B5B-475E-9870-C4186F0B4AEA}"/>
                </a:ext>
              </a:extLst>
            </xdr:cNvPr>
            <xdr:cNvSpPr txBox="1"/>
          </xdr:nvSpPr>
          <xdr:spPr>
            <a:xfrm>
              <a:off x="6789420" y="5334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𝜎_𝑋</a:t>
              </a:r>
              <a:endParaRPr lang="en-US" sz="1100" kern="1200"/>
            </a:p>
          </xdr:txBody>
        </xdr:sp>
      </mc:Fallback>
    </mc:AlternateContent>
    <xdr:clientData/>
  </xdr:twoCellAnchor>
  <xdr:twoCellAnchor>
    <xdr:from>
      <xdr:col>11</xdr:col>
      <xdr:colOff>129540</xdr:colOff>
      <xdr:row>2</xdr:row>
      <xdr:rowOff>76200</xdr:rowOff>
    </xdr:from>
    <xdr:to>
      <xdr:col>11</xdr:col>
      <xdr:colOff>518160</xdr:colOff>
      <xdr:row>4</xdr:row>
      <xdr:rowOff>0</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BDAD1E0-B099-4A5B-9C9C-EA48CC560621}"/>
                </a:ext>
              </a:extLst>
            </xdr:cNvPr>
            <xdr:cNvSpPr txBox="1"/>
          </xdr:nvSpPr>
          <xdr:spPr>
            <a:xfrm>
              <a:off x="6835140" y="44196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𝜎</m:t>
                        </m:r>
                      </m:e>
                      <m:sub>
                        <m:r>
                          <a:rPr lang="en-US" sz="1100" b="0" i="1" kern="1200">
                            <a:latin typeface="Cambria Math" panose="02040503050406030204" pitchFamily="18" charset="0"/>
                          </a:rPr>
                          <m:t>𝑌</m:t>
                        </m:r>
                      </m:sub>
                    </m:sSub>
                  </m:oMath>
                </m:oMathPara>
              </a14:m>
              <a:endParaRPr lang="en-US" sz="1100" kern="1200"/>
            </a:p>
          </xdr:txBody>
        </xdr:sp>
      </mc:Choice>
      <mc:Fallback xmlns="">
        <xdr:sp macro="" textlink="">
          <xdr:nvSpPr>
            <xdr:cNvPr id="4" name="TextBox 3">
              <a:extLst>
                <a:ext uri="{FF2B5EF4-FFF2-40B4-BE49-F238E27FC236}">
                  <a16:creationId xmlns:a16="http://schemas.microsoft.com/office/drawing/2014/main" id="{5BDAD1E0-B099-4A5B-9C9C-EA48CC560621}"/>
                </a:ext>
              </a:extLst>
            </xdr:cNvPr>
            <xdr:cNvSpPr txBox="1"/>
          </xdr:nvSpPr>
          <xdr:spPr>
            <a:xfrm>
              <a:off x="6835140" y="44196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𝜎_𝑌</a:t>
              </a:r>
              <a:endParaRPr lang="en-US" sz="1100" kern="1200"/>
            </a:p>
          </xdr:txBody>
        </xdr:sp>
      </mc:Fallback>
    </mc:AlternateContent>
    <xdr:clientData/>
  </xdr:twoCellAnchor>
  <xdr:twoCellAnchor>
    <xdr:from>
      <xdr:col>11</xdr:col>
      <xdr:colOff>101600</xdr:colOff>
      <xdr:row>5</xdr:row>
      <xdr:rowOff>0</xdr:rowOff>
    </xdr:from>
    <xdr:to>
      <xdr:col>14</xdr:col>
      <xdr:colOff>48260</xdr:colOff>
      <xdr:row>7</xdr:row>
      <xdr:rowOff>167640</xdr:rowOff>
    </xdr:to>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CDA8A0AE-01F7-4502-8D25-F1E123FB21A0}"/>
                </a:ext>
              </a:extLst>
            </xdr:cNvPr>
            <xdr:cNvSpPr txBox="1"/>
          </xdr:nvSpPr>
          <xdr:spPr>
            <a:xfrm>
              <a:off x="6807200" y="889000"/>
              <a:ext cx="1775460" cy="52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𝑍</m:t>
                        </m:r>
                      </m:e>
                      <m:sub>
                        <m:r>
                          <a:rPr lang="en-US" sz="1100" b="0" i="1" kern="1200">
                            <a:latin typeface="Cambria Math" panose="02040503050406030204" pitchFamily="18" charset="0"/>
                          </a:rPr>
                          <m:t>𝑋</m:t>
                        </m:r>
                      </m:sub>
                    </m:sSub>
                    <m:r>
                      <a:rPr lang="en-US" sz="1100" b="0" i="1" kern="1200">
                        <a:latin typeface="Cambria Math" panose="02040503050406030204" pitchFamily="18" charset="0"/>
                      </a:rPr>
                      <m:t> </m:t>
                    </m:r>
                    <m:r>
                      <a:rPr lang="en-US" sz="1100" b="0" i="1" kern="1200">
                        <a:latin typeface="Cambria Math" panose="02040503050406030204" pitchFamily="18" charset="0"/>
                      </a:rPr>
                      <m:t>𝑎𝑛𝑑</m:t>
                    </m:r>
                    <m:r>
                      <a:rPr lang="en-US" sz="1100" b="0" i="1" kern="1200">
                        <a:latin typeface="Cambria Math" panose="02040503050406030204" pitchFamily="18" charset="0"/>
                      </a:rPr>
                      <m:t> </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𝑍</m:t>
                        </m:r>
                      </m:e>
                      <m:sub>
                        <m:r>
                          <a:rPr lang="en-US" sz="1100" b="0" i="1" kern="1200">
                            <a:latin typeface="Cambria Math" panose="02040503050406030204" pitchFamily="18" charset="0"/>
                          </a:rPr>
                          <m:t>𝑌</m:t>
                        </m:r>
                      </m:sub>
                    </m:sSub>
                    <m:r>
                      <a:rPr lang="en-US" sz="1100" b="0" i="1" kern="1200">
                        <a:latin typeface="Cambria Math" panose="02040503050406030204" pitchFamily="18" charset="0"/>
                      </a:rPr>
                      <m:t> </m:t>
                    </m:r>
                  </m:oMath>
                </m:oMathPara>
              </a14:m>
              <a:endParaRPr lang="en-US" sz="1100" b="0" i="1" kern="1200">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𝑅𝑎𝑛𝑑𝑜𝑚</m:t>
                    </m:r>
                    <m:r>
                      <a:rPr lang="en-US" sz="1100" b="0" i="1" kern="1200">
                        <a:latin typeface="Cambria Math" panose="02040503050406030204" pitchFamily="18" charset="0"/>
                      </a:rPr>
                      <m:t> </m:t>
                    </m:r>
                    <m:r>
                      <a:rPr lang="en-US" sz="1100" b="0" i="1" kern="1200">
                        <a:latin typeface="Cambria Math" panose="02040503050406030204" pitchFamily="18" charset="0"/>
                      </a:rPr>
                      <m:t>𝑁𝑜𝑟𝑚𝑎𝑙</m:t>
                    </m:r>
                    <m:r>
                      <a:rPr lang="en-US" sz="1100" b="0" i="1" kern="1200">
                        <a:latin typeface="Cambria Math" panose="02040503050406030204" pitchFamily="18" charset="0"/>
                      </a:rPr>
                      <m:t> </m:t>
                    </m:r>
                    <m:r>
                      <a:rPr lang="en-US" sz="1100" b="0" i="1" kern="1200">
                        <a:latin typeface="Cambria Math" panose="02040503050406030204" pitchFamily="18" charset="0"/>
                      </a:rPr>
                      <m:t>𝑁𝑢𝑚𝑏𝑒𝑟</m:t>
                    </m:r>
                    <m:r>
                      <a:rPr lang="en-US" sz="1100" b="0" i="1" kern="1200">
                        <a:latin typeface="Cambria Math" panose="02040503050406030204" pitchFamily="18" charset="0"/>
                      </a:rPr>
                      <m:t>,</m:t>
                    </m:r>
                  </m:oMath>
                </m:oMathPara>
              </a14:m>
              <a:endParaRPr lang="en-US" sz="1100" kern="1200"/>
            </a:p>
          </xdr:txBody>
        </xdr:sp>
      </mc:Choice>
      <mc:Fallback xmlns="">
        <xdr:sp macro="" textlink="">
          <xdr:nvSpPr>
            <xdr:cNvPr id="5" name="TextBox 4">
              <a:extLst>
                <a:ext uri="{FF2B5EF4-FFF2-40B4-BE49-F238E27FC236}">
                  <a16:creationId xmlns:a16="http://schemas.microsoft.com/office/drawing/2014/main" id="{CDA8A0AE-01F7-4502-8D25-F1E123FB21A0}"/>
                </a:ext>
              </a:extLst>
            </xdr:cNvPr>
            <xdr:cNvSpPr txBox="1"/>
          </xdr:nvSpPr>
          <xdr:spPr>
            <a:xfrm>
              <a:off x="6807200" y="889000"/>
              <a:ext cx="1775460" cy="52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𝑍_𝑋  𝑎𝑛𝑑 𝑍_𝑌  </a:t>
              </a:r>
              <a:endParaRPr lang="en-US" sz="1100" b="0" i="1" kern="1200">
                <a:latin typeface="Cambria Math" panose="02040503050406030204" pitchFamily="18" charset="0"/>
              </a:endParaRPr>
            </a:p>
            <a:p>
              <a:r>
                <a:rPr lang="en-US" sz="1100" b="0" i="0" kern="1200">
                  <a:latin typeface="Cambria Math" panose="02040503050406030204" pitchFamily="18" charset="0"/>
                </a:rPr>
                <a:t>𝑅𝑎𝑛𝑑𝑜𝑚 𝑁𝑜𝑟𝑚𝑎𝑙 𝑁𝑢𝑚𝑏𝑒𝑟,</a:t>
              </a:r>
              <a:endParaRPr lang="en-US" sz="1100" kern="1200"/>
            </a:p>
          </xdr:txBody>
        </xdr:sp>
      </mc:Fallback>
    </mc:AlternateContent>
    <xdr:clientData/>
  </xdr:twoCellAnchor>
  <xdr:twoCellAnchor>
    <xdr:from>
      <xdr:col>16</xdr:col>
      <xdr:colOff>114300</xdr:colOff>
      <xdr:row>4</xdr:row>
      <xdr:rowOff>22860</xdr:rowOff>
    </xdr:from>
    <xdr:to>
      <xdr:col>16</xdr:col>
      <xdr:colOff>502920</xdr:colOff>
      <xdr:row>5</xdr:row>
      <xdr:rowOff>129540</xdr:rowOff>
    </xdr:to>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B9BC0190-1427-48D3-B2F2-538B9606E062}"/>
                </a:ext>
              </a:extLst>
            </xdr:cNvPr>
            <xdr:cNvSpPr txBox="1"/>
          </xdr:nvSpPr>
          <xdr:spPr>
            <a:xfrm>
              <a:off x="9867900" y="75438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𝑍</m:t>
                        </m:r>
                      </m:e>
                      <m:sub>
                        <m:r>
                          <a:rPr lang="en-US" sz="1100" b="0" i="1" kern="1200">
                            <a:latin typeface="Cambria Math" panose="02040503050406030204" pitchFamily="18" charset="0"/>
                          </a:rPr>
                          <m:t>𝑋</m:t>
                        </m:r>
                      </m:sub>
                    </m:sSub>
                  </m:oMath>
                </m:oMathPara>
              </a14:m>
              <a:endParaRPr lang="en-US" sz="1100" kern="1200"/>
            </a:p>
          </xdr:txBody>
        </xdr:sp>
      </mc:Choice>
      <mc:Fallback xmlns="">
        <xdr:sp macro="" textlink="">
          <xdr:nvSpPr>
            <xdr:cNvPr id="6" name="TextBox 5">
              <a:extLst>
                <a:ext uri="{FF2B5EF4-FFF2-40B4-BE49-F238E27FC236}">
                  <a16:creationId xmlns:a16="http://schemas.microsoft.com/office/drawing/2014/main" id="{B9BC0190-1427-48D3-B2F2-538B9606E062}"/>
                </a:ext>
              </a:extLst>
            </xdr:cNvPr>
            <xdr:cNvSpPr txBox="1"/>
          </xdr:nvSpPr>
          <xdr:spPr>
            <a:xfrm>
              <a:off x="9867900" y="75438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𝑍_𝑋</a:t>
              </a:r>
              <a:endParaRPr lang="en-US" sz="1100" kern="1200"/>
            </a:p>
          </xdr:txBody>
        </xdr:sp>
      </mc:Fallback>
    </mc:AlternateContent>
    <xdr:clientData/>
  </xdr:twoCellAnchor>
  <xdr:twoCellAnchor>
    <xdr:from>
      <xdr:col>19</xdr:col>
      <xdr:colOff>106680</xdr:colOff>
      <xdr:row>4</xdr:row>
      <xdr:rowOff>22860</xdr:rowOff>
    </xdr:from>
    <xdr:to>
      <xdr:col>19</xdr:col>
      <xdr:colOff>495300</xdr:colOff>
      <xdr:row>5</xdr:row>
      <xdr:rowOff>129540</xdr:rowOff>
    </xdr:to>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9CC5F366-0DAD-4C77-A221-140ECCA40B56}"/>
                </a:ext>
              </a:extLst>
            </xdr:cNvPr>
            <xdr:cNvSpPr txBox="1"/>
          </xdr:nvSpPr>
          <xdr:spPr>
            <a:xfrm>
              <a:off x="11689080" y="75438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𝑍</m:t>
                        </m:r>
                      </m:e>
                      <m:sub>
                        <m:r>
                          <a:rPr lang="en-US" sz="1100" b="0" i="1" kern="1200">
                            <a:latin typeface="Cambria Math" panose="02040503050406030204" pitchFamily="18" charset="0"/>
                          </a:rPr>
                          <m:t>𝑌</m:t>
                        </m:r>
                      </m:sub>
                    </m:sSub>
                  </m:oMath>
                </m:oMathPara>
              </a14:m>
              <a:endParaRPr lang="en-US" sz="1100" kern="1200"/>
            </a:p>
          </xdr:txBody>
        </xdr:sp>
      </mc:Choice>
      <mc:Fallback xmlns="">
        <xdr:sp macro="" textlink="">
          <xdr:nvSpPr>
            <xdr:cNvPr id="7" name="TextBox 6">
              <a:extLst>
                <a:ext uri="{FF2B5EF4-FFF2-40B4-BE49-F238E27FC236}">
                  <a16:creationId xmlns:a16="http://schemas.microsoft.com/office/drawing/2014/main" id="{9CC5F366-0DAD-4C77-A221-140ECCA40B56}"/>
                </a:ext>
              </a:extLst>
            </xdr:cNvPr>
            <xdr:cNvSpPr txBox="1"/>
          </xdr:nvSpPr>
          <xdr:spPr>
            <a:xfrm>
              <a:off x="11689080" y="75438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𝑍_𝑌</a:t>
              </a:r>
              <a:endParaRPr lang="en-US" sz="1100" kern="1200"/>
            </a:p>
          </xdr:txBody>
        </xdr:sp>
      </mc:Fallback>
    </mc:AlternateContent>
    <xdr:clientData/>
  </xdr:twoCellAnchor>
  <xdr:twoCellAnchor>
    <xdr:from>
      <xdr:col>17</xdr:col>
      <xdr:colOff>83820</xdr:colOff>
      <xdr:row>4</xdr:row>
      <xdr:rowOff>38100</xdr:rowOff>
    </xdr:from>
    <xdr:to>
      <xdr:col>17</xdr:col>
      <xdr:colOff>472440</xdr:colOff>
      <xdr:row>5</xdr:row>
      <xdr:rowOff>144780</xdr:rowOff>
    </xdr:to>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F244815C-2EF2-48FA-82BF-067B9C61B4B7}"/>
                </a:ext>
              </a:extLst>
            </xdr:cNvPr>
            <xdr:cNvSpPr txBox="1"/>
          </xdr:nvSpPr>
          <xdr:spPr>
            <a:xfrm>
              <a:off x="10447020" y="76962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𝜎</m:t>
                        </m:r>
                      </m:e>
                      <m:sub>
                        <m:r>
                          <a:rPr lang="en-US" sz="1100" b="0" i="1" kern="1200">
                            <a:latin typeface="Cambria Math" panose="02040503050406030204" pitchFamily="18" charset="0"/>
                          </a:rPr>
                          <m:t>𝑋</m:t>
                        </m:r>
                      </m:sub>
                    </m:sSub>
                  </m:oMath>
                </m:oMathPara>
              </a14:m>
              <a:endParaRPr lang="en-US" sz="1100" kern="1200"/>
            </a:p>
          </xdr:txBody>
        </xdr:sp>
      </mc:Choice>
      <mc:Fallback xmlns="">
        <xdr:sp macro="" textlink="">
          <xdr:nvSpPr>
            <xdr:cNvPr id="8" name="TextBox 7">
              <a:extLst>
                <a:ext uri="{FF2B5EF4-FFF2-40B4-BE49-F238E27FC236}">
                  <a16:creationId xmlns:a16="http://schemas.microsoft.com/office/drawing/2014/main" id="{F244815C-2EF2-48FA-82BF-067B9C61B4B7}"/>
                </a:ext>
              </a:extLst>
            </xdr:cNvPr>
            <xdr:cNvSpPr txBox="1"/>
          </xdr:nvSpPr>
          <xdr:spPr>
            <a:xfrm>
              <a:off x="10447020" y="76962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𝜎_𝑋</a:t>
              </a:r>
              <a:endParaRPr lang="en-US" sz="1100" kern="1200"/>
            </a:p>
          </xdr:txBody>
        </xdr:sp>
      </mc:Fallback>
    </mc:AlternateContent>
    <xdr:clientData/>
  </xdr:twoCellAnchor>
  <xdr:twoCellAnchor>
    <xdr:from>
      <xdr:col>18</xdr:col>
      <xdr:colOff>114300</xdr:colOff>
      <xdr:row>4</xdr:row>
      <xdr:rowOff>30480</xdr:rowOff>
    </xdr:from>
    <xdr:to>
      <xdr:col>18</xdr:col>
      <xdr:colOff>502920</xdr:colOff>
      <xdr:row>5</xdr:row>
      <xdr:rowOff>137160</xdr:rowOff>
    </xdr:to>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1846BDEA-272A-462B-960B-696E8E1D6267}"/>
                </a:ext>
              </a:extLst>
            </xdr:cNvPr>
            <xdr:cNvSpPr txBox="1"/>
          </xdr:nvSpPr>
          <xdr:spPr>
            <a:xfrm>
              <a:off x="11087100" y="76200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𝑋</m:t>
                    </m:r>
                  </m:oMath>
                </m:oMathPara>
              </a14:m>
              <a:endParaRPr lang="en-US" sz="1100" kern="1200"/>
            </a:p>
          </xdr:txBody>
        </xdr:sp>
      </mc:Choice>
      <mc:Fallback xmlns="">
        <xdr:sp macro="" textlink="">
          <xdr:nvSpPr>
            <xdr:cNvPr id="9" name="TextBox 8">
              <a:extLst>
                <a:ext uri="{FF2B5EF4-FFF2-40B4-BE49-F238E27FC236}">
                  <a16:creationId xmlns:a16="http://schemas.microsoft.com/office/drawing/2014/main" id="{1846BDEA-272A-462B-960B-696E8E1D6267}"/>
                </a:ext>
              </a:extLst>
            </xdr:cNvPr>
            <xdr:cNvSpPr txBox="1"/>
          </xdr:nvSpPr>
          <xdr:spPr>
            <a:xfrm>
              <a:off x="11087100" y="76200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𝑋</a:t>
              </a:r>
              <a:endParaRPr lang="en-US" sz="1100" kern="1200"/>
            </a:p>
          </xdr:txBody>
        </xdr:sp>
      </mc:Fallback>
    </mc:AlternateContent>
    <xdr:clientData/>
  </xdr:twoCellAnchor>
  <xdr:twoCellAnchor>
    <xdr:from>
      <xdr:col>20</xdr:col>
      <xdr:colOff>83820</xdr:colOff>
      <xdr:row>4</xdr:row>
      <xdr:rowOff>38100</xdr:rowOff>
    </xdr:from>
    <xdr:to>
      <xdr:col>20</xdr:col>
      <xdr:colOff>472440</xdr:colOff>
      <xdr:row>5</xdr:row>
      <xdr:rowOff>144780</xdr:rowOff>
    </xdr:to>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87F0A6A8-5754-44E0-888D-1AB235B8B2A1}"/>
                </a:ext>
              </a:extLst>
            </xdr:cNvPr>
            <xdr:cNvSpPr txBox="1"/>
          </xdr:nvSpPr>
          <xdr:spPr>
            <a:xfrm>
              <a:off x="12275820" y="76962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𝜎</m:t>
                        </m:r>
                      </m:e>
                      <m:sub>
                        <m:r>
                          <a:rPr lang="en-US" sz="1100" b="0" i="1" kern="1200">
                            <a:latin typeface="Cambria Math" panose="02040503050406030204" pitchFamily="18" charset="0"/>
                          </a:rPr>
                          <m:t>𝑌</m:t>
                        </m:r>
                      </m:sub>
                    </m:sSub>
                  </m:oMath>
                </m:oMathPara>
              </a14:m>
              <a:endParaRPr lang="en-US" sz="1100" kern="1200"/>
            </a:p>
          </xdr:txBody>
        </xdr:sp>
      </mc:Choice>
      <mc:Fallback xmlns="">
        <xdr:sp macro="" textlink="">
          <xdr:nvSpPr>
            <xdr:cNvPr id="10" name="TextBox 9">
              <a:extLst>
                <a:ext uri="{FF2B5EF4-FFF2-40B4-BE49-F238E27FC236}">
                  <a16:creationId xmlns:a16="http://schemas.microsoft.com/office/drawing/2014/main" id="{87F0A6A8-5754-44E0-888D-1AB235B8B2A1}"/>
                </a:ext>
              </a:extLst>
            </xdr:cNvPr>
            <xdr:cNvSpPr txBox="1"/>
          </xdr:nvSpPr>
          <xdr:spPr>
            <a:xfrm>
              <a:off x="12275820" y="76962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𝜎_𝑌</a:t>
              </a:r>
              <a:endParaRPr lang="en-US" sz="1100" kern="1200"/>
            </a:p>
          </xdr:txBody>
        </xdr:sp>
      </mc:Fallback>
    </mc:AlternateContent>
    <xdr:clientData/>
  </xdr:twoCellAnchor>
  <xdr:twoCellAnchor>
    <xdr:from>
      <xdr:col>21</xdr:col>
      <xdr:colOff>114300</xdr:colOff>
      <xdr:row>4</xdr:row>
      <xdr:rowOff>30480</xdr:rowOff>
    </xdr:from>
    <xdr:to>
      <xdr:col>21</xdr:col>
      <xdr:colOff>502920</xdr:colOff>
      <xdr:row>5</xdr:row>
      <xdr:rowOff>137160</xdr:rowOff>
    </xdr:to>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B3E1EF95-22BC-4503-8BDD-7704098C29BD}"/>
                </a:ext>
              </a:extLst>
            </xdr:cNvPr>
            <xdr:cNvSpPr txBox="1"/>
          </xdr:nvSpPr>
          <xdr:spPr>
            <a:xfrm>
              <a:off x="12915900" y="76200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𝑌</m:t>
                    </m:r>
                  </m:oMath>
                </m:oMathPara>
              </a14:m>
              <a:endParaRPr lang="en-US" sz="1100" kern="1200"/>
            </a:p>
          </xdr:txBody>
        </xdr:sp>
      </mc:Choice>
      <mc:Fallback xmlns="">
        <xdr:sp macro="" textlink="">
          <xdr:nvSpPr>
            <xdr:cNvPr id="11" name="TextBox 10">
              <a:extLst>
                <a:ext uri="{FF2B5EF4-FFF2-40B4-BE49-F238E27FC236}">
                  <a16:creationId xmlns:a16="http://schemas.microsoft.com/office/drawing/2014/main" id="{B3E1EF95-22BC-4503-8BDD-7704098C29BD}"/>
                </a:ext>
              </a:extLst>
            </xdr:cNvPr>
            <xdr:cNvSpPr txBox="1"/>
          </xdr:nvSpPr>
          <xdr:spPr>
            <a:xfrm>
              <a:off x="12915900" y="76200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𝑌</a:t>
              </a:r>
              <a:endParaRPr lang="en-US" sz="1100" kern="1200"/>
            </a:p>
          </xdr:txBody>
        </xdr:sp>
      </mc:Fallback>
    </mc:AlternateContent>
    <xdr:clientData/>
  </xdr:twoCellAnchor>
  <xdr:twoCellAnchor>
    <xdr:from>
      <xdr:col>14</xdr:col>
      <xdr:colOff>0</xdr:colOff>
      <xdr:row>0</xdr:row>
      <xdr:rowOff>0</xdr:rowOff>
    </xdr:from>
    <xdr:to>
      <xdr:col>17</xdr:col>
      <xdr:colOff>160020</xdr:colOff>
      <xdr:row>2</xdr:row>
      <xdr:rowOff>167640</xdr:rowOff>
    </xdr:to>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5CFB9623-D2F6-4C94-8533-F40835EC41D3}"/>
                </a:ext>
              </a:extLst>
            </xdr:cNvPr>
            <xdr:cNvSpPr txBox="1"/>
          </xdr:nvSpPr>
          <xdr:spPr>
            <a:xfrm>
              <a:off x="8534400" y="0"/>
              <a:ext cx="198882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X</a:t>
              </a:r>
              <a:r>
                <a:rPr lang="en-US" sz="1100" kern="1200" baseline="0"/>
                <a:t> range: </a:t>
              </a:r>
              <a14:m>
                <m:oMath xmlns:m="http://schemas.openxmlformats.org/officeDocument/2006/math">
                  <m:sSub>
                    <m:sSubPr>
                      <m:ctrlPr>
                        <a:rPr lang="en-US" sz="1100" b="0" i="1" kern="1200" baseline="0">
                          <a:latin typeface="Cambria Math" panose="02040503050406030204" pitchFamily="18" charset="0"/>
                        </a:rPr>
                      </m:ctrlPr>
                    </m:sSubPr>
                    <m:e>
                      <m:r>
                        <a:rPr lang="en-US" sz="1100" b="0" i="1" kern="1200" baseline="0">
                          <a:latin typeface="Cambria Math" panose="02040503050406030204" pitchFamily="18" charset="0"/>
                        </a:rPr>
                        <m:t>𝑋</m:t>
                      </m:r>
                    </m:e>
                    <m:sub>
                      <m:r>
                        <a:rPr lang="en-US" sz="1100" b="0" i="1" kern="1200" baseline="0">
                          <a:latin typeface="Cambria Math" panose="02040503050406030204" pitchFamily="18" charset="0"/>
                        </a:rPr>
                        <m:t>𝑙𝑜𝑤</m:t>
                      </m:r>
                    </m:sub>
                  </m:sSub>
                  <m:r>
                    <a:rPr lang="en-US" sz="1100" b="0" i="1" kern="1200" baseline="0">
                      <a:latin typeface="Cambria Math" panose="02040503050406030204" pitchFamily="18" charset="0"/>
                    </a:rPr>
                    <m:t>≤</m:t>
                  </m:r>
                  <m:r>
                    <a:rPr lang="en-US" sz="1100" b="0" i="1" kern="1200" baseline="0">
                      <a:latin typeface="Cambria Math" panose="02040503050406030204" pitchFamily="18" charset="0"/>
                    </a:rPr>
                    <m:t>𝑋</m:t>
                  </m:r>
                  <m:r>
                    <a:rPr lang="en-US" sz="1100" b="0" i="1" kern="1200" baseline="0">
                      <a:latin typeface="Cambria Math" panose="02040503050406030204" pitchFamily="18" charset="0"/>
                    </a:rPr>
                    <m:t>≤</m:t>
                  </m:r>
                  <m:sSub>
                    <m:sSubPr>
                      <m:ctrlPr>
                        <a:rPr lang="en-US" sz="1100" b="0" i="1" kern="1200" baseline="0">
                          <a:latin typeface="Cambria Math" panose="02040503050406030204" pitchFamily="18" charset="0"/>
                        </a:rPr>
                      </m:ctrlPr>
                    </m:sSubPr>
                    <m:e>
                      <m:r>
                        <a:rPr lang="en-US" sz="1100" b="0" i="1" kern="1200" baseline="0">
                          <a:latin typeface="Cambria Math" panose="02040503050406030204" pitchFamily="18" charset="0"/>
                        </a:rPr>
                        <m:t>𝑋</m:t>
                      </m:r>
                    </m:e>
                    <m:sub>
                      <m:r>
                        <a:rPr lang="en-US" sz="1100" b="0" i="1" kern="1200" baseline="0">
                          <a:latin typeface="Cambria Math" panose="02040503050406030204" pitchFamily="18" charset="0"/>
                        </a:rPr>
                        <m:t>h𝑖𝑔h</m:t>
                      </m:r>
                    </m:sub>
                  </m:sSub>
                </m:oMath>
              </a14:m>
              <a:r>
                <a:rPr lang="en-US" sz="1100" kern="1200"/>
                <a:t>, </a:t>
              </a:r>
            </a:p>
            <a:p>
              <a:r>
                <a:rPr lang="en-US" sz="1100" baseline="0">
                  <a:solidFill>
                    <a:schemeClr val="dk1"/>
                  </a:solidFill>
                  <a:effectLst/>
                  <a:latin typeface="+mn-lt"/>
                  <a:ea typeface="+mn-ea"/>
                  <a:cs typeface="+mn-cs"/>
                </a:rPr>
                <a:t>Y range: </a:t>
              </a:r>
              <a14:m>
                <m:oMath xmlns:m="http://schemas.openxmlformats.org/officeDocument/2006/math">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𝑌</m:t>
                      </m:r>
                    </m:e>
                    <m:sub>
                      <m:r>
                        <a:rPr lang="en-US" sz="1100" b="0" i="1" baseline="0">
                          <a:solidFill>
                            <a:schemeClr val="dk1"/>
                          </a:solidFill>
                          <a:effectLst/>
                          <a:latin typeface="Cambria Math" panose="02040503050406030204" pitchFamily="18" charset="0"/>
                          <a:ea typeface="+mn-ea"/>
                          <a:cs typeface="+mn-cs"/>
                        </a:rPr>
                        <m:t>𝑙𝑜𝑤</m:t>
                      </m:r>
                    </m:sub>
                  </m:sSub>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𝑌</m:t>
                  </m:r>
                  <m:r>
                    <a:rPr lang="en-US" sz="1100" b="0" i="1" baseline="0">
                      <a:solidFill>
                        <a:schemeClr val="dk1"/>
                      </a:solidFill>
                      <a:effectLst/>
                      <a:latin typeface="Cambria Math" panose="02040503050406030204" pitchFamily="18" charset="0"/>
                      <a:ea typeface="+mn-ea"/>
                      <a:cs typeface="+mn-cs"/>
                    </a:rPr>
                    <m:t>≤</m:t>
                  </m:r>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𝑌</m:t>
                      </m:r>
                    </m:e>
                    <m:sub>
                      <m:r>
                        <a:rPr lang="en-US" sz="1100" b="0" i="1" baseline="0">
                          <a:solidFill>
                            <a:schemeClr val="dk1"/>
                          </a:solidFill>
                          <a:effectLst/>
                          <a:latin typeface="Cambria Math" panose="02040503050406030204" pitchFamily="18" charset="0"/>
                          <a:ea typeface="+mn-ea"/>
                          <a:cs typeface="+mn-cs"/>
                        </a:rPr>
                        <m:t>h𝑖𝑔h</m:t>
                      </m:r>
                    </m:sub>
                  </m:sSub>
                </m:oMath>
              </a14:m>
              <a:r>
                <a:rPr lang="en-US" sz="1100">
                  <a:solidFill>
                    <a:schemeClr val="dk1"/>
                  </a:solidFill>
                  <a:effectLst/>
                  <a:latin typeface="+mn-lt"/>
                  <a:ea typeface="+mn-ea"/>
                  <a:cs typeface="+mn-cs"/>
                </a:rPr>
                <a:t>, </a:t>
              </a:r>
              <a:endParaRPr lang="en-US" sz="1100" kern="1200"/>
            </a:p>
          </xdr:txBody>
        </xdr:sp>
      </mc:Choice>
      <mc:Fallback xmlns="">
        <xdr:sp macro="" textlink="">
          <xdr:nvSpPr>
            <xdr:cNvPr id="12" name="TextBox 11">
              <a:extLst>
                <a:ext uri="{FF2B5EF4-FFF2-40B4-BE49-F238E27FC236}">
                  <a16:creationId xmlns:a16="http://schemas.microsoft.com/office/drawing/2014/main" id="{5CFB9623-D2F6-4C94-8533-F40835EC41D3}"/>
                </a:ext>
              </a:extLst>
            </xdr:cNvPr>
            <xdr:cNvSpPr txBox="1"/>
          </xdr:nvSpPr>
          <xdr:spPr>
            <a:xfrm>
              <a:off x="8534400" y="0"/>
              <a:ext cx="198882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X</a:t>
              </a:r>
              <a:r>
                <a:rPr lang="en-US" sz="1100" kern="1200" baseline="0"/>
                <a:t> range: </a:t>
              </a:r>
              <a:r>
                <a:rPr lang="en-US" sz="1100" b="0" i="0" kern="1200" baseline="0">
                  <a:latin typeface="Cambria Math" panose="02040503050406030204" pitchFamily="18" charset="0"/>
                </a:rPr>
                <a:t>𝑋_𝑙𝑜𝑤≤𝑋≤𝑋_ℎ𝑖𝑔ℎ</a:t>
              </a:r>
              <a:r>
                <a:rPr lang="en-US" sz="1100" kern="1200"/>
                <a:t>, </a:t>
              </a:r>
            </a:p>
            <a:p>
              <a:r>
                <a:rPr lang="en-US" sz="1100" baseline="0">
                  <a:solidFill>
                    <a:schemeClr val="dk1"/>
                  </a:solidFill>
                  <a:effectLst/>
                  <a:latin typeface="+mn-lt"/>
                  <a:ea typeface="+mn-ea"/>
                  <a:cs typeface="+mn-cs"/>
                </a:rPr>
                <a:t>Y range: </a:t>
              </a:r>
              <a:r>
                <a:rPr lang="en-US" sz="1100" b="0" i="0" baseline="0">
                  <a:solidFill>
                    <a:schemeClr val="dk1"/>
                  </a:solidFill>
                  <a:effectLst/>
                  <a:latin typeface="Cambria Math" panose="02040503050406030204" pitchFamily="18" charset="0"/>
                  <a:ea typeface="+mn-ea"/>
                  <a:cs typeface="+mn-cs"/>
                </a:rPr>
                <a:t>𝑌</a:t>
              </a:r>
              <a:r>
                <a:rPr lang="en-US" sz="1100" b="0" i="0" baseline="0">
                  <a:solidFill>
                    <a:schemeClr val="dk1"/>
                  </a:solidFill>
                  <a:effectLst/>
                  <a:latin typeface="+mn-lt"/>
                  <a:ea typeface="+mn-ea"/>
                  <a:cs typeface="+mn-cs"/>
                </a:rPr>
                <a:t>_𝑙𝑜𝑤≤</a:t>
              </a:r>
              <a:r>
                <a:rPr lang="en-US" sz="1100" b="0" i="0" baseline="0">
                  <a:solidFill>
                    <a:schemeClr val="dk1"/>
                  </a:solidFill>
                  <a:effectLst/>
                  <a:latin typeface="Cambria Math" panose="02040503050406030204" pitchFamily="18" charset="0"/>
                  <a:ea typeface="+mn-ea"/>
                  <a:cs typeface="+mn-cs"/>
                </a:rPr>
                <a:t>𝑌</a:t>
              </a:r>
              <a:r>
                <a:rPr lang="en-US" sz="1100" b="0" i="0" baseline="0">
                  <a:solidFill>
                    <a:schemeClr val="dk1"/>
                  </a:solidFill>
                  <a:effectLst/>
                  <a:latin typeface="+mn-lt"/>
                  <a:ea typeface="+mn-ea"/>
                  <a:cs typeface="+mn-cs"/>
                </a:rPr>
                <a:t>≤</a:t>
              </a:r>
              <a:r>
                <a:rPr lang="en-US" sz="1100" b="0" i="0" baseline="0">
                  <a:solidFill>
                    <a:schemeClr val="dk1"/>
                  </a:solidFill>
                  <a:effectLst/>
                  <a:latin typeface="Cambria Math" panose="02040503050406030204" pitchFamily="18" charset="0"/>
                  <a:ea typeface="+mn-ea"/>
                  <a:cs typeface="+mn-cs"/>
                </a:rPr>
                <a:t>𝑌</a:t>
              </a:r>
              <a:r>
                <a:rPr lang="en-US" sz="1100" b="0" i="0" baseline="0">
                  <a:solidFill>
                    <a:schemeClr val="dk1"/>
                  </a:solidFill>
                  <a:effectLst/>
                  <a:latin typeface="+mn-lt"/>
                  <a:ea typeface="+mn-ea"/>
                  <a:cs typeface="+mn-cs"/>
                </a:rPr>
                <a:t>_ℎ𝑖𝑔ℎ</a:t>
              </a:r>
              <a:r>
                <a:rPr lang="en-US" sz="1100">
                  <a:solidFill>
                    <a:schemeClr val="dk1"/>
                  </a:solidFill>
                  <a:effectLst/>
                  <a:latin typeface="+mn-lt"/>
                  <a:ea typeface="+mn-ea"/>
                  <a:cs typeface="+mn-cs"/>
                </a:rPr>
                <a:t>, </a:t>
              </a:r>
              <a:endParaRPr lang="en-US" sz="1100" kern="1200"/>
            </a:p>
          </xdr:txBody>
        </xdr:sp>
      </mc:Fallback>
    </mc:AlternateContent>
    <xdr:clientData/>
  </xdr:twoCellAnchor>
  <xdr:twoCellAnchor>
    <xdr:from>
      <xdr:col>11</xdr:col>
      <xdr:colOff>83820</xdr:colOff>
      <xdr:row>9</xdr:row>
      <xdr:rowOff>53340</xdr:rowOff>
    </xdr:from>
    <xdr:to>
      <xdr:col>11</xdr:col>
      <xdr:colOff>472440</xdr:colOff>
      <xdr:row>10</xdr:row>
      <xdr:rowOff>160020</xdr:rowOff>
    </xdr:to>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97C669A4-7CE1-4851-B185-B918D1E1F10A}"/>
                </a:ext>
              </a:extLst>
            </xdr:cNvPr>
            <xdr:cNvSpPr txBox="1"/>
          </xdr:nvSpPr>
          <xdr:spPr>
            <a:xfrm>
              <a:off x="6789420" y="169926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𝑋</m:t>
                        </m:r>
                      </m:e>
                      <m:sub>
                        <m:r>
                          <a:rPr lang="en-US" sz="1100" b="0" i="1" kern="1200">
                            <a:latin typeface="Cambria Math" panose="02040503050406030204" pitchFamily="18" charset="0"/>
                          </a:rPr>
                          <m:t>𝑙𝑜𝑤</m:t>
                        </m:r>
                      </m:sub>
                    </m:sSub>
                  </m:oMath>
                </m:oMathPara>
              </a14:m>
              <a:endParaRPr lang="en-US" sz="1100" kern="1200"/>
            </a:p>
          </xdr:txBody>
        </xdr:sp>
      </mc:Choice>
      <mc:Fallback xmlns="">
        <xdr:sp macro="" textlink="">
          <xdr:nvSpPr>
            <xdr:cNvPr id="13" name="TextBox 12">
              <a:extLst>
                <a:ext uri="{FF2B5EF4-FFF2-40B4-BE49-F238E27FC236}">
                  <a16:creationId xmlns:a16="http://schemas.microsoft.com/office/drawing/2014/main" id="{97C669A4-7CE1-4851-B185-B918D1E1F10A}"/>
                </a:ext>
              </a:extLst>
            </xdr:cNvPr>
            <xdr:cNvSpPr txBox="1"/>
          </xdr:nvSpPr>
          <xdr:spPr>
            <a:xfrm>
              <a:off x="6789420" y="169926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𝑋_𝑙𝑜𝑤</a:t>
              </a:r>
              <a:endParaRPr lang="en-US" sz="1100" kern="1200"/>
            </a:p>
          </xdr:txBody>
        </xdr:sp>
      </mc:Fallback>
    </mc:AlternateContent>
    <xdr:clientData/>
  </xdr:twoCellAnchor>
  <xdr:twoCellAnchor>
    <xdr:from>
      <xdr:col>11</xdr:col>
      <xdr:colOff>53340</xdr:colOff>
      <xdr:row>11</xdr:row>
      <xdr:rowOff>53340</xdr:rowOff>
    </xdr:from>
    <xdr:to>
      <xdr:col>11</xdr:col>
      <xdr:colOff>518160</xdr:colOff>
      <xdr:row>12</xdr:row>
      <xdr:rowOff>160020</xdr:rowOff>
    </xdr:to>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AA4B93D-3D4A-4A37-AF4E-71C4EFE5AD2D}"/>
                </a:ext>
              </a:extLst>
            </xdr:cNvPr>
            <xdr:cNvSpPr txBox="1"/>
          </xdr:nvSpPr>
          <xdr:spPr>
            <a:xfrm>
              <a:off x="6758940" y="2065020"/>
              <a:ext cx="4648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𝑋</m:t>
                        </m:r>
                      </m:e>
                      <m:sub>
                        <m:r>
                          <a:rPr lang="en-US" sz="1100" b="0" i="1" kern="1200">
                            <a:latin typeface="Cambria Math" panose="02040503050406030204" pitchFamily="18" charset="0"/>
                          </a:rPr>
                          <m:t>h𝑖𝑔h</m:t>
                        </m:r>
                      </m:sub>
                    </m:sSub>
                  </m:oMath>
                </m:oMathPara>
              </a14:m>
              <a:endParaRPr lang="en-US" sz="1100" b="0" kern="1200"/>
            </a:p>
            <a:p>
              <a:endParaRPr lang="en-US" sz="1100" kern="1200"/>
            </a:p>
          </xdr:txBody>
        </xdr:sp>
      </mc:Choice>
      <mc:Fallback xmlns="">
        <xdr:sp macro="" textlink="">
          <xdr:nvSpPr>
            <xdr:cNvPr id="14" name="TextBox 13">
              <a:extLst>
                <a:ext uri="{FF2B5EF4-FFF2-40B4-BE49-F238E27FC236}">
                  <a16:creationId xmlns:a16="http://schemas.microsoft.com/office/drawing/2014/main" id="{0AA4B93D-3D4A-4A37-AF4E-71C4EFE5AD2D}"/>
                </a:ext>
              </a:extLst>
            </xdr:cNvPr>
            <xdr:cNvSpPr txBox="1"/>
          </xdr:nvSpPr>
          <xdr:spPr>
            <a:xfrm>
              <a:off x="6758940" y="2065020"/>
              <a:ext cx="4648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𝑋_ℎ𝑖𝑔ℎ</a:t>
              </a:r>
              <a:endParaRPr lang="en-US" sz="1100" b="0" kern="1200"/>
            </a:p>
            <a:p>
              <a:endParaRPr lang="en-US" sz="1100" kern="1200"/>
            </a:p>
          </xdr:txBody>
        </xdr:sp>
      </mc:Fallback>
    </mc:AlternateContent>
    <xdr:clientData/>
  </xdr:twoCellAnchor>
  <xdr:twoCellAnchor>
    <xdr:from>
      <xdr:col>11</xdr:col>
      <xdr:colOff>83820</xdr:colOff>
      <xdr:row>14</xdr:row>
      <xdr:rowOff>53340</xdr:rowOff>
    </xdr:from>
    <xdr:to>
      <xdr:col>11</xdr:col>
      <xdr:colOff>472440</xdr:colOff>
      <xdr:row>15</xdr:row>
      <xdr:rowOff>160020</xdr:rowOff>
    </xdr:to>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0A5E14D1-9768-447F-B3FE-3E6AB9D579C8}"/>
                </a:ext>
              </a:extLst>
            </xdr:cNvPr>
            <xdr:cNvSpPr txBox="1"/>
          </xdr:nvSpPr>
          <xdr:spPr>
            <a:xfrm>
              <a:off x="6789420" y="261366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𝑌</m:t>
                        </m:r>
                      </m:e>
                      <m:sub>
                        <m:r>
                          <a:rPr lang="en-US" sz="1100" b="0" i="1" kern="1200">
                            <a:latin typeface="Cambria Math" panose="02040503050406030204" pitchFamily="18" charset="0"/>
                          </a:rPr>
                          <m:t>𝑙𝑜𝑤</m:t>
                        </m:r>
                      </m:sub>
                    </m:sSub>
                  </m:oMath>
                </m:oMathPara>
              </a14:m>
              <a:endParaRPr lang="en-US" sz="1100" kern="1200"/>
            </a:p>
          </xdr:txBody>
        </xdr:sp>
      </mc:Choice>
      <mc:Fallback xmlns="">
        <xdr:sp macro="" textlink="">
          <xdr:nvSpPr>
            <xdr:cNvPr id="15" name="TextBox 14">
              <a:extLst>
                <a:ext uri="{FF2B5EF4-FFF2-40B4-BE49-F238E27FC236}">
                  <a16:creationId xmlns:a16="http://schemas.microsoft.com/office/drawing/2014/main" id="{0A5E14D1-9768-447F-B3FE-3E6AB9D579C8}"/>
                </a:ext>
              </a:extLst>
            </xdr:cNvPr>
            <xdr:cNvSpPr txBox="1"/>
          </xdr:nvSpPr>
          <xdr:spPr>
            <a:xfrm>
              <a:off x="6789420" y="261366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𝑌_𝑙𝑜𝑤</a:t>
              </a:r>
              <a:endParaRPr lang="en-US" sz="1100" kern="1200"/>
            </a:p>
          </xdr:txBody>
        </xdr:sp>
      </mc:Fallback>
    </mc:AlternateContent>
    <xdr:clientData/>
  </xdr:twoCellAnchor>
  <xdr:twoCellAnchor>
    <xdr:from>
      <xdr:col>11</xdr:col>
      <xdr:colOff>129540</xdr:colOff>
      <xdr:row>16</xdr:row>
      <xdr:rowOff>76200</xdr:rowOff>
    </xdr:from>
    <xdr:to>
      <xdr:col>11</xdr:col>
      <xdr:colOff>518160</xdr:colOff>
      <xdr:row>18</xdr:row>
      <xdr:rowOff>0</xdr:rowOff>
    </xdr:to>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27B276CF-FF8B-4FC0-A497-BFDEC4FED88C}"/>
                </a:ext>
              </a:extLst>
            </xdr:cNvPr>
            <xdr:cNvSpPr txBox="1"/>
          </xdr:nvSpPr>
          <xdr:spPr>
            <a:xfrm>
              <a:off x="6835140" y="300228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𝑌</m:t>
                        </m:r>
                      </m:e>
                      <m:sub>
                        <m:r>
                          <a:rPr lang="en-US" sz="1100" b="0" i="1" kern="1200">
                            <a:latin typeface="Cambria Math" panose="02040503050406030204" pitchFamily="18" charset="0"/>
                          </a:rPr>
                          <m:t>h𝑖𝑔h</m:t>
                        </m:r>
                      </m:sub>
                    </m:sSub>
                  </m:oMath>
                </m:oMathPara>
              </a14:m>
              <a:endParaRPr lang="en-US" sz="1100" kern="1200"/>
            </a:p>
          </xdr:txBody>
        </xdr:sp>
      </mc:Choice>
      <mc:Fallback xmlns="">
        <xdr:sp macro="" textlink="">
          <xdr:nvSpPr>
            <xdr:cNvPr id="16" name="TextBox 15">
              <a:extLst>
                <a:ext uri="{FF2B5EF4-FFF2-40B4-BE49-F238E27FC236}">
                  <a16:creationId xmlns:a16="http://schemas.microsoft.com/office/drawing/2014/main" id="{27B276CF-FF8B-4FC0-A497-BFDEC4FED88C}"/>
                </a:ext>
              </a:extLst>
            </xdr:cNvPr>
            <xdr:cNvSpPr txBox="1"/>
          </xdr:nvSpPr>
          <xdr:spPr>
            <a:xfrm>
              <a:off x="6835140" y="300228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𝑌_ℎ𝑖𝑔ℎ</a:t>
              </a:r>
              <a:endParaRPr lang="en-US" sz="1100" kern="1200"/>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xdr:from>
      <xdr:col>0</xdr:col>
      <xdr:colOff>83820</xdr:colOff>
      <xdr:row>0</xdr:row>
      <xdr:rowOff>53340</xdr:rowOff>
    </xdr:from>
    <xdr:to>
      <xdr:col>10</xdr:col>
      <xdr:colOff>129540</xdr:colOff>
      <xdr:row>21</xdr:row>
      <xdr:rowOff>30480</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524FF478-DD49-FF72-2C1E-3DCA94145D66}"/>
                </a:ext>
              </a:extLst>
            </xdr:cNvPr>
            <xdr:cNvSpPr txBox="1"/>
          </xdr:nvSpPr>
          <xdr:spPr>
            <a:xfrm>
              <a:off x="83820" y="53340"/>
              <a:ext cx="6141720" cy="3817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By: Mohammad</a:t>
              </a:r>
              <a:r>
                <a:rPr lang="en-US" sz="1100" kern="1200" baseline="0"/>
                <a:t> Abubakar Atiq, To Sir Rehan Ashraf,</a:t>
              </a:r>
            </a:p>
            <a:p>
              <a:r>
                <a:rPr lang="en-US" sz="1100" kern="1200" baseline="0"/>
                <a:t>BSIE, F2022031002</a:t>
              </a:r>
              <a:endParaRPr lang="en-US" sz="1100" kern="1200"/>
            </a:p>
            <a:p>
              <a:r>
                <a:rPr lang="en-US" sz="1100" kern="1200"/>
                <a:t>Example 10: A Bombing Mission, page 68, Chapter 02</a:t>
              </a:r>
            </a:p>
            <a:p>
              <a:r>
                <a:rPr lang="en-US" sz="1100" kern="1200"/>
                <a:t>Consider a bomber</a:t>
              </a:r>
              <a:r>
                <a:rPr lang="en-US" sz="1100" kern="1200" baseline="0"/>
                <a:t> attempting to destroy an ammunication depot. (This bomber has conventional rather than laser-guided weapons). If a bomb falls anywhere inside the target, a hit is scored; otherwise, the bomb is a miss. (Note that when a bomb appears appears visually to have touched a boundary line, it may or may not have hit the target; the model determines mathematically whether a hit has occurred, using the (X,Y) coordinates nd the equations of the piecewise-linear boundary of the depot.)</a:t>
              </a:r>
              <a:endParaRPr lang="en-US" sz="1100" kern="1200"/>
            </a:p>
            <a:p>
              <a:r>
                <a:rPr lang="en-US" sz="1100" kern="1200"/>
                <a:t>The bomber flies in the horizontal direction and carries 10 bombs.</a:t>
              </a:r>
              <a:r>
                <a:rPr lang="en-US" sz="1100" kern="1200" baseline="0"/>
                <a:t> The aiming point is (0,0). The actual point of impact is assumed to be normally distributed around the aiming point with a standard deviation of 400 meters in the direction of flight and 200 meters in the perpendicular direction. The problem is to simulate the operation and estimate the number of bombs on target.</a:t>
              </a:r>
            </a:p>
            <a:p>
              <a:r>
                <a:rPr lang="en-US" sz="1100" kern="1200" baseline="0"/>
                <a:t>Recall that the standardized normal variate Z, having mean </a:t>
              </a:r>
              <a14:m>
                <m:oMath xmlns:m="http://schemas.openxmlformats.org/officeDocument/2006/math">
                  <m:r>
                    <a:rPr lang="en-US" sz="1100" b="0" i="1" kern="1200" baseline="0">
                      <a:latin typeface="Cambria Math" panose="02040503050406030204" pitchFamily="18" charset="0"/>
                    </a:rPr>
                    <m:t>𝜇</m:t>
                  </m:r>
                  <m:r>
                    <a:rPr lang="en-US" sz="1100" b="0" i="1" kern="1200" baseline="0">
                      <a:latin typeface="Cambria Math" panose="02040503050406030204" pitchFamily="18" charset="0"/>
                    </a:rPr>
                    <m:t>=0,</m:t>
                  </m:r>
                </m:oMath>
              </a14:m>
              <a:r>
                <a:rPr lang="en-US" sz="1100" kern="1200"/>
                <a:t> and</a:t>
              </a:r>
              <a:r>
                <a:rPr lang="en-US" sz="1100" kern="1200" baseline="0"/>
                <a:t> standard deviation </a:t>
              </a:r>
              <a14:m>
                <m:oMath xmlns:m="http://schemas.openxmlformats.org/officeDocument/2006/math">
                  <m:r>
                    <a:rPr lang="en-US" sz="1100" b="0" i="1" kern="1200" baseline="0">
                      <a:latin typeface="Cambria Math" panose="02040503050406030204" pitchFamily="18" charset="0"/>
                    </a:rPr>
                    <m:t>𝜎</m:t>
                  </m:r>
                  <m:r>
                    <a:rPr lang="en-US" sz="1100" b="0" i="1" kern="1200" baseline="0">
                      <a:latin typeface="Cambria Math" panose="02040503050406030204" pitchFamily="18" charset="0"/>
                    </a:rPr>
                    <m:t>=1,</m:t>
                  </m:r>
                </m:oMath>
              </a14:m>
              <a:r>
                <a:rPr lang="en-US" sz="1100" kern="1200"/>
                <a:t> is distributed as</a:t>
              </a:r>
            </a:p>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𝑍</m:t>
                    </m:r>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r>
                          <a:rPr lang="en-US" sz="1100" b="0" i="1" kern="1200">
                            <a:latin typeface="Cambria Math" panose="02040503050406030204" pitchFamily="18" charset="0"/>
                          </a:rPr>
                          <m:t>𝑋</m:t>
                        </m:r>
                        <m:r>
                          <a:rPr lang="en-US" sz="1100" b="0" i="1" kern="1200">
                            <a:latin typeface="Cambria Math" panose="02040503050406030204" pitchFamily="18" charset="0"/>
                          </a:rPr>
                          <m:t>−</m:t>
                        </m:r>
                        <m:r>
                          <a:rPr lang="en-US" sz="1100" b="0" i="1" kern="1200">
                            <a:latin typeface="Cambria Math" panose="02040503050406030204" pitchFamily="18" charset="0"/>
                          </a:rPr>
                          <m:t>𝜇</m:t>
                        </m:r>
                      </m:num>
                      <m:den>
                        <m:r>
                          <a:rPr lang="en-US" sz="1100" b="0" i="1" kern="1200">
                            <a:latin typeface="Cambria Math" panose="02040503050406030204" pitchFamily="18" charset="0"/>
                          </a:rPr>
                          <m:t>𝜎</m:t>
                        </m:r>
                      </m:den>
                    </m:f>
                  </m:oMath>
                </m:oMathPara>
              </a14:m>
              <a:endParaRPr lang="en-US" sz="1100" kern="1200"/>
            </a:p>
            <a:p>
              <a:r>
                <a:rPr lang="en-US" sz="1100" kern="1200"/>
                <a:t>Where X is a normal random variable, Then, with mean zero and standard deviations</a:t>
              </a:r>
              <a:r>
                <a:rPr lang="en-US" sz="1100" kern="1200" baseline="0"/>
                <a:t> given by </a:t>
              </a:r>
              <a:endParaRPr lang="en-US" sz="1100" b="0" i="1" kern="1200" baseline="0">
                <a:latin typeface="Cambria Math" panose="02040503050406030204" pitchFamily="18" charset="0"/>
              </a:endParaRPr>
            </a:p>
            <a:p>
              <a14:m>
                <m:oMath xmlns:m="http://schemas.openxmlformats.org/officeDocument/2006/math">
                  <m:sSub>
                    <m:sSubPr>
                      <m:ctrlPr>
                        <a:rPr lang="en-US" sz="1100" b="0" i="1" kern="1200" baseline="0">
                          <a:latin typeface="Cambria Math" panose="02040503050406030204" pitchFamily="18" charset="0"/>
                        </a:rPr>
                      </m:ctrlPr>
                    </m:sSubPr>
                    <m:e>
                      <m:r>
                        <a:rPr lang="en-US" sz="1100" b="0" i="1" kern="1200" baseline="0">
                          <a:latin typeface="Cambria Math" panose="02040503050406030204" pitchFamily="18" charset="0"/>
                        </a:rPr>
                        <m:t>𝜎</m:t>
                      </m:r>
                    </m:e>
                    <m:sub>
                      <m:r>
                        <a:rPr lang="en-US" sz="1100" b="0" i="1" kern="1200" baseline="0">
                          <a:latin typeface="Cambria Math" panose="02040503050406030204" pitchFamily="18" charset="0"/>
                        </a:rPr>
                        <m:t>𝑋</m:t>
                      </m:r>
                    </m:sub>
                  </m:sSub>
                  <m:r>
                    <a:rPr lang="en-US" sz="1100" b="0" i="1" kern="1200" baseline="0">
                      <a:latin typeface="Cambria Math" panose="02040503050406030204" pitchFamily="18" charset="0"/>
                    </a:rPr>
                    <m:t>=400 </m:t>
                  </m:r>
                  <m:r>
                    <a:rPr lang="en-US" sz="1100" b="0" i="1" kern="1200" baseline="0">
                      <a:latin typeface="Cambria Math" panose="02040503050406030204" pitchFamily="18" charset="0"/>
                    </a:rPr>
                    <m:t>𝑎𝑛𝑑</m:t>
                  </m:r>
                  <m:r>
                    <a:rPr lang="en-US" sz="1100" b="0" i="1" kern="1200" baseline="0">
                      <a:latin typeface="Cambria Math" panose="02040503050406030204" pitchFamily="18" charset="0"/>
                    </a:rPr>
                    <m:t> </m:t>
                  </m:r>
                  <m:sSub>
                    <m:sSubPr>
                      <m:ctrlPr>
                        <a:rPr lang="en-US" sz="1100" b="0" i="1" kern="1200" baseline="0">
                          <a:latin typeface="Cambria Math" panose="02040503050406030204" pitchFamily="18" charset="0"/>
                        </a:rPr>
                      </m:ctrlPr>
                    </m:sSubPr>
                    <m:e>
                      <m:r>
                        <a:rPr lang="en-US" sz="1100" b="0" i="1" kern="1200" baseline="0">
                          <a:latin typeface="Cambria Math" panose="02040503050406030204" pitchFamily="18" charset="0"/>
                        </a:rPr>
                        <m:t>𝜎</m:t>
                      </m:r>
                    </m:e>
                    <m:sub>
                      <m:r>
                        <a:rPr lang="en-US" sz="1100" b="0" i="1" kern="1200" baseline="0">
                          <a:latin typeface="Cambria Math" panose="02040503050406030204" pitchFamily="18" charset="0"/>
                        </a:rPr>
                        <m:t>𝑌</m:t>
                      </m:r>
                    </m:sub>
                  </m:sSub>
                  <m:r>
                    <a:rPr lang="en-US" sz="1100" b="0" i="1" kern="1200" baseline="0">
                      <a:latin typeface="Cambria Math" panose="02040503050406030204" pitchFamily="18" charset="0"/>
                    </a:rPr>
                    <m:t>=200</m:t>
                  </m:r>
                </m:oMath>
              </a14:m>
              <a:r>
                <a:rPr lang="en-US" sz="1100" kern="1200"/>
                <a:t>, we have</a:t>
              </a:r>
            </a:p>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𝑍</m:t>
                        </m:r>
                      </m:e>
                      <m:sub>
                        <m:r>
                          <a:rPr lang="en-US" sz="1100" b="0" i="1" kern="1200">
                            <a:latin typeface="Cambria Math" panose="02040503050406030204" pitchFamily="18" charset="0"/>
                          </a:rPr>
                          <m:t>𝑋</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r>
                          <a:rPr lang="en-US" sz="1100" b="0" i="1" kern="1200">
                            <a:latin typeface="Cambria Math" panose="02040503050406030204" pitchFamily="18" charset="0"/>
                          </a:rPr>
                          <m:t>𝑋</m:t>
                        </m:r>
                      </m:num>
                      <m:den>
                        <m:r>
                          <a:rPr lang="en-US" sz="1100" b="0" i="1" kern="1200">
                            <a:latin typeface="Cambria Math" panose="02040503050406030204" pitchFamily="18" charset="0"/>
                          </a:rPr>
                          <m:t>400</m:t>
                        </m:r>
                      </m:den>
                    </m:f>
                    <m:r>
                      <a:rPr lang="en-US" sz="1100" b="0" i="1" kern="1200">
                        <a:latin typeface="Cambria Math" panose="02040503050406030204" pitchFamily="18" charset="0"/>
                      </a:rPr>
                      <m:t>, </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𝑍</m:t>
                        </m:r>
                      </m:e>
                      <m:sub>
                        <m:r>
                          <a:rPr lang="en-US" sz="1100" b="0" i="1" kern="1200">
                            <a:latin typeface="Cambria Math" panose="02040503050406030204" pitchFamily="18" charset="0"/>
                          </a:rPr>
                          <m:t>𝑌</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r>
                          <a:rPr lang="en-US" sz="1100" b="0" i="1" kern="1200">
                            <a:latin typeface="Cambria Math" panose="02040503050406030204" pitchFamily="18" charset="0"/>
                          </a:rPr>
                          <m:t>𝑌</m:t>
                        </m:r>
                      </m:num>
                      <m:den>
                        <m:r>
                          <a:rPr lang="en-US" sz="1100" b="0" i="1" kern="1200">
                            <a:latin typeface="Cambria Math" panose="02040503050406030204" pitchFamily="18" charset="0"/>
                          </a:rPr>
                          <m:t>200</m:t>
                        </m:r>
                      </m:den>
                    </m:f>
                  </m:oMath>
                </m:oMathPara>
              </a14:m>
              <a:endParaRPr lang="en-US" sz="1100" kern="1200"/>
            </a:p>
            <a:p>
              <a:r>
                <a:rPr lang="en-US" sz="1100" kern="1200"/>
                <a:t>Where (X,Y) are the simulated coordinates where</a:t>
              </a:r>
              <a:r>
                <a:rPr lang="en-US" sz="1100" kern="1200" baseline="0"/>
                <a:t> the bomb hits.</a:t>
              </a:r>
            </a:p>
            <a:p>
              <a:endParaRPr lang="en-US" sz="1100" kern="1200"/>
            </a:p>
          </xdr:txBody>
        </xdr:sp>
      </mc:Choice>
      <mc:Fallback xmlns="">
        <xdr:sp macro="" textlink="">
          <xdr:nvSpPr>
            <xdr:cNvPr id="2" name="TextBox 1">
              <a:extLst>
                <a:ext uri="{FF2B5EF4-FFF2-40B4-BE49-F238E27FC236}">
                  <a16:creationId xmlns:a16="http://schemas.microsoft.com/office/drawing/2014/main" id="{524FF478-DD49-FF72-2C1E-3DCA94145D66}"/>
                </a:ext>
              </a:extLst>
            </xdr:cNvPr>
            <xdr:cNvSpPr txBox="1"/>
          </xdr:nvSpPr>
          <xdr:spPr>
            <a:xfrm>
              <a:off x="83820" y="53340"/>
              <a:ext cx="6141720" cy="3817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By: Mohammad</a:t>
              </a:r>
              <a:r>
                <a:rPr lang="en-US" sz="1100" kern="1200" baseline="0"/>
                <a:t> Abubakar Atiq, To Sir Rehan Ashraf,</a:t>
              </a:r>
            </a:p>
            <a:p>
              <a:r>
                <a:rPr lang="en-US" sz="1100" kern="1200" baseline="0"/>
                <a:t>BSIE, F2022031002</a:t>
              </a:r>
              <a:endParaRPr lang="en-US" sz="1100" kern="1200"/>
            </a:p>
            <a:p>
              <a:r>
                <a:rPr lang="en-US" sz="1100" kern="1200"/>
                <a:t>Example 10: A Bombing Mission, page 68, Chapter 02</a:t>
              </a:r>
            </a:p>
            <a:p>
              <a:r>
                <a:rPr lang="en-US" sz="1100" kern="1200"/>
                <a:t>Consider a bomber</a:t>
              </a:r>
              <a:r>
                <a:rPr lang="en-US" sz="1100" kern="1200" baseline="0"/>
                <a:t> attempting to destroy an ammunication depot. (This bomber has conventional rather than laser-guided weapons). If a bomb falls anywhere inside the target, a hit is scored; otherwise, the bomb is a miss. (Note that when a bomb appears appears visually to have touched a boundary line, it may or may not have hit the target; the model determines mathematically whether a hit has occurred, using the (X,Y) coordinates nd the equations of the piecewise-linear boundary of the depot.)</a:t>
              </a:r>
              <a:endParaRPr lang="en-US" sz="1100" kern="1200"/>
            </a:p>
            <a:p>
              <a:r>
                <a:rPr lang="en-US" sz="1100" kern="1200"/>
                <a:t>The bomber flies in the horizontal direction and carries 10 bombs.</a:t>
              </a:r>
              <a:r>
                <a:rPr lang="en-US" sz="1100" kern="1200" baseline="0"/>
                <a:t> The aiming point is (0,0). The actual point of impact is assumed to be normally distributed around the aiming point with a standard deviation of 400 meters in the direction of flight and 200 meters in the perpendicular direction. The problem is to simulate the operation and estimate the number of bombs on target.</a:t>
              </a:r>
            </a:p>
            <a:p>
              <a:r>
                <a:rPr lang="en-US" sz="1100" kern="1200" baseline="0"/>
                <a:t>Recall that the standardized normal variate Z, having mean </a:t>
              </a:r>
              <a:r>
                <a:rPr lang="en-US" sz="1100" b="0" i="0" kern="1200" baseline="0">
                  <a:latin typeface="Cambria Math" panose="02040503050406030204" pitchFamily="18" charset="0"/>
                </a:rPr>
                <a:t>𝜇=0,</a:t>
              </a:r>
              <a:r>
                <a:rPr lang="en-US" sz="1100" kern="1200"/>
                <a:t> and</a:t>
              </a:r>
              <a:r>
                <a:rPr lang="en-US" sz="1100" kern="1200" baseline="0"/>
                <a:t> standard deviation </a:t>
              </a:r>
              <a:r>
                <a:rPr lang="en-US" sz="1100" b="0" i="0" kern="1200" baseline="0">
                  <a:latin typeface="Cambria Math" panose="02040503050406030204" pitchFamily="18" charset="0"/>
                </a:rPr>
                <a:t>𝜎=1,</a:t>
              </a:r>
              <a:r>
                <a:rPr lang="en-US" sz="1100" kern="1200"/>
                <a:t> is distributed as</a:t>
              </a:r>
            </a:p>
            <a:p>
              <a:r>
                <a:rPr lang="en-US" sz="1100" b="0" i="0" kern="1200">
                  <a:latin typeface="Cambria Math" panose="02040503050406030204" pitchFamily="18" charset="0"/>
                </a:rPr>
                <a:t>𝑍=(𝑋−𝜇)/𝜎</a:t>
              </a:r>
              <a:endParaRPr lang="en-US" sz="1100" kern="1200"/>
            </a:p>
            <a:p>
              <a:r>
                <a:rPr lang="en-US" sz="1100" kern="1200"/>
                <a:t>Where X is a normal random variable, Then, with mean zero and standard deviations</a:t>
              </a:r>
              <a:r>
                <a:rPr lang="en-US" sz="1100" kern="1200" baseline="0"/>
                <a:t> given by </a:t>
              </a:r>
              <a:endParaRPr lang="en-US" sz="1100" b="0" i="1" kern="1200" baseline="0">
                <a:latin typeface="Cambria Math" panose="02040503050406030204" pitchFamily="18" charset="0"/>
              </a:endParaRPr>
            </a:p>
            <a:p>
              <a:r>
                <a:rPr lang="en-US" sz="1100" b="0" i="0" kern="1200" baseline="0">
                  <a:latin typeface="Cambria Math" panose="02040503050406030204" pitchFamily="18" charset="0"/>
                </a:rPr>
                <a:t>𝜎_𝑋=400 𝑎𝑛𝑑 𝜎_𝑌=200</a:t>
              </a:r>
              <a:r>
                <a:rPr lang="en-US" sz="1100" kern="1200"/>
                <a:t>, we have</a:t>
              </a:r>
            </a:p>
            <a:p>
              <a:r>
                <a:rPr lang="en-US" sz="1100" b="0" i="0" kern="1200">
                  <a:latin typeface="Cambria Math" panose="02040503050406030204" pitchFamily="18" charset="0"/>
                </a:rPr>
                <a:t>𝑍_𝑋=𝑋/400, 𝑍_𝑌=𝑌/200</a:t>
              </a:r>
              <a:endParaRPr lang="en-US" sz="1100" kern="1200"/>
            </a:p>
            <a:p>
              <a:r>
                <a:rPr lang="en-US" sz="1100" kern="1200"/>
                <a:t>Where (X,Y) are the simulated coordinates where</a:t>
              </a:r>
              <a:r>
                <a:rPr lang="en-US" sz="1100" kern="1200" baseline="0"/>
                <a:t> the bomb hits.</a:t>
              </a:r>
            </a:p>
            <a:p>
              <a:endParaRPr lang="en-US" sz="1100" kern="1200"/>
            </a:p>
          </xdr:txBody>
        </xdr:sp>
      </mc:Fallback>
    </mc:AlternateContent>
    <xdr:clientData/>
  </xdr:twoCellAnchor>
  <xdr:twoCellAnchor>
    <xdr:from>
      <xdr:col>11</xdr:col>
      <xdr:colOff>83820</xdr:colOff>
      <xdr:row>0</xdr:row>
      <xdr:rowOff>53340</xdr:rowOff>
    </xdr:from>
    <xdr:to>
      <xdr:col>11</xdr:col>
      <xdr:colOff>472440</xdr:colOff>
      <xdr:row>1</xdr:row>
      <xdr:rowOff>160020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4D76D74B-25EA-E73A-AC22-B832F09CD093}"/>
                </a:ext>
              </a:extLst>
            </xdr:cNvPr>
            <xdr:cNvSpPr txBox="1"/>
          </xdr:nvSpPr>
          <xdr:spPr>
            <a:xfrm>
              <a:off x="6789420" y="5334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𝜎</m:t>
                        </m:r>
                      </m:e>
                      <m:sub>
                        <m:r>
                          <a:rPr lang="en-US" sz="1100" b="0" i="1" kern="1200">
                            <a:latin typeface="Cambria Math" panose="02040503050406030204" pitchFamily="18" charset="0"/>
                          </a:rPr>
                          <m:t>𝑋</m:t>
                        </m:r>
                      </m:sub>
                    </m:sSub>
                  </m:oMath>
                </m:oMathPara>
              </a14:m>
              <a:endParaRPr lang="en-US" sz="1100" kern="1200"/>
            </a:p>
          </xdr:txBody>
        </xdr:sp>
      </mc:Choice>
      <mc:Fallback xmlns="">
        <xdr:sp macro="" textlink="">
          <xdr:nvSpPr>
            <xdr:cNvPr id="3" name="TextBox 2">
              <a:extLst>
                <a:ext uri="{FF2B5EF4-FFF2-40B4-BE49-F238E27FC236}">
                  <a16:creationId xmlns:a16="http://schemas.microsoft.com/office/drawing/2014/main" id="{4D76D74B-25EA-E73A-AC22-B832F09CD093}"/>
                </a:ext>
              </a:extLst>
            </xdr:cNvPr>
            <xdr:cNvSpPr txBox="1"/>
          </xdr:nvSpPr>
          <xdr:spPr>
            <a:xfrm>
              <a:off x="6789420" y="5334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𝜎_𝑋</a:t>
              </a:r>
              <a:endParaRPr lang="en-US" sz="1100" kern="1200"/>
            </a:p>
          </xdr:txBody>
        </xdr:sp>
      </mc:Fallback>
    </mc:AlternateContent>
    <xdr:clientData/>
  </xdr:twoCellAnchor>
  <xdr:twoCellAnchor>
    <xdr:from>
      <xdr:col>11</xdr:col>
      <xdr:colOff>129540</xdr:colOff>
      <xdr:row>2</xdr:row>
      <xdr:rowOff>76200</xdr:rowOff>
    </xdr:from>
    <xdr:to>
      <xdr:col>11</xdr:col>
      <xdr:colOff>518160</xdr:colOff>
      <xdr:row>4</xdr:row>
      <xdr:rowOff>0</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16DACA5F-86EE-4CDC-B9D2-93A63AE5B479}"/>
                </a:ext>
              </a:extLst>
            </xdr:cNvPr>
            <xdr:cNvSpPr txBox="1"/>
          </xdr:nvSpPr>
          <xdr:spPr>
            <a:xfrm>
              <a:off x="6835140" y="44196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𝜎</m:t>
                        </m:r>
                      </m:e>
                      <m:sub>
                        <m:r>
                          <a:rPr lang="en-US" sz="1100" b="0" i="1" kern="1200">
                            <a:latin typeface="Cambria Math" panose="02040503050406030204" pitchFamily="18" charset="0"/>
                          </a:rPr>
                          <m:t>𝑌</m:t>
                        </m:r>
                      </m:sub>
                    </m:sSub>
                  </m:oMath>
                </m:oMathPara>
              </a14:m>
              <a:endParaRPr lang="en-US" sz="1100" kern="1200"/>
            </a:p>
          </xdr:txBody>
        </xdr:sp>
      </mc:Choice>
      <mc:Fallback xmlns="">
        <xdr:sp macro="" textlink="">
          <xdr:nvSpPr>
            <xdr:cNvPr id="4" name="TextBox 3">
              <a:extLst>
                <a:ext uri="{FF2B5EF4-FFF2-40B4-BE49-F238E27FC236}">
                  <a16:creationId xmlns:a16="http://schemas.microsoft.com/office/drawing/2014/main" id="{16DACA5F-86EE-4CDC-B9D2-93A63AE5B479}"/>
                </a:ext>
              </a:extLst>
            </xdr:cNvPr>
            <xdr:cNvSpPr txBox="1"/>
          </xdr:nvSpPr>
          <xdr:spPr>
            <a:xfrm>
              <a:off x="6835140" y="44196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𝜎_𝑌</a:t>
              </a:r>
              <a:endParaRPr lang="en-US" sz="1100" kern="1200"/>
            </a:p>
          </xdr:txBody>
        </xdr:sp>
      </mc:Fallback>
    </mc:AlternateContent>
    <xdr:clientData/>
  </xdr:twoCellAnchor>
  <xdr:twoCellAnchor>
    <xdr:from>
      <xdr:col>11</xdr:col>
      <xdr:colOff>0</xdr:colOff>
      <xdr:row>5</xdr:row>
      <xdr:rowOff>0</xdr:rowOff>
    </xdr:from>
    <xdr:to>
      <xdr:col>13</xdr:col>
      <xdr:colOff>556260</xdr:colOff>
      <xdr:row>7</xdr:row>
      <xdr:rowOff>167640</xdr:rowOff>
    </xdr:to>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6FEAB6CD-497F-44AD-BCF8-CC07BF93413B}"/>
                </a:ext>
              </a:extLst>
            </xdr:cNvPr>
            <xdr:cNvSpPr txBox="1"/>
          </xdr:nvSpPr>
          <xdr:spPr>
            <a:xfrm>
              <a:off x="6705600" y="914400"/>
              <a:ext cx="177546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𝑍</m:t>
                        </m:r>
                      </m:e>
                      <m:sub>
                        <m:r>
                          <a:rPr lang="en-US" sz="1100" b="0" i="1" kern="1200">
                            <a:latin typeface="Cambria Math" panose="02040503050406030204" pitchFamily="18" charset="0"/>
                          </a:rPr>
                          <m:t>𝑋</m:t>
                        </m:r>
                      </m:sub>
                    </m:sSub>
                    <m:r>
                      <a:rPr lang="en-US" sz="1100" b="0" i="1" kern="1200">
                        <a:latin typeface="Cambria Math" panose="02040503050406030204" pitchFamily="18" charset="0"/>
                      </a:rPr>
                      <m:t> </m:t>
                    </m:r>
                    <m:r>
                      <a:rPr lang="en-US" sz="1100" b="0" i="1" kern="1200">
                        <a:latin typeface="Cambria Math" panose="02040503050406030204" pitchFamily="18" charset="0"/>
                      </a:rPr>
                      <m:t>𝑎𝑛𝑑</m:t>
                    </m:r>
                    <m:r>
                      <a:rPr lang="en-US" sz="1100" b="0" i="1" kern="1200">
                        <a:latin typeface="Cambria Math" panose="02040503050406030204" pitchFamily="18" charset="0"/>
                      </a:rPr>
                      <m:t> </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𝑍</m:t>
                        </m:r>
                      </m:e>
                      <m:sub>
                        <m:r>
                          <a:rPr lang="en-US" sz="1100" b="0" i="1" kern="1200">
                            <a:latin typeface="Cambria Math" panose="02040503050406030204" pitchFamily="18" charset="0"/>
                          </a:rPr>
                          <m:t>𝑌</m:t>
                        </m:r>
                      </m:sub>
                    </m:sSub>
                    <m:r>
                      <a:rPr lang="en-US" sz="1100" b="0" i="1" kern="1200">
                        <a:latin typeface="Cambria Math" panose="02040503050406030204" pitchFamily="18" charset="0"/>
                      </a:rPr>
                      <m:t> </m:t>
                    </m:r>
                  </m:oMath>
                </m:oMathPara>
              </a14:m>
              <a:endParaRPr lang="en-US" sz="1100" b="0" i="1" kern="1200">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𝑅𝑎𝑛𝑑𝑜𝑚</m:t>
                    </m:r>
                    <m:r>
                      <a:rPr lang="en-US" sz="1100" b="0" i="1" kern="1200">
                        <a:latin typeface="Cambria Math" panose="02040503050406030204" pitchFamily="18" charset="0"/>
                      </a:rPr>
                      <m:t> </m:t>
                    </m:r>
                    <m:r>
                      <a:rPr lang="en-US" sz="1100" b="0" i="1" kern="1200">
                        <a:latin typeface="Cambria Math" panose="02040503050406030204" pitchFamily="18" charset="0"/>
                      </a:rPr>
                      <m:t>𝑁𝑜𝑟𝑚𝑎𝑙</m:t>
                    </m:r>
                    <m:r>
                      <a:rPr lang="en-US" sz="1100" b="0" i="1" kern="1200">
                        <a:latin typeface="Cambria Math" panose="02040503050406030204" pitchFamily="18" charset="0"/>
                      </a:rPr>
                      <m:t> </m:t>
                    </m:r>
                    <m:r>
                      <a:rPr lang="en-US" sz="1100" b="0" i="1" kern="1200">
                        <a:latin typeface="Cambria Math" panose="02040503050406030204" pitchFamily="18" charset="0"/>
                      </a:rPr>
                      <m:t>𝑁𝑢𝑚𝑏𝑒𝑟</m:t>
                    </m:r>
                    <m:r>
                      <a:rPr lang="en-US" sz="1100" b="0" i="1" kern="1200">
                        <a:latin typeface="Cambria Math" panose="02040503050406030204" pitchFamily="18" charset="0"/>
                      </a:rPr>
                      <m:t>,</m:t>
                    </m:r>
                  </m:oMath>
                </m:oMathPara>
              </a14:m>
              <a:endParaRPr lang="en-US" sz="1100" kern="1200"/>
            </a:p>
          </xdr:txBody>
        </xdr:sp>
      </mc:Choice>
      <mc:Fallback xmlns="">
        <xdr:sp macro="" textlink="">
          <xdr:nvSpPr>
            <xdr:cNvPr id="5" name="TextBox 4">
              <a:extLst>
                <a:ext uri="{FF2B5EF4-FFF2-40B4-BE49-F238E27FC236}">
                  <a16:creationId xmlns:a16="http://schemas.microsoft.com/office/drawing/2014/main" id="{6FEAB6CD-497F-44AD-BCF8-CC07BF93413B}"/>
                </a:ext>
              </a:extLst>
            </xdr:cNvPr>
            <xdr:cNvSpPr txBox="1"/>
          </xdr:nvSpPr>
          <xdr:spPr>
            <a:xfrm>
              <a:off x="6705600" y="914400"/>
              <a:ext cx="177546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𝑍_𝑋  𝑎𝑛𝑑 𝑍_𝑌  </a:t>
              </a:r>
              <a:endParaRPr lang="en-US" sz="1100" b="0" i="1" kern="1200">
                <a:latin typeface="Cambria Math" panose="02040503050406030204" pitchFamily="18" charset="0"/>
              </a:endParaRPr>
            </a:p>
            <a:p>
              <a:r>
                <a:rPr lang="en-US" sz="1100" b="0" i="0" kern="1200">
                  <a:latin typeface="Cambria Math" panose="02040503050406030204" pitchFamily="18" charset="0"/>
                </a:rPr>
                <a:t>𝑅𝑎𝑛𝑑𝑜𝑚 𝑁𝑜𝑟𝑚𝑎𝑙 𝑁𝑢𝑚𝑏𝑒𝑟,</a:t>
              </a:r>
              <a:endParaRPr lang="en-US" sz="1100" kern="1200"/>
            </a:p>
          </xdr:txBody>
        </xdr:sp>
      </mc:Fallback>
    </mc:AlternateContent>
    <xdr:clientData/>
  </xdr:twoCellAnchor>
  <xdr:twoCellAnchor>
    <xdr:from>
      <xdr:col>16</xdr:col>
      <xdr:colOff>114300</xdr:colOff>
      <xdr:row>4</xdr:row>
      <xdr:rowOff>22860</xdr:rowOff>
    </xdr:from>
    <xdr:to>
      <xdr:col>16</xdr:col>
      <xdr:colOff>502920</xdr:colOff>
      <xdr:row>5</xdr:row>
      <xdr:rowOff>129540</xdr:rowOff>
    </xdr:to>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29423844-86D8-4874-930B-6B461AE7C656}"/>
                </a:ext>
              </a:extLst>
            </xdr:cNvPr>
            <xdr:cNvSpPr txBox="1"/>
          </xdr:nvSpPr>
          <xdr:spPr>
            <a:xfrm>
              <a:off x="9867900" y="75438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𝑍</m:t>
                        </m:r>
                      </m:e>
                      <m:sub>
                        <m:r>
                          <a:rPr lang="en-US" sz="1100" b="0" i="1" kern="1200">
                            <a:latin typeface="Cambria Math" panose="02040503050406030204" pitchFamily="18" charset="0"/>
                          </a:rPr>
                          <m:t>𝑋</m:t>
                        </m:r>
                      </m:sub>
                    </m:sSub>
                  </m:oMath>
                </m:oMathPara>
              </a14:m>
              <a:endParaRPr lang="en-US" sz="1100" kern="1200"/>
            </a:p>
          </xdr:txBody>
        </xdr:sp>
      </mc:Choice>
      <mc:Fallback xmlns="">
        <xdr:sp macro="" textlink="">
          <xdr:nvSpPr>
            <xdr:cNvPr id="6" name="TextBox 5">
              <a:extLst>
                <a:ext uri="{FF2B5EF4-FFF2-40B4-BE49-F238E27FC236}">
                  <a16:creationId xmlns:a16="http://schemas.microsoft.com/office/drawing/2014/main" id="{29423844-86D8-4874-930B-6B461AE7C656}"/>
                </a:ext>
              </a:extLst>
            </xdr:cNvPr>
            <xdr:cNvSpPr txBox="1"/>
          </xdr:nvSpPr>
          <xdr:spPr>
            <a:xfrm>
              <a:off x="9867900" y="75438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𝑍_𝑋</a:t>
              </a:r>
              <a:endParaRPr lang="en-US" sz="1100" kern="1200"/>
            </a:p>
          </xdr:txBody>
        </xdr:sp>
      </mc:Fallback>
    </mc:AlternateContent>
    <xdr:clientData/>
  </xdr:twoCellAnchor>
  <xdr:twoCellAnchor>
    <xdr:from>
      <xdr:col>19</xdr:col>
      <xdr:colOff>106680</xdr:colOff>
      <xdr:row>4</xdr:row>
      <xdr:rowOff>22860</xdr:rowOff>
    </xdr:from>
    <xdr:to>
      <xdr:col>19</xdr:col>
      <xdr:colOff>495300</xdr:colOff>
      <xdr:row>5</xdr:row>
      <xdr:rowOff>129540</xdr:rowOff>
    </xdr:to>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8C36F405-678E-4AA3-BC2F-96DA7CB65FEC}"/>
                </a:ext>
              </a:extLst>
            </xdr:cNvPr>
            <xdr:cNvSpPr txBox="1"/>
          </xdr:nvSpPr>
          <xdr:spPr>
            <a:xfrm>
              <a:off x="11689080" y="75438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𝑍</m:t>
                        </m:r>
                      </m:e>
                      <m:sub>
                        <m:r>
                          <a:rPr lang="en-US" sz="1100" b="0" i="1" kern="1200">
                            <a:latin typeface="Cambria Math" panose="02040503050406030204" pitchFamily="18" charset="0"/>
                          </a:rPr>
                          <m:t>𝑌</m:t>
                        </m:r>
                      </m:sub>
                    </m:sSub>
                  </m:oMath>
                </m:oMathPara>
              </a14:m>
              <a:endParaRPr lang="en-US" sz="1100" kern="1200"/>
            </a:p>
          </xdr:txBody>
        </xdr:sp>
      </mc:Choice>
      <mc:Fallback xmlns="">
        <xdr:sp macro="" textlink="">
          <xdr:nvSpPr>
            <xdr:cNvPr id="7" name="TextBox 6">
              <a:extLst>
                <a:ext uri="{FF2B5EF4-FFF2-40B4-BE49-F238E27FC236}">
                  <a16:creationId xmlns:a16="http://schemas.microsoft.com/office/drawing/2014/main" id="{8C36F405-678E-4AA3-BC2F-96DA7CB65FEC}"/>
                </a:ext>
              </a:extLst>
            </xdr:cNvPr>
            <xdr:cNvSpPr txBox="1"/>
          </xdr:nvSpPr>
          <xdr:spPr>
            <a:xfrm>
              <a:off x="11689080" y="75438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𝑍_𝑌</a:t>
              </a:r>
              <a:endParaRPr lang="en-US" sz="1100" kern="1200"/>
            </a:p>
          </xdr:txBody>
        </xdr:sp>
      </mc:Fallback>
    </mc:AlternateContent>
    <xdr:clientData/>
  </xdr:twoCellAnchor>
  <xdr:twoCellAnchor>
    <xdr:from>
      <xdr:col>17</xdr:col>
      <xdr:colOff>83820</xdr:colOff>
      <xdr:row>4</xdr:row>
      <xdr:rowOff>38100</xdr:rowOff>
    </xdr:from>
    <xdr:to>
      <xdr:col>17</xdr:col>
      <xdr:colOff>472440</xdr:colOff>
      <xdr:row>5</xdr:row>
      <xdr:rowOff>144780</xdr:rowOff>
    </xdr:to>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D29DF1EE-E501-406D-A6A0-E51B49373B38}"/>
                </a:ext>
              </a:extLst>
            </xdr:cNvPr>
            <xdr:cNvSpPr txBox="1"/>
          </xdr:nvSpPr>
          <xdr:spPr>
            <a:xfrm>
              <a:off x="10447020" y="76962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𝜎</m:t>
                        </m:r>
                      </m:e>
                      <m:sub>
                        <m:r>
                          <a:rPr lang="en-US" sz="1100" b="0" i="1" kern="1200">
                            <a:latin typeface="Cambria Math" panose="02040503050406030204" pitchFamily="18" charset="0"/>
                          </a:rPr>
                          <m:t>𝑋</m:t>
                        </m:r>
                      </m:sub>
                    </m:sSub>
                  </m:oMath>
                </m:oMathPara>
              </a14:m>
              <a:endParaRPr lang="en-US" sz="1100" kern="1200"/>
            </a:p>
          </xdr:txBody>
        </xdr:sp>
      </mc:Choice>
      <mc:Fallback xmlns="">
        <xdr:sp macro="" textlink="">
          <xdr:nvSpPr>
            <xdr:cNvPr id="8" name="TextBox 7">
              <a:extLst>
                <a:ext uri="{FF2B5EF4-FFF2-40B4-BE49-F238E27FC236}">
                  <a16:creationId xmlns:a16="http://schemas.microsoft.com/office/drawing/2014/main" id="{D29DF1EE-E501-406D-A6A0-E51B49373B38}"/>
                </a:ext>
              </a:extLst>
            </xdr:cNvPr>
            <xdr:cNvSpPr txBox="1"/>
          </xdr:nvSpPr>
          <xdr:spPr>
            <a:xfrm>
              <a:off x="10447020" y="76962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𝜎_𝑋</a:t>
              </a:r>
              <a:endParaRPr lang="en-US" sz="1100" kern="1200"/>
            </a:p>
          </xdr:txBody>
        </xdr:sp>
      </mc:Fallback>
    </mc:AlternateContent>
    <xdr:clientData/>
  </xdr:twoCellAnchor>
  <xdr:twoCellAnchor>
    <xdr:from>
      <xdr:col>18</xdr:col>
      <xdr:colOff>114300</xdr:colOff>
      <xdr:row>4</xdr:row>
      <xdr:rowOff>30480</xdr:rowOff>
    </xdr:from>
    <xdr:to>
      <xdr:col>18</xdr:col>
      <xdr:colOff>502920</xdr:colOff>
      <xdr:row>5</xdr:row>
      <xdr:rowOff>137160</xdr:rowOff>
    </xdr:to>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B6B6B3A-E328-42E4-B129-8F18155C4E3C}"/>
                </a:ext>
              </a:extLst>
            </xdr:cNvPr>
            <xdr:cNvSpPr txBox="1"/>
          </xdr:nvSpPr>
          <xdr:spPr>
            <a:xfrm>
              <a:off x="11087100" y="76200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𝑋</m:t>
                    </m:r>
                  </m:oMath>
                </m:oMathPara>
              </a14:m>
              <a:endParaRPr lang="en-US" sz="1100" kern="1200"/>
            </a:p>
          </xdr:txBody>
        </xdr:sp>
      </mc:Choice>
      <mc:Fallback xmlns="">
        <xdr:sp macro="" textlink="">
          <xdr:nvSpPr>
            <xdr:cNvPr id="9" name="TextBox 8">
              <a:extLst>
                <a:ext uri="{FF2B5EF4-FFF2-40B4-BE49-F238E27FC236}">
                  <a16:creationId xmlns:a16="http://schemas.microsoft.com/office/drawing/2014/main" id="{0B6B6B3A-E328-42E4-B129-8F18155C4E3C}"/>
                </a:ext>
              </a:extLst>
            </xdr:cNvPr>
            <xdr:cNvSpPr txBox="1"/>
          </xdr:nvSpPr>
          <xdr:spPr>
            <a:xfrm>
              <a:off x="11087100" y="76200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𝑋</a:t>
              </a:r>
              <a:endParaRPr lang="en-US" sz="1100" kern="1200"/>
            </a:p>
          </xdr:txBody>
        </xdr:sp>
      </mc:Fallback>
    </mc:AlternateContent>
    <xdr:clientData/>
  </xdr:twoCellAnchor>
  <xdr:twoCellAnchor>
    <xdr:from>
      <xdr:col>20</xdr:col>
      <xdr:colOff>83820</xdr:colOff>
      <xdr:row>4</xdr:row>
      <xdr:rowOff>38100</xdr:rowOff>
    </xdr:from>
    <xdr:to>
      <xdr:col>20</xdr:col>
      <xdr:colOff>472440</xdr:colOff>
      <xdr:row>5</xdr:row>
      <xdr:rowOff>144780</xdr:rowOff>
    </xdr:to>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A37CFCD3-FBCD-440F-9E10-801C6B348601}"/>
                </a:ext>
              </a:extLst>
            </xdr:cNvPr>
            <xdr:cNvSpPr txBox="1"/>
          </xdr:nvSpPr>
          <xdr:spPr>
            <a:xfrm>
              <a:off x="10447020" y="76962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𝜎</m:t>
                        </m:r>
                      </m:e>
                      <m:sub>
                        <m:r>
                          <a:rPr lang="en-US" sz="1100" b="0" i="1" kern="1200">
                            <a:latin typeface="Cambria Math" panose="02040503050406030204" pitchFamily="18" charset="0"/>
                          </a:rPr>
                          <m:t>𝑌</m:t>
                        </m:r>
                      </m:sub>
                    </m:sSub>
                  </m:oMath>
                </m:oMathPara>
              </a14:m>
              <a:endParaRPr lang="en-US" sz="1100" kern="1200"/>
            </a:p>
          </xdr:txBody>
        </xdr:sp>
      </mc:Choice>
      <mc:Fallback xmlns="">
        <xdr:sp macro="" textlink="">
          <xdr:nvSpPr>
            <xdr:cNvPr id="10" name="TextBox 9">
              <a:extLst>
                <a:ext uri="{FF2B5EF4-FFF2-40B4-BE49-F238E27FC236}">
                  <a16:creationId xmlns:a16="http://schemas.microsoft.com/office/drawing/2014/main" id="{A37CFCD3-FBCD-440F-9E10-801C6B348601}"/>
                </a:ext>
              </a:extLst>
            </xdr:cNvPr>
            <xdr:cNvSpPr txBox="1"/>
          </xdr:nvSpPr>
          <xdr:spPr>
            <a:xfrm>
              <a:off x="10447020" y="76962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𝜎_𝑌</a:t>
              </a:r>
              <a:endParaRPr lang="en-US" sz="1100" kern="1200"/>
            </a:p>
          </xdr:txBody>
        </xdr:sp>
      </mc:Fallback>
    </mc:AlternateContent>
    <xdr:clientData/>
  </xdr:twoCellAnchor>
  <xdr:twoCellAnchor>
    <xdr:from>
      <xdr:col>21</xdr:col>
      <xdr:colOff>114300</xdr:colOff>
      <xdr:row>4</xdr:row>
      <xdr:rowOff>30480</xdr:rowOff>
    </xdr:from>
    <xdr:to>
      <xdr:col>21</xdr:col>
      <xdr:colOff>502920</xdr:colOff>
      <xdr:row>5</xdr:row>
      <xdr:rowOff>137160</xdr:rowOff>
    </xdr:to>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458D48E1-3CD5-45C5-B1F5-6B6564592294}"/>
                </a:ext>
              </a:extLst>
            </xdr:cNvPr>
            <xdr:cNvSpPr txBox="1"/>
          </xdr:nvSpPr>
          <xdr:spPr>
            <a:xfrm>
              <a:off x="11087100" y="76200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𝑌</m:t>
                    </m:r>
                  </m:oMath>
                </m:oMathPara>
              </a14:m>
              <a:endParaRPr lang="en-US" sz="1100" kern="1200"/>
            </a:p>
          </xdr:txBody>
        </xdr:sp>
      </mc:Choice>
      <mc:Fallback xmlns="">
        <xdr:sp macro="" textlink="">
          <xdr:nvSpPr>
            <xdr:cNvPr id="11" name="TextBox 10">
              <a:extLst>
                <a:ext uri="{FF2B5EF4-FFF2-40B4-BE49-F238E27FC236}">
                  <a16:creationId xmlns:a16="http://schemas.microsoft.com/office/drawing/2014/main" id="{458D48E1-3CD5-45C5-B1F5-6B6564592294}"/>
                </a:ext>
              </a:extLst>
            </xdr:cNvPr>
            <xdr:cNvSpPr txBox="1"/>
          </xdr:nvSpPr>
          <xdr:spPr>
            <a:xfrm>
              <a:off x="11087100" y="76200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𝑌</a:t>
              </a:r>
              <a:endParaRPr lang="en-US" sz="1100" kern="1200"/>
            </a:p>
          </xdr:txBody>
        </xdr:sp>
      </mc:Fallback>
    </mc:AlternateContent>
    <xdr:clientData/>
  </xdr:twoCellAnchor>
  <xdr:twoCellAnchor>
    <xdr:from>
      <xdr:col>14</xdr:col>
      <xdr:colOff>0</xdr:colOff>
      <xdr:row>0</xdr:row>
      <xdr:rowOff>0</xdr:rowOff>
    </xdr:from>
    <xdr:to>
      <xdr:col>17</xdr:col>
      <xdr:colOff>160020</xdr:colOff>
      <xdr:row>2</xdr:row>
      <xdr:rowOff>167640</xdr:rowOff>
    </xdr:to>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441C346A-7087-4AAA-A5F3-71BED61C6EB0}"/>
                </a:ext>
              </a:extLst>
            </xdr:cNvPr>
            <xdr:cNvSpPr txBox="1"/>
          </xdr:nvSpPr>
          <xdr:spPr>
            <a:xfrm>
              <a:off x="8534400" y="0"/>
              <a:ext cx="198882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X</a:t>
              </a:r>
              <a:r>
                <a:rPr lang="en-US" sz="1100" kern="1200" baseline="0"/>
                <a:t> range: </a:t>
              </a:r>
              <a14:m>
                <m:oMath xmlns:m="http://schemas.openxmlformats.org/officeDocument/2006/math">
                  <m:sSub>
                    <m:sSubPr>
                      <m:ctrlPr>
                        <a:rPr lang="en-US" sz="1100" b="0" i="1" kern="1200" baseline="0">
                          <a:latin typeface="Cambria Math" panose="02040503050406030204" pitchFamily="18" charset="0"/>
                        </a:rPr>
                      </m:ctrlPr>
                    </m:sSubPr>
                    <m:e>
                      <m:r>
                        <a:rPr lang="en-US" sz="1100" b="0" i="1" kern="1200" baseline="0">
                          <a:latin typeface="Cambria Math" panose="02040503050406030204" pitchFamily="18" charset="0"/>
                        </a:rPr>
                        <m:t>𝑋</m:t>
                      </m:r>
                    </m:e>
                    <m:sub>
                      <m:r>
                        <a:rPr lang="en-US" sz="1100" b="0" i="1" kern="1200" baseline="0">
                          <a:latin typeface="Cambria Math" panose="02040503050406030204" pitchFamily="18" charset="0"/>
                        </a:rPr>
                        <m:t>𝑙𝑜𝑤</m:t>
                      </m:r>
                    </m:sub>
                  </m:sSub>
                  <m:r>
                    <a:rPr lang="en-US" sz="1100" b="0" i="1" kern="1200" baseline="0">
                      <a:latin typeface="Cambria Math" panose="02040503050406030204" pitchFamily="18" charset="0"/>
                    </a:rPr>
                    <m:t>≤</m:t>
                  </m:r>
                  <m:r>
                    <a:rPr lang="en-US" sz="1100" b="0" i="1" kern="1200" baseline="0">
                      <a:latin typeface="Cambria Math" panose="02040503050406030204" pitchFamily="18" charset="0"/>
                    </a:rPr>
                    <m:t>𝑋</m:t>
                  </m:r>
                  <m:r>
                    <a:rPr lang="en-US" sz="1100" b="0" i="1" kern="1200" baseline="0">
                      <a:latin typeface="Cambria Math" panose="02040503050406030204" pitchFamily="18" charset="0"/>
                    </a:rPr>
                    <m:t>≤</m:t>
                  </m:r>
                  <m:sSub>
                    <m:sSubPr>
                      <m:ctrlPr>
                        <a:rPr lang="en-US" sz="1100" b="0" i="1" kern="1200" baseline="0">
                          <a:latin typeface="Cambria Math" panose="02040503050406030204" pitchFamily="18" charset="0"/>
                        </a:rPr>
                      </m:ctrlPr>
                    </m:sSubPr>
                    <m:e>
                      <m:r>
                        <a:rPr lang="en-US" sz="1100" b="0" i="1" kern="1200" baseline="0">
                          <a:latin typeface="Cambria Math" panose="02040503050406030204" pitchFamily="18" charset="0"/>
                        </a:rPr>
                        <m:t>𝑋</m:t>
                      </m:r>
                    </m:e>
                    <m:sub>
                      <m:r>
                        <a:rPr lang="en-US" sz="1100" b="0" i="1" kern="1200" baseline="0">
                          <a:latin typeface="Cambria Math" panose="02040503050406030204" pitchFamily="18" charset="0"/>
                        </a:rPr>
                        <m:t>h𝑖𝑔h</m:t>
                      </m:r>
                    </m:sub>
                  </m:sSub>
                </m:oMath>
              </a14:m>
              <a:r>
                <a:rPr lang="en-US" sz="1100" kern="1200"/>
                <a:t>, </a:t>
              </a:r>
            </a:p>
            <a:p>
              <a:r>
                <a:rPr lang="en-US" sz="1100" baseline="0">
                  <a:solidFill>
                    <a:schemeClr val="dk1"/>
                  </a:solidFill>
                  <a:effectLst/>
                  <a:latin typeface="+mn-lt"/>
                  <a:ea typeface="+mn-ea"/>
                  <a:cs typeface="+mn-cs"/>
                </a:rPr>
                <a:t>Y range: </a:t>
              </a:r>
              <a14:m>
                <m:oMath xmlns:m="http://schemas.openxmlformats.org/officeDocument/2006/math">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𝑌</m:t>
                      </m:r>
                    </m:e>
                    <m:sub>
                      <m:r>
                        <a:rPr lang="en-US" sz="1100" b="0" i="1" baseline="0">
                          <a:solidFill>
                            <a:schemeClr val="dk1"/>
                          </a:solidFill>
                          <a:effectLst/>
                          <a:latin typeface="Cambria Math" panose="02040503050406030204" pitchFamily="18" charset="0"/>
                          <a:ea typeface="+mn-ea"/>
                          <a:cs typeface="+mn-cs"/>
                        </a:rPr>
                        <m:t>𝑙𝑜𝑤</m:t>
                      </m:r>
                    </m:sub>
                  </m:sSub>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𝑌</m:t>
                  </m:r>
                  <m:r>
                    <a:rPr lang="en-US" sz="1100" b="0" i="1" baseline="0">
                      <a:solidFill>
                        <a:schemeClr val="dk1"/>
                      </a:solidFill>
                      <a:effectLst/>
                      <a:latin typeface="Cambria Math" panose="02040503050406030204" pitchFamily="18" charset="0"/>
                      <a:ea typeface="+mn-ea"/>
                      <a:cs typeface="+mn-cs"/>
                    </a:rPr>
                    <m:t>≤</m:t>
                  </m:r>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𝑌</m:t>
                      </m:r>
                    </m:e>
                    <m:sub>
                      <m:r>
                        <a:rPr lang="en-US" sz="1100" b="0" i="1" baseline="0">
                          <a:solidFill>
                            <a:schemeClr val="dk1"/>
                          </a:solidFill>
                          <a:effectLst/>
                          <a:latin typeface="Cambria Math" panose="02040503050406030204" pitchFamily="18" charset="0"/>
                          <a:ea typeface="+mn-ea"/>
                          <a:cs typeface="+mn-cs"/>
                        </a:rPr>
                        <m:t>h𝑖𝑔h</m:t>
                      </m:r>
                    </m:sub>
                  </m:sSub>
                </m:oMath>
              </a14:m>
              <a:r>
                <a:rPr lang="en-US" sz="1100">
                  <a:solidFill>
                    <a:schemeClr val="dk1"/>
                  </a:solidFill>
                  <a:effectLst/>
                  <a:latin typeface="+mn-lt"/>
                  <a:ea typeface="+mn-ea"/>
                  <a:cs typeface="+mn-cs"/>
                </a:rPr>
                <a:t>, </a:t>
              </a:r>
              <a:endParaRPr lang="en-US" sz="1100" kern="1200"/>
            </a:p>
          </xdr:txBody>
        </xdr:sp>
      </mc:Choice>
      <mc:Fallback xmlns="">
        <xdr:sp macro="" textlink="">
          <xdr:nvSpPr>
            <xdr:cNvPr id="12" name="TextBox 11">
              <a:extLst>
                <a:ext uri="{FF2B5EF4-FFF2-40B4-BE49-F238E27FC236}">
                  <a16:creationId xmlns:a16="http://schemas.microsoft.com/office/drawing/2014/main" id="{441C346A-7087-4AAA-A5F3-71BED61C6EB0}"/>
                </a:ext>
              </a:extLst>
            </xdr:cNvPr>
            <xdr:cNvSpPr txBox="1"/>
          </xdr:nvSpPr>
          <xdr:spPr>
            <a:xfrm>
              <a:off x="8534400" y="0"/>
              <a:ext cx="198882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X</a:t>
              </a:r>
              <a:r>
                <a:rPr lang="en-US" sz="1100" kern="1200" baseline="0"/>
                <a:t> range: </a:t>
              </a:r>
              <a:r>
                <a:rPr lang="en-US" sz="1100" b="0" i="0" kern="1200" baseline="0">
                  <a:latin typeface="Cambria Math" panose="02040503050406030204" pitchFamily="18" charset="0"/>
                </a:rPr>
                <a:t>𝑋_𝑙𝑜𝑤≤𝑋≤𝑋_ℎ𝑖𝑔ℎ</a:t>
              </a:r>
              <a:r>
                <a:rPr lang="en-US" sz="1100" kern="1200"/>
                <a:t>, </a:t>
              </a:r>
            </a:p>
            <a:p>
              <a:r>
                <a:rPr lang="en-US" sz="1100" baseline="0">
                  <a:solidFill>
                    <a:schemeClr val="dk1"/>
                  </a:solidFill>
                  <a:effectLst/>
                  <a:latin typeface="+mn-lt"/>
                  <a:ea typeface="+mn-ea"/>
                  <a:cs typeface="+mn-cs"/>
                </a:rPr>
                <a:t>Y range: </a:t>
              </a:r>
              <a:r>
                <a:rPr lang="en-US" sz="1100" b="0" i="0" baseline="0">
                  <a:solidFill>
                    <a:schemeClr val="dk1"/>
                  </a:solidFill>
                  <a:effectLst/>
                  <a:latin typeface="Cambria Math" panose="02040503050406030204" pitchFamily="18" charset="0"/>
                  <a:ea typeface="+mn-ea"/>
                  <a:cs typeface="+mn-cs"/>
                </a:rPr>
                <a:t>𝑌</a:t>
              </a:r>
              <a:r>
                <a:rPr lang="en-US" sz="1100" b="0" i="0" baseline="0">
                  <a:solidFill>
                    <a:schemeClr val="dk1"/>
                  </a:solidFill>
                  <a:effectLst/>
                  <a:latin typeface="+mn-lt"/>
                  <a:ea typeface="+mn-ea"/>
                  <a:cs typeface="+mn-cs"/>
                </a:rPr>
                <a:t>_𝑙𝑜𝑤≤</a:t>
              </a:r>
              <a:r>
                <a:rPr lang="en-US" sz="1100" b="0" i="0" baseline="0">
                  <a:solidFill>
                    <a:schemeClr val="dk1"/>
                  </a:solidFill>
                  <a:effectLst/>
                  <a:latin typeface="Cambria Math" panose="02040503050406030204" pitchFamily="18" charset="0"/>
                  <a:ea typeface="+mn-ea"/>
                  <a:cs typeface="+mn-cs"/>
                </a:rPr>
                <a:t>𝑌</a:t>
              </a:r>
              <a:r>
                <a:rPr lang="en-US" sz="1100" b="0" i="0" baseline="0">
                  <a:solidFill>
                    <a:schemeClr val="dk1"/>
                  </a:solidFill>
                  <a:effectLst/>
                  <a:latin typeface="+mn-lt"/>
                  <a:ea typeface="+mn-ea"/>
                  <a:cs typeface="+mn-cs"/>
                </a:rPr>
                <a:t>≤</a:t>
              </a:r>
              <a:r>
                <a:rPr lang="en-US" sz="1100" b="0" i="0" baseline="0">
                  <a:solidFill>
                    <a:schemeClr val="dk1"/>
                  </a:solidFill>
                  <a:effectLst/>
                  <a:latin typeface="Cambria Math" panose="02040503050406030204" pitchFamily="18" charset="0"/>
                  <a:ea typeface="+mn-ea"/>
                  <a:cs typeface="+mn-cs"/>
                </a:rPr>
                <a:t>𝑌</a:t>
              </a:r>
              <a:r>
                <a:rPr lang="en-US" sz="1100" b="0" i="0" baseline="0">
                  <a:solidFill>
                    <a:schemeClr val="dk1"/>
                  </a:solidFill>
                  <a:effectLst/>
                  <a:latin typeface="+mn-lt"/>
                  <a:ea typeface="+mn-ea"/>
                  <a:cs typeface="+mn-cs"/>
                </a:rPr>
                <a:t>_ℎ𝑖𝑔ℎ</a:t>
              </a:r>
              <a:r>
                <a:rPr lang="en-US" sz="1100">
                  <a:solidFill>
                    <a:schemeClr val="dk1"/>
                  </a:solidFill>
                  <a:effectLst/>
                  <a:latin typeface="+mn-lt"/>
                  <a:ea typeface="+mn-ea"/>
                  <a:cs typeface="+mn-cs"/>
                </a:rPr>
                <a:t>, </a:t>
              </a:r>
              <a:endParaRPr lang="en-US" sz="1100" kern="1200"/>
            </a:p>
          </xdr:txBody>
        </xdr:sp>
      </mc:Fallback>
    </mc:AlternateContent>
    <xdr:clientData/>
  </xdr:twoCellAnchor>
  <xdr:twoCellAnchor>
    <xdr:from>
      <xdr:col>11</xdr:col>
      <xdr:colOff>83820</xdr:colOff>
      <xdr:row>9</xdr:row>
      <xdr:rowOff>53340</xdr:rowOff>
    </xdr:from>
    <xdr:to>
      <xdr:col>11</xdr:col>
      <xdr:colOff>472440</xdr:colOff>
      <xdr:row>10</xdr:row>
      <xdr:rowOff>160020</xdr:rowOff>
    </xdr:to>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E53D2EC5-BDBB-4842-84ED-62FEDF1954C7}"/>
                </a:ext>
              </a:extLst>
            </xdr:cNvPr>
            <xdr:cNvSpPr txBox="1"/>
          </xdr:nvSpPr>
          <xdr:spPr>
            <a:xfrm>
              <a:off x="6789420" y="5334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𝑋</m:t>
                        </m:r>
                      </m:e>
                      <m:sub>
                        <m:r>
                          <a:rPr lang="en-US" sz="1100" b="0" i="1" kern="1200">
                            <a:latin typeface="Cambria Math" panose="02040503050406030204" pitchFamily="18" charset="0"/>
                          </a:rPr>
                          <m:t>𝑙𝑜𝑤</m:t>
                        </m:r>
                      </m:sub>
                    </m:sSub>
                  </m:oMath>
                </m:oMathPara>
              </a14:m>
              <a:endParaRPr lang="en-US" sz="1100" kern="1200"/>
            </a:p>
          </xdr:txBody>
        </xdr:sp>
      </mc:Choice>
      <mc:Fallback xmlns="">
        <xdr:sp macro="" textlink="">
          <xdr:nvSpPr>
            <xdr:cNvPr id="13" name="TextBox 12">
              <a:extLst>
                <a:ext uri="{FF2B5EF4-FFF2-40B4-BE49-F238E27FC236}">
                  <a16:creationId xmlns:a16="http://schemas.microsoft.com/office/drawing/2014/main" id="{E53D2EC5-BDBB-4842-84ED-62FEDF1954C7}"/>
                </a:ext>
              </a:extLst>
            </xdr:cNvPr>
            <xdr:cNvSpPr txBox="1"/>
          </xdr:nvSpPr>
          <xdr:spPr>
            <a:xfrm>
              <a:off x="6789420" y="5334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𝑋_𝑙𝑜𝑤</a:t>
              </a:r>
              <a:endParaRPr lang="en-US" sz="1100" kern="1200"/>
            </a:p>
          </xdr:txBody>
        </xdr:sp>
      </mc:Fallback>
    </mc:AlternateContent>
    <xdr:clientData/>
  </xdr:twoCellAnchor>
  <xdr:twoCellAnchor>
    <xdr:from>
      <xdr:col>11</xdr:col>
      <xdr:colOff>53340</xdr:colOff>
      <xdr:row>11</xdr:row>
      <xdr:rowOff>53340</xdr:rowOff>
    </xdr:from>
    <xdr:to>
      <xdr:col>11</xdr:col>
      <xdr:colOff>518160</xdr:colOff>
      <xdr:row>12</xdr:row>
      <xdr:rowOff>160020</xdr:rowOff>
    </xdr:to>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BFE121AD-0A16-4E16-934D-BF38E60BA72D}"/>
                </a:ext>
              </a:extLst>
            </xdr:cNvPr>
            <xdr:cNvSpPr txBox="1"/>
          </xdr:nvSpPr>
          <xdr:spPr>
            <a:xfrm>
              <a:off x="6758940" y="2065020"/>
              <a:ext cx="4648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𝑋</m:t>
                        </m:r>
                      </m:e>
                      <m:sub>
                        <m:r>
                          <a:rPr lang="en-US" sz="1100" b="0" i="1" kern="1200">
                            <a:latin typeface="Cambria Math" panose="02040503050406030204" pitchFamily="18" charset="0"/>
                          </a:rPr>
                          <m:t>h𝑖𝑔h</m:t>
                        </m:r>
                      </m:sub>
                    </m:sSub>
                  </m:oMath>
                </m:oMathPara>
              </a14:m>
              <a:endParaRPr lang="en-US" sz="1100" b="0" kern="1200"/>
            </a:p>
            <a:p>
              <a:endParaRPr lang="en-US" sz="1100" kern="1200"/>
            </a:p>
          </xdr:txBody>
        </xdr:sp>
      </mc:Choice>
      <mc:Fallback xmlns="">
        <xdr:sp macro="" textlink="">
          <xdr:nvSpPr>
            <xdr:cNvPr id="14" name="TextBox 13">
              <a:extLst>
                <a:ext uri="{FF2B5EF4-FFF2-40B4-BE49-F238E27FC236}">
                  <a16:creationId xmlns:a16="http://schemas.microsoft.com/office/drawing/2014/main" id="{BFE121AD-0A16-4E16-934D-BF38E60BA72D}"/>
                </a:ext>
              </a:extLst>
            </xdr:cNvPr>
            <xdr:cNvSpPr txBox="1"/>
          </xdr:nvSpPr>
          <xdr:spPr>
            <a:xfrm>
              <a:off x="6758940" y="2065020"/>
              <a:ext cx="4648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𝑋_ℎ𝑖𝑔ℎ</a:t>
              </a:r>
              <a:endParaRPr lang="en-US" sz="1100" b="0" kern="1200"/>
            </a:p>
            <a:p>
              <a:endParaRPr lang="en-US" sz="1100" kern="1200"/>
            </a:p>
          </xdr:txBody>
        </xdr:sp>
      </mc:Fallback>
    </mc:AlternateContent>
    <xdr:clientData/>
  </xdr:twoCellAnchor>
  <xdr:twoCellAnchor>
    <xdr:from>
      <xdr:col>11</xdr:col>
      <xdr:colOff>83820</xdr:colOff>
      <xdr:row>14</xdr:row>
      <xdr:rowOff>53340</xdr:rowOff>
    </xdr:from>
    <xdr:to>
      <xdr:col>11</xdr:col>
      <xdr:colOff>472440</xdr:colOff>
      <xdr:row>15</xdr:row>
      <xdr:rowOff>160020</xdr:rowOff>
    </xdr:to>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5A268473-571F-4B36-BDE3-5141A99B75CC}"/>
                </a:ext>
              </a:extLst>
            </xdr:cNvPr>
            <xdr:cNvSpPr txBox="1"/>
          </xdr:nvSpPr>
          <xdr:spPr>
            <a:xfrm>
              <a:off x="6789420" y="5334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𝑌</m:t>
                        </m:r>
                      </m:e>
                      <m:sub>
                        <m:r>
                          <a:rPr lang="en-US" sz="1100" b="0" i="1" kern="1200">
                            <a:latin typeface="Cambria Math" panose="02040503050406030204" pitchFamily="18" charset="0"/>
                          </a:rPr>
                          <m:t>𝑙𝑜𝑤</m:t>
                        </m:r>
                      </m:sub>
                    </m:sSub>
                  </m:oMath>
                </m:oMathPara>
              </a14:m>
              <a:endParaRPr lang="en-US" sz="1100" kern="1200"/>
            </a:p>
          </xdr:txBody>
        </xdr:sp>
      </mc:Choice>
      <mc:Fallback xmlns="">
        <xdr:sp macro="" textlink="">
          <xdr:nvSpPr>
            <xdr:cNvPr id="15" name="TextBox 14">
              <a:extLst>
                <a:ext uri="{FF2B5EF4-FFF2-40B4-BE49-F238E27FC236}">
                  <a16:creationId xmlns:a16="http://schemas.microsoft.com/office/drawing/2014/main" id="{5A268473-571F-4B36-BDE3-5141A99B75CC}"/>
                </a:ext>
              </a:extLst>
            </xdr:cNvPr>
            <xdr:cNvSpPr txBox="1"/>
          </xdr:nvSpPr>
          <xdr:spPr>
            <a:xfrm>
              <a:off x="6789420" y="5334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𝑌_𝑙𝑜𝑤</a:t>
              </a:r>
              <a:endParaRPr lang="en-US" sz="1100" kern="1200"/>
            </a:p>
          </xdr:txBody>
        </xdr:sp>
      </mc:Fallback>
    </mc:AlternateContent>
    <xdr:clientData/>
  </xdr:twoCellAnchor>
  <xdr:twoCellAnchor>
    <xdr:from>
      <xdr:col>11</xdr:col>
      <xdr:colOff>129540</xdr:colOff>
      <xdr:row>16</xdr:row>
      <xdr:rowOff>76200</xdr:rowOff>
    </xdr:from>
    <xdr:to>
      <xdr:col>11</xdr:col>
      <xdr:colOff>518160</xdr:colOff>
      <xdr:row>18</xdr:row>
      <xdr:rowOff>0</xdr:rowOff>
    </xdr:to>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288B053E-A332-43F3-995A-AB8B2921BC04}"/>
                </a:ext>
              </a:extLst>
            </xdr:cNvPr>
            <xdr:cNvSpPr txBox="1"/>
          </xdr:nvSpPr>
          <xdr:spPr>
            <a:xfrm>
              <a:off x="6835140" y="44196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𝑌</m:t>
                        </m:r>
                      </m:e>
                      <m:sub>
                        <m:r>
                          <a:rPr lang="en-US" sz="1100" b="0" i="1" kern="1200">
                            <a:latin typeface="Cambria Math" panose="02040503050406030204" pitchFamily="18" charset="0"/>
                          </a:rPr>
                          <m:t>h𝑖𝑔h</m:t>
                        </m:r>
                      </m:sub>
                    </m:sSub>
                  </m:oMath>
                </m:oMathPara>
              </a14:m>
              <a:endParaRPr lang="en-US" sz="1100" kern="1200"/>
            </a:p>
          </xdr:txBody>
        </xdr:sp>
      </mc:Choice>
      <mc:Fallback xmlns="">
        <xdr:sp macro="" textlink="">
          <xdr:nvSpPr>
            <xdr:cNvPr id="16" name="TextBox 15">
              <a:extLst>
                <a:ext uri="{FF2B5EF4-FFF2-40B4-BE49-F238E27FC236}">
                  <a16:creationId xmlns:a16="http://schemas.microsoft.com/office/drawing/2014/main" id="{288B053E-A332-43F3-995A-AB8B2921BC04}"/>
                </a:ext>
              </a:extLst>
            </xdr:cNvPr>
            <xdr:cNvSpPr txBox="1"/>
          </xdr:nvSpPr>
          <xdr:spPr>
            <a:xfrm>
              <a:off x="6835140" y="44196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𝑌_ℎ𝑖𝑔ℎ</a:t>
              </a:r>
              <a:endParaRPr lang="en-US" sz="1100" kern="1200"/>
            </a:p>
          </xdr:txBody>
        </xdr:sp>
      </mc:Fallback>
    </mc:AlternateContent>
    <xdr:clientData/>
  </xdr:twoCellAnchor>
  <xdr:twoCellAnchor>
    <xdr:from>
      <xdr:col>16</xdr:col>
      <xdr:colOff>114300</xdr:colOff>
      <xdr:row>17</xdr:row>
      <xdr:rowOff>22860</xdr:rowOff>
    </xdr:from>
    <xdr:to>
      <xdr:col>16</xdr:col>
      <xdr:colOff>502920</xdr:colOff>
      <xdr:row>18</xdr:row>
      <xdr:rowOff>129540</xdr:rowOff>
    </xdr:to>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9F490B88-0326-4B6C-B587-C5F0E750FB83}"/>
                </a:ext>
              </a:extLst>
            </xdr:cNvPr>
            <xdr:cNvSpPr txBox="1"/>
          </xdr:nvSpPr>
          <xdr:spPr>
            <a:xfrm>
              <a:off x="9867900" y="75438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𝑍</m:t>
                        </m:r>
                      </m:e>
                      <m:sub>
                        <m:r>
                          <a:rPr lang="en-US" sz="1100" b="0" i="1" kern="1200">
                            <a:latin typeface="Cambria Math" panose="02040503050406030204" pitchFamily="18" charset="0"/>
                          </a:rPr>
                          <m:t>𝑋</m:t>
                        </m:r>
                      </m:sub>
                    </m:sSub>
                  </m:oMath>
                </m:oMathPara>
              </a14:m>
              <a:endParaRPr lang="en-US" sz="1100" kern="1200"/>
            </a:p>
          </xdr:txBody>
        </xdr:sp>
      </mc:Choice>
      <mc:Fallback xmlns="">
        <xdr:sp macro="" textlink="">
          <xdr:nvSpPr>
            <xdr:cNvPr id="17" name="TextBox 16">
              <a:extLst>
                <a:ext uri="{FF2B5EF4-FFF2-40B4-BE49-F238E27FC236}">
                  <a16:creationId xmlns:a16="http://schemas.microsoft.com/office/drawing/2014/main" id="{9F490B88-0326-4B6C-B587-C5F0E750FB83}"/>
                </a:ext>
              </a:extLst>
            </xdr:cNvPr>
            <xdr:cNvSpPr txBox="1"/>
          </xdr:nvSpPr>
          <xdr:spPr>
            <a:xfrm>
              <a:off x="9867900" y="75438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𝑍_𝑋</a:t>
              </a:r>
              <a:endParaRPr lang="en-US" sz="1100" kern="1200"/>
            </a:p>
          </xdr:txBody>
        </xdr:sp>
      </mc:Fallback>
    </mc:AlternateContent>
    <xdr:clientData/>
  </xdr:twoCellAnchor>
  <xdr:twoCellAnchor>
    <xdr:from>
      <xdr:col>19</xdr:col>
      <xdr:colOff>106680</xdr:colOff>
      <xdr:row>17</xdr:row>
      <xdr:rowOff>22860</xdr:rowOff>
    </xdr:from>
    <xdr:to>
      <xdr:col>19</xdr:col>
      <xdr:colOff>495300</xdr:colOff>
      <xdr:row>18</xdr:row>
      <xdr:rowOff>129540</xdr:rowOff>
    </xdr:to>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BB76E964-3061-46DB-917C-3CB5E654F6BC}"/>
                </a:ext>
              </a:extLst>
            </xdr:cNvPr>
            <xdr:cNvSpPr txBox="1"/>
          </xdr:nvSpPr>
          <xdr:spPr>
            <a:xfrm>
              <a:off x="11689080" y="75438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𝑍</m:t>
                        </m:r>
                      </m:e>
                      <m:sub>
                        <m:r>
                          <a:rPr lang="en-US" sz="1100" b="0" i="1" kern="1200">
                            <a:latin typeface="Cambria Math" panose="02040503050406030204" pitchFamily="18" charset="0"/>
                          </a:rPr>
                          <m:t>𝑌</m:t>
                        </m:r>
                      </m:sub>
                    </m:sSub>
                  </m:oMath>
                </m:oMathPara>
              </a14:m>
              <a:endParaRPr lang="en-US" sz="1100" kern="1200"/>
            </a:p>
          </xdr:txBody>
        </xdr:sp>
      </mc:Choice>
      <mc:Fallback xmlns="">
        <xdr:sp macro="" textlink="">
          <xdr:nvSpPr>
            <xdr:cNvPr id="18" name="TextBox 17">
              <a:extLst>
                <a:ext uri="{FF2B5EF4-FFF2-40B4-BE49-F238E27FC236}">
                  <a16:creationId xmlns:a16="http://schemas.microsoft.com/office/drawing/2014/main" id="{BB76E964-3061-46DB-917C-3CB5E654F6BC}"/>
                </a:ext>
              </a:extLst>
            </xdr:cNvPr>
            <xdr:cNvSpPr txBox="1"/>
          </xdr:nvSpPr>
          <xdr:spPr>
            <a:xfrm>
              <a:off x="11689080" y="75438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𝑍_𝑌</a:t>
              </a:r>
              <a:endParaRPr lang="en-US" sz="1100" kern="1200"/>
            </a:p>
          </xdr:txBody>
        </xdr:sp>
      </mc:Fallback>
    </mc:AlternateContent>
    <xdr:clientData/>
  </xdr:twoCellAnchor>
  <xdr:twoCellAnchor>
    <xdr:from>
      <xdr:col>17</xdr:col>
      <xdr:colOff>83820</xdr:colOff>
      <xdr:row>17</xdr:row>
      <xdr:rowOff>38100</xdr:rowOff>
    </xdr:from>
    <xdr:to>
      <xdr:col>17</xdr:col>
      <xdr:colOff>472440</xdr:colOff>
      <xdr:row>18</xdr:row>
      <xdr:rowOff>144780</xdr:rowOff>
    </xdr:to>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CAD08403-8646-4154-B1F5-721E0212A5E1}"/>
                </a:ext>
              </a:extLst>
            </xdr:cNvPr>
            <xdr:cNvSpPr txBox="1"/>
          </xdr:nvSpPr>
          <xdr:spPr>
            <a:xfrm>
              <a:off x="10447020" y="76962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𝜎</m:t>
                        </m:r>
                      </m:e>
                      <m:sub>
                        <m:r>
                          <a:rPr lang="en-US" sz="1100" b="0" i="1" kern="1200">
                            <a:latin typeface="Cambria Math" panose="02040503050406030204" pitchFamily="18" charset="0"/>
                          </a:rPr>
                          <m:t>𝑋</m:t>
                        </m:r>
                      </m:sub>
                    </m:sSub>
                  </m:oMath>
                </m:oMathPara>
              </a14:m>
              <a:endParaRPr lang="en-US" sz="1100" kern="1200"/>
            </a:p>
          </xdr:txBody>
        </xdr:sp>
      </mc:Choice>
      <mc:Fallback xmlns="">
        <xdr:sp macro="" textlink="">
          <xdr:nvSpPr>
            <xdr:cNvPr id="19" name="TextBox 18">
              <a:extLst>
                <a:ext uri="{FF2B5EF4-FFF2-40B4-BE49-F238E27FC236}">
                  <a16:creationId xmlns:a16="http://schemas.microsoft.com/office/drawing/2014/main" id="{CAD08403-8646-4154-B1F5-721E0212A5E1}"/>
                </a:ext>
              </a:extLst>
            </xdr:cNvPr>
            <xdr:cNvSpPr txBox="1"/>
          </xdr:nvSpPr>
          <xdr:spPr>
            <a:xfrm>
              <a:off x="10447020" y="76962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𝜎_𝑋</a:t>
              </a:r>
              <a:endParaRPr lang="en-US" sz="1100" kern="1200"/>
            </a:p>
          </xdr:txBody>
        </xdr:sp>
      </mc:Fallback>
    </mc:AlternateContent>
    <xdr:clientData/>
  </xdr:twoCellAnchor>
  <xdr:twoCellAnchor>
    <xdr:from>
      <xdr:col>18</xdr:col>
      <xdr:colOff>114300</xdr:colOff>
      <xdr:row>17</xdr:row>
      <xdr:rowOff>30480</xdr:rowOff>
    </xdr:from>
    <xdr:to>
      <xdr:col>18</xdr:col>
      <xdr:colOff>502920</xdr:colOff>
      <xdr:row>18</xdr:row>
      <xdr:rowOff>137160</xdr:rowOff>
    </xdr:to>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A2EA4C1A-854F-4327-9FC7-1364F285152B}"/>
                </a:ext>
              </a:extLst>
            </xdr:cNvPr>
            <xdr:cNvSpPr txBox="1"/>
          </xdr:nvSpPr>
          <xdr:spPr>
            <a:xfrm>
              <a:off x="11087100" y="76200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𝑋</m:t>
                    </m:r>
                  </m:oMath>
                </m:oMathPara>
              </a14:m>
              <a:endParaRPr lang="en-US" sz="1100" kern="1200"/>
            </a:p>
          </xdr:txBody>
        </xdr:sp>
      </mc:Choice>
      <mc:Fallback xmlns="">
        <xdr:sp macro="" textlink="">
          <xdr:nvSpPr>
            <xdr:cNvPr id="20" name="TextBox 19">
              <a:extLst>
                <a:ext uri="{FF2B5EF4-FFF2-40B4-BE49-F238E27FC236}">
                  <a16:creationId xmlns:a16="http://schemas.microsoft.com/office/drawing/2014/main" id="{A2EA4C1A-854F-4327-9FC7-1364F285152B}"/>
                </a:ext>
              </a:extLst>
            </xdr:cNvPr>
            <xdr:cNvSpPr txBox="1"/>
          </xdr:nvSpPr>
          <xdr:spPr>
            <a:xfrm>
              <a:off x="11087100" y="76200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𝑋</a:t>
              </a:r>
              <a:endParaRPr lang="en-US" sz="1100" kern="1200"/>
            </a:p>
          </xdr:txBody>
        </xdr:sp>
      </mc:Fallback>
    </mc:AlternateContent>
    <xdr:clientData/>
  </xdr:twoCellAnchor>
  <xdr:twoCellAnchor>
    <xdr:from>
      <xdr:col>20</xdr:col>
      <xdr:colOff>83820</xdr:colOff>
      <xdr:row>17</xdr:row>
      <xdr:rowOff>38100</xdr:rowOff>
    </xdr:from>
    <xdr:to>
      <xdr:col>20</xdr:col>
      <xdr:colOff>472440</xdr:colOff>
      <xdr:row>18</xdr:row>
      <xdr:rowOff>144780</xdr:rowOff>
    </xdr:to>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B355208-D6CE-4ED4-98B8-75973CD31402}"/>
                </a:ext>
              </a:extLst>
            </xdr:cNvPr>
            <xdr:cNvSpPr txBox="1"/>
          </xdr:nvSpPr>
          <xdr:spPr>
            <a:xfrm>
              <a:off x="12275820" y="76962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𝜎</m:t>
                        </m:r>
                      </m:e>
                      <m:sub>
                        <m:r>
                          <a:rPr lang="en-US" sz="1100" b="0" i="1" kern="1200">
                            <a:latin typeface="Cambria Math" panose="02040503050406030204" pitchFamily="18" charset="0"/>
                          </a:rPr>
                          <m:t>𝑌</m:t>
                        </m:r>
                      </m:sub>
                    </m:sSub>
                  </m:oMath>
                </m:oMathPara>
              </a14:m>
              <a:endParaRPr lang="en-US" sz="1100" kern="1200"/>
            </a:p>
          </xdr:txBody>
        </xdr:sp>
      </mc:Choice>
      <mc:Fallback xmlns="">
        <xdr:sp macro="" textlink="">
          <xdr:nvSpPr>
            <xdr:cNvPr id="21" name="TextBox 20">
              <a:extLst>
                <a:ext uri="{FF2B5EF4-FFF2-40B4-BE49-F238E27FC236}">
                  <a16:creationId xmlns:a16="http://schemas.microsoft.com/office/drawing/2014/main" id="{0B355208-D6CE-4ED4-98B8-75973CD31402}"/>
                </a:ext>
              </a:extLst>
            </xdr:cNvPr>
            <xdr:cNvSpPr txBox="1"/>
          </xdr:nvSpPr>
          <xdr:spPr>
            <a:xfrm>
              <a:off x="12275820" y="76962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𝜎_𝑌</a:t>
              </a:r>
              <a:endParaRPr lang="en-US" sz="1100" kern="1200"/>
            </a:p>
          </xdr:txBody>
        </xdr:sp>
      </mc:Fallback>
    </mc:AlternateContent>
    <xdr:clientData/>
  </xdr:twoCellAnchor>
  <xdr:twoCellAnchor>
    <xdr:from>
      <xdr:col>21</xdr:col>
      <xdr:colOff>114300</xdr:colOff>
      <xdr:row>17</xdr:row>
      <xdr:rowOff>30480</xdr:rowOff>
    </xdr:from>
    <xdr:to>
      <xdr:col>21</xdr:col>
      <xdr:colOff>502920</xdr:colOff>
      <xdr:row>18</xdr:row>
      <xdr:rowOff>137160</xdr:rowOff>
    </xdr:to>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C0FFB3A2-3DFE-42FA-8126-8F7058329D9B}"/>
                </a:ext>
              </a:extLst>
            </xdr:cNvPr>
            <xdr:cNvSpPr txBox="1"/>
          </xdr:nvSpPr>
          <xdr:spPr>
            <a:xfrm>
              <a:off x="12915900" y="76200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𝑌</m:t>
                    </m:r>
                  </m:oMath>
                </m:oMathPara>
              </a14:m>
              <a:endParaRPr lang="en-US" sz="1100" kern="1200"/>
            </a:p>
          </xdr:txBody>
        </xdr:sp>
      </mc:Choice>
      <mc:Fallback xmlns="">
        <xdr:sp macro="" textlink="">
          <xdr:nvSpPr>
            <xdr:cNvPr id="22" name="TextBox 21">
              <a:extLst>
                <a:ext uri="{FF2B5EF4-FFF2-40B4-BE49-F238E27FC236}">
                  <a16:creationId xmlns:a16="http://schemas.microsoft.com/office/drawing/2014/main" id="{C0FFB3A2-3DFE-42FA-8126-8F7058329D9B}"/>
                </a:ext>
              </a:extLst>
            </xdr:cNvPr>
            <xdr:cNvSpPr txBox="1"/>
          </xdr:nvSpPr>
          <xdr:spPr>
            <a:xfrm>
              <a:off x="12915900" y="762000"/>
              <a:ext cx="38862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𝑌</a:t>
              </a:r>
              <a:endParaRPr lang="en-US" sz="1100" kern="1200"/>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0</xdr:rowOff>
    </xdr:from>
    <xdr:to>
      <xdr:col>6</xdr:col>
      <xdr:colOff>596900</xdr:colOff>
      <xdr:row>5</xdr:row>
      <xdr:rowOff>114300</xdr:rowOff>
    </xdr:to>
    <xdr:sp macro="" textlink="">
      <xdr:nvSpPr>
        <xdr:cNvPr id="2" name="TextBox 1">
          <a:extLst>
            <a:ext uri="{FF2B5EF4-FFF2-40B4-BE49-F238E27FC236}">
              <a16:creationId xmlns:a16="http://schemas.microsoft.com/office/drawing/2014/main" id="{49778B07-A922-4227-83D7-D7DBDA90CDEB}"/>
            </a:ext>
          </a:extLst>
        </xdr:cNvPr>
        <xdr:cNvSpPr txBox="1"/>
      </xdr:nvSpPr>
      <xdr:spPr>
        <a:xfrm>
          <a:off x="1" y="0"/>
          <a:ext cx="5359399" cy="100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kern="1200"/>
            <a:t>Barira Qasim, BSIE, F2022031016, </a:t>
          </a:r>
          <a:r>
            <a:rPr lang="en-US" sz="1400" b="1">
              <a:solidFill>
                <a:schemeClr val="dk1"/>
              </a:solidFill>
              <a:effectLst/>
              <a:latin typeface="+mn-lt"/>
              <a:ea typeface="+mn-ea"/>
              <a:cs typeface="+mn-cs"/>
            </a:rPr>
            <a:t>CS312L</a:t>
          </a:r>
          <a:r>
            <a:rPr lang="en-US" sz="1400" b="1" baseline="0">
              <a:solidFill>
                <a:schemeClr val="dk1"/>
              </a:solidFill>
              <a:effectLst/>
              <a:latin typeface="+mn-lt"/>
              <a:ea typeface="+mn-ea"/>
              <a:cs typeface="+mn-cs"/>
            </a:rPr>
            <a:t> Computer Simulation</a:t>
          </a:r>
          <a:endParaRPr lang="en-US" sz="1400" b="1" kern="1200"/>
        </a:p>
        <a:p>
          <a:r>
            <a:rPr lang="en-US" sz="1400" b="1" kern="1200"/>
            <a:t>Department of</a:t>
          </a:r>
          <a:r>
            <a:rPr lang="en-US" sz="1400" b="1" kern="1200" baseline="0"/>
            <a:t> Mechanical Enigneering</a:t>
          </a:r>
        </a:p>
        <a:p>
          <a:r>
            <a:rPr lang="en-US" sz="1400" b="1" kern="1200" baseline="0"/>
            <a:t>Program: BS Industrial Engineering</a:t>
          </a:r>
        </a:p>
        <a:p>
          <a:r>
            <a:rPr lang="en-US" sz="1400" b="1" kern="1200" baseline="0"/>
            <a:t>Lab 13: To Simulate a random service time by using spreadsheet.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190501</xdr:colOff>
      <xdr:row>0</xdr:row>
      <xdr:rowOff>25400</xdr:rowOff>
    </xdr:from>
    <xdr:to>
      <xdr:col>7</xdr:col>
      <xdr:colOff>165100</xdr:colOff>
      <xdr:row>5</xdr:row>
      <xdr:rowOff>139700</xdr:rowOff>
    </xdr:to>
    <xdr:sp macro="" textlink="">
      <xdr:nvSpPr>
        <xdr:cNvPr id="2" name="TextBox 1">
          <a:extLst>
            <a:ext uri="{FF2B5EF4-FFF2-40B4-BE49-F238E27FC236}">
              <a16:creationId xmlns:a16="http://schemas.microsoft.com/office/drawing/2014/main" id="{4545124C-18DE-427A-B98A-CA098EDF43A5}"/>
            </a:ext>
          </a:extLst>
        </xdr:cNvPr>
        <xdr:cNvSpPr txBox="1"/>
      </xdr:nvSpPr>
      <xdr:spPr>
        <a:xfrm>
          <a:off x="190501" y="25400"/>
          <a:ext cx="6451599" cy="100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kern="1200"/>
            <a:t>Mohammad Abubakar Atiq, BSIE, F2022031002, CS312L</a:t>
          </a:r>
          <a:r>
            <a:rPr lang="en-US" sz="1400" b="1" kern="1200" baseline="0"/>
            <a:t> Computer Simulation</a:t>
          </a:r>
          <a:endParaRPr lang="en-US" sz="1400" b="1" kern="1200"/>
        </a:p>
        <a:p>
          <a:r>
            <a:rPr lang="en-US" sz="1400" b="1" kern="1200"/>
            <a:t>Department of</a:t>
          </a:r>
          <a:r>
            <a:rPr lang="en-US" sz="1400" b="1" kern="1200" baseline="0"/>
            <a:t> Mechanical Enigneering</a:t>
          </a:r>
        </a:p>
        <a:p>
          <a:r>
            <a:rPr lang="en-US" sz="1400" b="1" kern="1200" baseline="0"/>
            <a:t>Program: BS Industrial Engineering</a:t>
          </a:r>
        </a:p>
        <a:p>
          <a:r>
            <a:rPr lang="en-US" sz="1400" b="1" baseline="0">
              <a:solidFill>
                <a:schemeClr val="dk1"/>
              </a:solidFill>
              <a:effectLst/>
              <a:latin typeface="+mn-lt"/>
              <a:ea typeface="+mn-ea"/>
              <a:cs typeface="+mn-cs"/>
            </a:rPr>
            <a:t>Lab 13: To Simulate a random service time by using spreadsheet.</a:t>
          </a:r>
          <a:endParaRPr lang="en-US" sz="1800">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0</xdr:row>
      <xdr:rowOff>0</xdr:rowOff>
    </xdr:from>
    <xdr:to>
      <xdr:col>10</xdr:col>
      <xdr:colOff>83821</xdr:colOff>
      <xdr:row>5</xdr:row>
      <xdr:rowOff>114300</xdr:rowOff>
    </xdr:to>
    <xdr:sp macro="" textlink="">
      <xdr:nvSpPr>
        <xdr:cNvPr id="2" name="TextBox 1">
          <a:extLst>
            <a:ext uri="{FF2B5EF4-FFF2-40B4-BE49-F238E27FC236}">
              <a16:creationId xmlns:a16="http://schemas.microsoft.com/office/drawing/2014/main" id="{08537734-77A3-4E09-8BC0-2465CB6C50D4}"/>
            </a:ext>
          </a:extLst>
        </xdr:cNvPr>
        <xdr:cNvSpPr txBox="1"/>
      </xdr:nvSpPr>
      <xdr:spPr>
        <a:xfrm>
          <a:off x="1" y="0"/>
          <a:ext cx="6179820" cy="102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kern="1200"/>
            <a:t>Mohammad Abubakar Atiq, BSIE, F2022031002</a:t>
          </a:r>
        </a:p>
        <a:p>
          <a:r>
            <a:rPr lang="en-US" sz="1400" b="1" kern="1200"/>
            <a:t>Department of</a:t>
          </a:r>
          <a:r>
            <a:rPr lang="en-US" sz="1400" b="1" kern="1200" baseline="0"/>
            <a:t> Mechanical Enigneering</a:t>
          </a:r>
        </a:p>
        <a:p>
          <a:r>
            <a:rPr lang="en-US" sz="1400" b="1" kern="1200" baseline="0"/>
            <a:t>Program: BS Industrial Engineering</a:t>
          </a:r>
        </a:p>
        <a:p>
          <a:r>
            <a:rPr lang="en-US" sz="1400" b="1" kern="1200" baseline="0"/>
            <a:t>Example 2: Random Service Times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144780</xdr:colOff>
      <xdr:row>5</xdr:row>
      <xdr:rowOff>114300</xdr:rowOff>
    </xdr:to>
    <xdr:sp macro="" textlink="">
      <xdr:nvSpPr>
        <xdr:cNvPr id="2" name="TextBox 1">
          <a:extLst>
            <a:ext uri="{FF2B5EF4-FFF2-40B4-BE49-F238E27FC236}">
              <a16:creationId xmlns:a16="http://schemas.microsoft.com/office/drawing/2014/main" id="{0AE80A15-4DC0-491C-94E2-847B53138038}"/>
            </a:ext>
          </a:extLst>
        </xdr:cNvPr>
        <xdr:cNvSpPr txBox="1"/>
      </xdr:nvSpPr>
      <xdr:spPr>
        <a:xfrm>
          <a:off x="0" y="0"/>
          <a:ext cx="6850380" cy="102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kern="1200"/>
            <a:t>Mohammad Abubakar Atiq, BSIE, F2022031002</a:t>
          </a:r>
        </a:p>
        <a:p>
          <a:r>
            <a:rPr lang="en-US" sz="1400" b="1" kern="1200"/>
            <a:t>Department of</a:t>
          </a:r>
          <a:r>
            <a:rPr lang="en-US" sz="1400" b="1" kern="1200" baseline="0"/>
            <a:t> Mechanical Enigneering</a:t>
          </a:r>
        </a:p>
        <a:p>
          <a:r>
            <a:rPr lang="en-US" sz="1400" b="1" kern="1200" baseline="0"/>
            <a:t>Program: BS Industrial Engineering</a:t>
          </a:r>
        </a:p>
        <a:p>
          <a:r>
            <a:rPr lang="en-US" sz="1400" b="1" kern="1200" baseline="0"/>
            <a:t>Example 3: Random Arrival Times, Uniformly Distributed</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289560</xdr:colOff>
      <xdr:row>5</xdr:row>
      <xdr:rowOff>114300</xdr:rowOff>
    </xdr:to>
    <xdr:sp macro="" textlink="">
      <xdr:nvSpPr>
        <xdr:cNvPr id="2" name="TextBox 1">
          <a:extLst>
            <a:ext uri="{FF2B5EF4-FFF2-40B4-BE49-F238E27FC236}">
              <a16:creationId xmlns:a16="http://schemas.microsoft.com/office/drawing/2014/main" id="{8C5A1401-E7D6-4EFD-983E-EDFBDF9BED84}"/>
            </a:ext>
          </a:extLst>
        </xdr:cNvPr>
        <xdr:cNvSpPr txBox="1"/>
      </xdr:nvSpPr>
      <xdr:spPr>
        <a:xfrm>
          <a:off x="0" y="0"/>
          <a:ext cx="6797040" cy="102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kern="1200"/>
            <a:t>Mohammad Abubakar Atiq, BSIE, F2022031002</a:t>
          </a:r>
        </a:p>
        <a:p>
          <a:r>
            <a:rPr lang="en-US" sz="1400" b="1" kern="1200"/>
            <a:t>Department of</a:t>
          </a:r>
          <a:r>
            <a:rPr lang="en-US" sz="1400" b="1" kern="1200" baseline="0"/>
            <a:t> Mechanical Enigneering</a:t>
          </a:r>
        </a:p>
        <a:p>
          <a:r>
            <a:rPr lang="en-US" sz="1400" b="1" kern="1200" baseline="0"/>
            <a:t>Program: BS Industrial Engineering</a:t>
          </a:r>
        </a:p>
        <a:p>
          <a:r>
            <a:rPr lang="en-US" sz="1400" b="1" kern="1200" baseline="0"/>
            <a:t>Example 5: The Grocery Checkout, a Single-Server Queue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1638300</xdr:colOff>
      <xdr:row>6</xdr:row>
      <xdr:rowOff>95250</xdr:rowOff>
    </xdr:to>
    <xdr:sp macro="" textlink="">
      <xdr:nvSpPr>
        <xdr:cNvPr id="2" name="TextBox 1">
          <a:extLst>
            <a:ext uri="{FF2B5EF4-FFF2-40B4-BE49-F238E27FC236}">
              <a16:creationId xmlns:a16="http://schemas.microsoft.com/office/drawing/2014/main" id="{18473AA7-5882-44E7-84B7-317D99BF7C72}"/>
            </a:ext>
          </a:extLst>
        </xdr:cNvPr>
        <xdr:cNvSpPr txBox="1"/>
      </xdr:nvSpPr>
      <xdr:spPr>
        <a:xfrm>
          <a:off x="0" y="0"/>
          <a:ext cx="12668250" cy="2266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kern="1200"/>
            <a:t>Mohammad Abubakar Atiq, BSIE, F2022031002</a:t>
          </a:r>
        </a:p>
        <a:p>
          <a:r>
            <a:rPr lang="en-US" sz="3200" b="1" kern="1200"/>
            <a:t>Department of</a:t>
          </a:r>
          <a:r>
            <a:rPr lang="en-US" sz="3200" b="1" kern="1200" baseline="0"/>
            <a:t> Mechanical Enigneering</a:t>
          </a:r>
        </a:p>
        <a:p>
          <a:r>
            <a:rPr lang="en-US" sz="3200" b="1" kern="1200" baseline="0"/>
            <a:t>Program: BS Industrial Engineering</a:t>
          </a:r>
        </a:p>
        <a:p>
          <a:r>
            <a:rPr lang="en-US" sz="3200" b="1" kern="1200" baseline="0"/>
            <a:t>Example 5: The Grocery Checkout, a Single-Server Queue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106680</xdr:colOff>
      <xdr:row>0</xdr:row>
      <xdr:rowOff>76200</xdr:rowOff>
    </xdr:from>
    <xdr:to>
      <xdr:col>14</xdr:col>
      <xdr:colOff>304800</xdr:colOff>
      <xdr:row>31</xdr:row>
      <xdr:rowOff>50131</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C1B11CC7-B9CC-0EBD-D0B0-8174C387D234}"/>
                </a:ext>
              </a:extLst>
            </xdr:cNvPr>
            <xdr:cNvSpPr txBox="1"/>
          </xdr:nvSpPr>
          <xdr:spPr>
            <a:xfrm>
              <a:off x="106680" y="76200"/>
              <a:ext cx="8239225" cy="61902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kern="1200"/>
                <a:t>Chapter 11, Estimation</a:t>
              </a:r>
              <a:r>
                <a:rPr lang="en-US" sz="1400" kern="1200" baseline="0"/>
                <a:t> of Absolute Performance</a:t>
              </a:r>
            </a:p>
            <a:p>
              <a:r>
                <a:rPr lang="en-US" sz="1400" kern="1200" baseline="0"/>
                <a:t>By, Mohammad Abubakar Atiq, F2022031002, BSIE, To: Sir Rehan Ashraf</a:t>
              </a:r>
            </a:p>
            <a:p>
              <a:r>
                <a:rPr lang="en-US" sz="1400" kern="1200" baseline="0"/>
                <a:t>Department of Mechanical Engineering </a:t>
              </a:r>
            </a:p>
            <a:p>
              <a:r>
                <a:rPr lang="en-US" sz="1400" kern="1200" baseline="0"/>
                <a:t>Exercise Question No. 10:</a:t>
              </a:r>
            </a:p>
            <a:p>
              <a:r>
                <a:rPr lang="en-US" sz="1400" kern="1200" baseline="0"/>
                <a:t>A store selling Mother's Day cards must decide 6 months in advance on the number of cards to stock. Reordering is not allowed. Cards cost $0.45 and sell for $1.25. Any cards not sold by Mother's Day go on sale for $0.50 for 2 weeks. However, sales of the remaining cards is probabilistic in nature according to the following distribution:</a:t>
              </a:r>
            </a:p>
            <a:p>
              <a:r>
                <a:rPr lang="en-US" sz="1400" kern="1200" baseline="0"/>
                <a:t>32% of the time, all cards remaining get sold.</a:t>
              </a:r>
            </a:p>
            <a:p>
              <a:r>
                <a:rPr lang="en-US" sz="1400" kern="1200" baseline="0"/>
                <a:t>40% of the time, 80% of all cards remaining are sold.</a:t>
              </a:r>
            </a:p>
            <a:p>
              <a:r>
                <a:rPr lang="en-US" sz="1400" kern="1200" baseline="0"/>
                <a:t>28% of the time, 60% of all cards remaining are sold.</a:t>
              </a:r>
            </a:p>
            <a:p>
              <a:r>
                <a:rPr lang="en-US" sz="1400" kern="1200" baseline="0"/>
                <a:t>Any cards left after 2 weeks are sold for $0.25. The card-shop owner is not sure how many cards can be sold, but thinks it is somewhere (i.e., uniformly distributed) between 200 and 400. Suppose that the card-shop owner decides to order 300 cards. Estimate the expected total profit with an error of at most $5.00. [Hint: Make ten initial replications. Use these data to estimate the total sample size needed. Each replication consists of one Mother's Day.]</a:t>
              </a:r>
            </a:p>
            <a:p>
              <a:r>
                <a:rPr lang="en-US" sz="1400" kern="1200" baseline="0"/>
                <a:t>Solution:</a:t>
              </a:r>
            </a:p>
            <a:p>
              <a:r>
                <a:rPr lang="en-US" sz="1400" kern="1200" baseline="0"/>
                <a:t>Calculate the Average Profit = [Sum of all profit]/[Total number of replications]</a:t>
              </a:r>
            </a:p>
            <a:p>
              <a14:m>
                <m:oMath xmlns:m="http://schemas.openxmlformats.org/officeDocument/2006/math">
                  <m:r>
                    <a:rPr lang="en-US" sz="1400" b="0" i="1" kern="1200" baseline="0">
                      <a:latin typeface="Cambria Math" panose="02040503050406030204" pitchFamily="18" charset="0"/>
                    </a:rPr>
                    <m:t>𝐸</m:t>
                  </m:r>
                  <m:r>
                    <a:rPr lang="en-US" sz="1400" b="0" i="1" kern="1200" baseline="0">
                      <a:latin typeface="Cambria Math" panose="02040503050406030204" pitchFamily="18" charset="0"/>
                    </a:rPr>
                    <m:t>= </m:t>
                  </m:r>
                  <m:r>
                    <a:rPr lang="en-US" sz="1400" b="0" i="1" kern="1200" baseline="0">
                      <a:latin typeface="Cambria Math" panose="02040503050406030204" pitchFamily="18" charset="0"/>
                    </a:rPr>
                    <m:t>𝐶h𝑒𝑐𝑘</m:t>
                  </m:r>
                  <m:r>
                    <a:rPr lang="en-US" sz="1400" b="0" i="1" kern="1200" baseline="0">
                      <a:latin typeface="Cambria Math" panose="02040503050406030204" pitchFamily="18" charset="0"/>
                    </a:rPr>
                    <m:t> </m:t>
                  </m:r>
                  <m:r>
                    <a:rPr lang="en-US" sz="1400" b="0" i="1" kern="1200" baseline="0">
                      <a:latin typeface="Cambria Math" panose="02040503050406030204" pitchFamily="18" charset="0"/>
                    </a:rPr>
                    <m:t>𝑓𝑜𝑟</m:t>
                  </m:r>
                  <m:r>
                    <a:rPr lang="en-US" sz="1400" b="0" i="1" kern="1200" baseline="0">
                      <a:latin typeface="Cambria Math" panose="02040503050406030204" pitchFamily="18" charset="0"/>
                    </a:rPr>
                    <m:t> </m:t>
                  </m:r>
                  <m:r>
                    <a:rPr lang="en-US" sz="1400" b="0" i="1" kern="1200" baseline="0">
                      <a:latin typeface="Cambria Math" panose="02040503050406030204" pitchFamily="18" charset="0"/>
                    </a:rPr>
                    <m:t>𝐸𝑟𝑟𝑜𝑟</m:t>
                  </m:r>
                  <m:r>
                    <a:rPr lang="en-US" sz="1400" b="0" i="1" kern="1200" baseline="0">
                      <a:latin typeface="Cambria Math" panose="02040503050406030204" pitchFamily="18" charset="0"/>
                    </a:rPr>
                    <m:t> </m:t>
                  </m:r>
                  <m:r>
                    <a:rPr lang="en-US" sz="1400" b="0" i="1" kern="1200" baseline="0">
                      <a:latin typeface="Cambria Math" panose="02040503050406030204" pitchFamily="18" charset="0"/>
                    </a:rPr>
                    <m:t>𝑜𝑓</m:t>
                  </m:r>
                  <m:r>
                    <a:rPr lang="en-US" sz="1400" b="0" i="1" kern="1200" baseline="0">
                      <a:latin typeface="Cambria Math" panose="02040503050406030204" pitchFamily="18" charset="0"/>
                    </a:rPr>
                    <m:t>±$5.00</m:t>
                  </m:r>
                </m:oMath>
              </a14:m>
              <a:r>
                <a:rPr lang="en-US" sz="1400" kern="1200" baseline="0"/>
                <a:t>.</a:t>
              </a:r>
            </a:p>
            <a:p>
              <a14:m>
                <m:oMath xmlns:m="http://schemas.openxmlformats.org/officeDocument/2006/math">
                  <m:r>
                    <a:rPr lang="en-US" sz="1400" i="1" kern="1200" baseline="0">
                      <a:latin typeface="Cambria Math" panose="02040503050406030204" pitchFamily="18" charset="0"/>
                    </a:rPr>
                    <m:t>𝑠</m:t>
                  </m:r>
                  <m:r>
                    <a:rPr lang="en-US" sz="1400" i="1" kern="1200" baseline="0">
                      <a:latin typeface="Cambria Math" panose="02040503050406030204" pitchFamily="18" charset="0"/>
                    </a:rPr>
                    <m:t>=</m:t>
                  </m:r>
                </m:oMath>
              </a14:m>
              <a:r>
                <a:rPr lang="en-US" sz="1400" kern="1200" baseline="0"/>
                <a:t>Standard deviation of profit.</a:t>
              </a:r>
            </a:p>
            <a:p>
              <a:r>
                <a:rPr lang="en-US" sz="1400" kern="1200" baseline="0"/>
                <a:t>Determine required sample size (n):</a:t>
              </a:r>
            </a:p>
            <a:p>
              <a:pPr/>
              <a14:m>
                <m:oMathPara xmlns:m="http://schemas.openxmlformats.org/officeDocument/2006/math">
                  <m:oMathParaPr>
                    <m:jc m:val="centerGroup"/>
                  </m:oMathParaPr>
                  <m:oMath xmlns:m="http://schemas.openxmlformats.org/officeDocument/2006/math">
                    <m:r>
                      <a:rPr lang="en-US" sz="1400" b="0" i="1" kern="1200" baseline="0">
                        <a:latin typeface="Cambria Math" panose="02040503050406030204" pitchFamily="18" charset="0"/>
                      </a:rPr>
                      <m:t>𝑛</m:t>
                    </m:r>
                    <m:r>
                      <a:rPr lang="en-US" sz="1400" b="0" i="1" kern="1200" baseline="0">
                        <a:latin typeface="Cambria Math" panose="02040503050406030204" pitchFamily="18" charset="0"/>
                      </a:rPr>
                      <m:t>=</m:t>
                    </m:r>
                    <m:sSup>
                      <m:sSupPr>
                        <m:ctrlPr>
                          <a:rPr lang="en-US" sz="1400" b="0" i="1" kern="1200" baseline="0">
                            <a:latin typeface="Cambria Math" panose="02040503050406030204" pitchFamily="18" charset="0"/>
                          </a:rPr>
                        </m:ctrlPr>
                      </m:sSupPr>
                      <m:e>
                        <m:d>
                          <m:dPr>
                            <m:ctrlPr>
                              <a:rPr lang="en-US" sz="1400" b="0" i="1" kern="1200" baseline="0">
                                <a:latin typeface="Cambria Math" panose="02040503050406030204" pitchFamily="18" charset="0"/>
                              </a:rPr>
                            </m:ctrlPr>
                          </m:dPr>
                          <m:e>
                            <m:r>
                              <a:rPr lang="en-US" sz="1400" b="0" i="1" kern="1200" baseline="0">
                                <a:latin typeface="Cambria Math" panose="02040503050406030204" pitchFamily="18" charset="0"/>
                              </a:rPr>
                              <m:t>𝑧</m:t>
                            </m:r>
                            <m:r>
                              <a:rPr lang="en-US" sz="1400" b="0" i="1" kern="1200" baseline="0">
                                <a:latin typeface="Cambria Math" panose="02040503050406030204" pitchFamily="18" charset="0"/>
                              </a:rPr>
                              <m:t>.</m:t>
                            </m:r>
                            <m:f>
                              <m:fPr>
                                <m:ctrlPr>
                                  <a:rPr lang="en-US" sz="1400" b="0" i="1" kern="1200" baseline="0">
                                    <a:latin typeface="Cambria Math" panose="02040503050406030204" pitchFamily="18" charset="0"/>
                                  </a:rPr>
                                </m:ctrlPr>
                              </m:fPr>
                              <m:num>
                                <m:r>
                                  <a:rPr lang="en-US" sz="1400" b="0" i="1" kern="1200" baseline="0">
                                    <a:latin typeface="Cambria Math" panose="02040503050406030204" pitchFamily="18" charset="0"/>
                                  </a:rPr>
                                  <m:t>𝑠</m:t>
                                </m:r>
                              </m:num>
                              <m:den>
                                <m:r>
                                  <a:rPr lang="en-US" sz="1400" b="0" i="1" kern="1200" baseline="0">
                                    <a:latin typeface="Cambria Math" panose="02040503050406030204" pitchFamily="18" charset="0"/>
                                  </a:rPr>
                                  <m:t>𝐸</m:t>
                                </m:r>
                              </m:den>
                            </m:f>
                          </m:e>
                        </m:d>
                      </m:e>
                      <m:sup>
                        <m:r>
                          <a:rPr lang="en-US" sz="1400" b="0" i="1" kern="1200" baseline="0">
                            <a:latin typeface="Cambria Math" panose="02040503050406030204" pitchFamily="18" charset="0"/>
                          </a:rPr>
                          <m:t>2</m:t>
                        </m:r>
                      </m:sup>
                    </m:sSup>
                    <m:r>
                      <a:rPr lang="en-US" sz="1400" b="0" i="1" kern="1200" baseline="0">
                        <a:latin typeface="Cambria Math" panose="02040503050406030204" pitchFamily="18" charset="0"/>
                      </a:rPr>
                      <m:t> </m:t>
                    </m:r>
                  </m:oMath>
                </m:oMathPara>
              </a14:m>
              <a:endParaRPr lang="en-US" sz="1400" kern="1200" baseline="0"/>
            </a:p>
            <a:p>
              <a14:m>
                <m:oMath xmlns:m="http://schemas.openxmlformats.org/officeDocument/2006/math">
                  <m:r>
                    <a:rPr lang="en-US" sz="1400" b="0" i="1" kern="1200" baseline="0">
                      <a:latin typeface="Cambria Math" panose="02040503050406030204" pitchFamily="18" charset="0"/>
                    </a:rPr>
                    <m:t>𝑧</m:t>
                  </m:r>
                  <m:r>
                    <a:rPr lang="en-US" sz="1400" b="0" i="1" kern="1200" baseline="0">
                      <a:latin typeface="Cambria Math" panose="02040503050406030204" pitchFamily="18" charset="0"/>
                    </a:rPr>
                    <m:t>:</m:t>
                  </m:r>
                  <m:r>
                    <a:rPr lang="en-US" sz="1400" b="0" i="1" kern="1200" baseline="0">
                      <a:latin typeface="Cambria Math" panose="02040503050406030204" pitchFamily="18" charset="0"/>
                    </a:rPr>
                    <m:t>𝑐𝑜𝑛𝑓𝑖𝑑𝑒𝑛𝑐𝑒</m:t>
                  </m:r>
                  <m:r>
                    <a:rPr lang="en-US" sz="1400" b="0" i="1" kern="1200" baseline="0">
                      <a:latin typeface="Cambria Math" panose="02040503050406030204" pitchFamily="18" charset="0"/>
                    </a:rPr>
                    <m:t> </m:t>
                  </m:r>
                  <m:r>
                    <a:rPr lang="en-US" sz="1400" b="0" i="1" kern="1200" baseline="0">
                      <a:latin typeface="Cambria Math" panose="02040503050406030204" pitchFamily="18" charset="0"/>
                    </a:rPr>
                    <m:t>𝑙𝑒𝑣𝑒𝑙</m:t>
                  </m:r>
                  <m:r>
                    <a:rPr lang="en-US" sz="1400" b="0" i="1" kern="1200" baseline="0">
                      <a:latin typeface="Cambria Math" panose="02040503050406030204" pitchFamily="18" charset="0"/>
                    </a:rPr>
                    <m:t> </m:t>
                  </m:r>
                  <m:d>
                    <m:dPr>
                      <m:ctrlPr>
                        <a:rPr lang="en-US" sz="1400" b="0" i="1" kern="1200" baseline="0">
                          <a:latin typeface="Cambria Math" panose="02040503050406030204" pitchFamily="18" charset="0"/>
                        </a:rPr>
                      </m:ctrlPr>
                    </m:dPr>
                    <m:e>
                      <m:r>
                        <a:rPr lang="en-US" sz="1400" b="0" i="1" kern="1200" baseline="0">
                          <a:latin typeface="Cambria Math" panose="02040503050406030204" pitchFamily="18" charset="0"/>
                        </a:rPr>
                        <m:t>𝑒</m:t>
                      </m:r>
                      <m:r>
                        <a:rPr lang="en-US" sz="1400" b="0" i="1" kern="1200" baseline="0">
                          <a:latin typeface="Cambria Math" panose="02040503050406030204" pitchFamily="18" charset="0"/>
                        </a:rPr>
                        <m:t>.</m:t>
                      </m:r>
                      <m:r>
                        <a:rPr lang="en-US" sz="1400" b="0" i="1" kern="1200" baseline="0">
                          <a:latin typeface="Cambria Math" panose="02040503050406030204" pitchFamily="18" charset="0"/>
                        </a:rPr>
                        <m:t>𝑔</m:t>
                      </m:r>
                      <m:r>
                        <a:rPr lang="en-US" sz="1400" b="0" i="1" kern="1200" baseline="0">
                          <a:latin typeface="Cambria Math" panose="02040503050406030204" pitchFamily="18" charset="0"/>
                        </a:rPr>
                        <m:t>., 1.96 </m:t>
                      </m:r>
                      <m:r>
                        <a:rPr lang="en-US" sz="1400" b="0" i="1" kern="1200" baseline="0">
                          <a:latin typeface="Cambria Math" panose="02040503050406030204" pitchFamily="18" charset="0"/>
                        </a:rPr>
                        <m:t>𝑓𝑜𝑟</m:t>
                      </m:r>
                      <m:r>
                        <a:rPr lang="en-US" sz="1400" b="0" i="1" kern="1200" baseline="0">
                          <a:latin typeface="Cambria Math" panose="02040503050406030204" pitchFamily="18" charset="0"/>
                        </a:rPr>
                        <m:t> 95% </m:t>
                      </m:r>
                      <m:r>
                        <a:rPr lang="en-US" sz="1400" b="0" i="1" kern="1200" baseline="0">
                          <a:latin typeface="Cambria Math" panose="02040503050406030204" pitchFamily="18" charset="0"/>
                        </a:rPr>
                        <m:t>𝑐𝑜𝑛𝑓𝑖𝑑𝑒𝑛𝑐𝑒</m:t>
                      </m:r>
                    </m:e>
                  </m:d>
                </m:oMath>
              </a14:m>
              <a:r>
                <a:rPr lang="en-US" sz="1400" kern="1200" baseline="0"/>
                <a:t>.</a:t>
              </a:r>
            </a:p>
            <a:p>
              <a14:m>
                <m:oMath xmlns:m="http://schemas.openxmlformats.org/officeDocument/2006/math">
                  <m:r>
                    <a:rPr lang="en-US" sz="1400" b="0" i="1" kern="1200" baseline="0">
                      <a:latin typeface="Cambria Math" panose="02040503050406030204" pitchFamily="18" charset="0"/>
                    </a:rPr>
                    <m:t>𝑠</m:t>
                  </m:r>
                  <m:r>
                    <a:rPr lang="en-US" sz="1400" b="0" i="1" kern="1200" baseline="0">
                      <a:latin typeface="Cambria Math" panose="02040503050406030204" pitchFamily="18" charset="0"/>
                    </a:rPr>
                    <m:t>:</m:t>
                  </m:r>
                  <m:r>
                    <a:rPr lang="en-US" sz="1400" b="0" i="1" kern="1200" baseline="0">
                      <a:latin typeface="Cambria Math" panose="02040503050406030204" pitchFamily="18" charset="0"/>
                    </a:rPr>
                    <m:t>𝑠𝑡𝑎𝑛𝑑𝑎𝑟𝑑</m:t>
                  </m:r>
                  <m:r>
                    <a:rPr lang="en-US" sz="1400" b="0" i="1" kern="1200" baseline="0">
                      <a:latin typeface="Cambria Math" panose="02040503050406030204" pitchFamily="18" charset="0"/>
                    </a:rPr>
                    <m:t> </m:t>
                  </m:r>
                  <m:r>
                    <a:rPr lang="en-US" sz="1400" b="0" i="1" kern="1200" baseline="0">
                      <a:latin typeface="Cambria Math" panose="02040503050406030204" pitchFamily="18" charset="0"/>
                    </a:rPr>
                    <m:t>𝑑𝑒𝑣𝑖𝑎𝑡𝑖𝑜𝑛</m:t>
                  </m:r>
                  <m:r>
                    <a:rPr lang="en-US" sz="1400" b="0" i="1" kern="1200" baseline="0">
                      <a:latin typeface="Cambria Math" panose="02040503050406030204" pitchFamily="18" charset="0"/>
                    </a:rPr>
                    <m:t> </m:t>
                  </m:r>
                  <m:r>
                    <a:rPr lang="en-US" sz="1400" b="0" i="1" kern="1200" baseline="0">
                      <a:latin typeface="Cambria Math" panose="02040503050406030204" pitchFamily="18" charset="0"/>
                    </a:rPr>
                    <m:t>𝑜𝑓</m:t>
                  </m:r>
                  <m:r>
                    <a:rPr lang="en-US" sz="1400" b="0" i="1" kern="1200" baseline="0">
                      <a:latin typeface="Cambria Math" panose="02040503050406030204" pitchFamily="18" charset="0"/>
                    </a:rPr>
                    <m:t> </m:t>
                  </m:r>
                  <m:r>
                    <a:rPr lang="en-US" sz="1400" b="0" i="1" kern="1200" baseline="0">
                      <a:latin typeface="Cambria Math" panose="02040503050406030204" pitchFamily="18" charset="0"/>
                    </a:rPr>
                    <m:t>𝑡h𝑒</m:t>
                  </m:r>
                  <m:r>
                    <a:rPr lang="en-US" sz="1400" b="0" i="1" kern="1200" baseline="0">
                      <a:latin typeface="Cambria Math" panose="02040503050406030204" pitchFamily="18" charset="0"/>
                    </a:rPr>
                    <m:t> </m:t>
                  </m:r>
                  <m:r>
                    <a:rPr lang="en-US" sz="1400" b="0" i="1" kern="1200" baseline="0">
                      <a:latin typeface="Cambria Math" panose="02040503050406030204" pitchFamily="18" charset="0"/>
                    </a:rPr>
                    <m:t>𝑝𝑟𝑜𝑓𝑖𝑡𝑠</m:t>
                  </m:r>
                </m:oMath>
              </a14:m>
              <a:r>
                <a:rPr lang="en-US" sz="1400" kern="1200" baseline="0"/>
                <a:t>.</a:t>
              </a:r>
            </a:p>
            <a:p>
              <a14:m>
                <m:oMath xmlns:m="http://schemas.openxmlformats.org/officeDocument/2006/math">
                  <m:r>
                    <a:rPr lang="en-US" sz="1400" b="0" i="1" kern="1200" baseline="0">
                      <a:latin typeface="Cambria Math" panose="02040503050406030204" pitchFamily="18" charset="0"/>
                    </a:rPr>
                    <m:t>𝐸</m:t>
                  </m:r>
                  <m:r>
                    <a:rPr lang="en-US" sz="1400" b="0" i="1" kern="1200" baseline="0">
                      <a:latin typeface="Cambria Math" panose="02040503050406030204" pitchFamily="18" charset="0"/>
                    </a:rPr>
                    <m:t>:</m:t>
                  </m:r>
                  <m:r>
                    <a:rPr lang="en-US" sz="1400" b="0" i="1" kern="1200" baseline="0">
                      <a:latin typeface="Cambria Math" panose="02040503050406030204" pitchFamily="18" charset="0"/>
                    </a:rPr>
                    <m:t>𝑑𝑒𝑠𝑖𝑟𝑒𝑑</m:t>
                  </m:r>
                  <m:r>
                    <a:rPr lang="en-US" sz="1400" b="0" i="1" kern="1200" baseline="0">
                      <a:latin typeface="Cambria Math" panose="02040503050406030204" pitchFamily="18" charset="0"/>
                    </a:rPr>
                    <m:t> </m:t>
                  </m:r>
                  <m:r>
                    <a:rPr lang="en-US" sz="1400" b="0" i="1" kern="1200" baseline="0">
                      <a:latin typeface="Cambria Math" panose="02040503050406030204" pitchFamily="18" charset="0"/>
                    </a:rPr>
                    <m:t>𝑚𝑎𝑟𝑔𝑖𝑛</m:t>
                  </m:r>
                  <m:r>
                    <a:rPr lang="en-US" sz="1400" b="0" i="1" kern="1200" baseline="0">
                      <a:latin typeface="Cambria Math" panose="02040503050406030204" pitchFamily="18" charset="0"/>
                    </a:rPr>
                    <m:t> </m:t>
                  </m:r>
                  <m:r>
                    <a:rPr lang="en-US" sz="1400" b="0" i="1" kern="1200" baseline="0">
                      <a:latin typeface="Cambria Math" panose="02040503050406030204" pitchFamily="18" charset="0"/>
                    </a:rPr>
                    <m:t>𝑜𝑓</m:t>
                  </m:r>
                  <m:r>
                    <a:rPr lang="en-US" sz="1400" b="0" i="1" kern="1200" baseline="0">
                      <a:latin typeface="Cambria Math" panose="02040503050406030204" pitchFamily="18" charset="0"/>
                    </a:rPr>
                    <m:t> </m:t>
                  </m:r>
                  <m:r>
                    <a:rPr lang="en-US" sz="1400" b="0" i="1" kern="1200" baseline="0">
                      <a:latin typeface="Cambria Math" panose="02040503050406030204" pitchFamily="18" charset="0"/>
                    </a:rPr>
                    <m:t>𝑒𝑟𝑟𝑜𝑟</m:t>
                  </m:r>
                  <m:r>
                    <a:rPr lang="en-US" sz="1400" b="0" i="1" kern="1200" baseline="0">
                      <a:latin typeface="Cambria Math" panose="02040503050406030204" pitchFamily="18" charset="0"/>
                    </a:rPr>
                    <m:t> ($5.00)</m:t>
                  </m:r>
                </m:oMath>
              </a14:m>
              <a:r>
                <a:rPr lang="en-US" sz="1400" kern="1200" baseline="0"/>
                <a:t>.</a:t>
              </a:r>
            </a:p>
            <a:p>
              <a:endParaRPr lang="en-US" sz="1400" kern="1200" baseline="0"/>
            </a:p>
          </xdr:txBody>
        </xdr:sp>
      </mc:Choice>
      <mc:Fallback xmlns="">
        <xdr:sp macro="" textlink="">
          <xdr:nvSpPr>
            <xdr:cNvPr id="2" name="TextBox 1">
              <a:extLst>
                <a:ext uri="{FF2B5EF4-FFF2-40B4-BE49-F238E27FC236}">
                  <a16:creationId xmlns:a16="http://schemas.microsoft.com/office/drawing/2014/main" id="{C1B11CC7-B9CC-0EBD-D0B0-8174C387D234}"/>
                </a:ext>
              </a:extLst>
            </xdr:cNvPr>
            <xdr:cNvSpPr txBox="1"/>
          </xdr:nvSpPr>
          <xdr:spPr>
            <a:xfrm>
              <a:off x="106680" y="76200"/>
              <a:ext cx="8239225" cy="61902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kern="1200"/>
                <a:t>Chapter 11, Estimation</a:t>
              </a:r>
              <a:r>
                <a:rPr lang="en-US" sz="1400" kern="1200" baseline="0"/>
                <a:t> of Absolute Performance</a:t>
              </a:r>
            </a:p>
            <a:p>
              <a:r>
                <a:rPr lang="en-US" sz="1400" kern="1200" baseline="0"/>
                <a:t>By, Mohammad Abubakar Atiq, F2022031002, BSIE, To: Sir Rehan Ashraf</a:t>
              </a:r>
            </a:p>
            <a:p>
              <a:r>
                <a:rPr lang="en-US" sz="1400" kern="1200" baseline="0"/>
                <a:t>Department of Mechanical Engineering </a:t>
              </a:r>
            </a:p>
            <a:p>
              <a:r>
                <a:rPr lang="en-US" sz="1400" kern="1200" baseline="0"/>
                <a:t>Exercise Question No. 10:</a:t>
              </a:r>
            </a:p>
            <a:p>
              <a:r>
                <a:rPr lang="en-US" sz="1400" kern="1200" baseline="0"/>
                <a:t>A store selling Mother's Day cards must decide 6 months in advance on the number of cards to stock. Reordering is not allowed. Cards cost $0.45 and sell for $1.25. Any cards not sold by Mother's Day go on sale for $0.50 for 2 weeks. However, sales of the remaining cards is probabilistic in nature according to the following distribution:</a:t>
              </a:r>
            </a:p>
            <a:p>
              <a:r>
                <a:rPr lang="en-US" sz="1400" kern="1200" baseline="0"/>
                <a:t>32% of the time, all cards remaining get sold.</a:t>
              </a:r>
            </a:p>
            <a:p>
              <a:r>
                <a:rPr lang="en-US" sz="1400" kern="1200" baseline="0"/>
                <a:t>40% of the time, 80% of all cards remaining are sold.</a:t>
              </a:r>
            </a:p>
            <a:p>
              <a:r>
                <a:rPr lang="en-US" sz="1400" kern="1200" baseline="0"/>
                <a:t>28% of the time, 60% of all cards remaining are sold.</a:t>
              </a:r>
            </a:p>
            <a:p>
              <a:r>
                <a:rPr lang="en-US" sz="1400" kern="1200" baseline="0"/>
                <a:t>Any cards left after 2 weeks are sold for $0.25. The card-shop owner is not sure how many cards can be sold, but thinks it is somewhere (i.e., uniformly distributed) between 200 and 400. Suppose that the card-shop owner decides to order 300 cards. Estimate the expected total profit with an error of at most $5.00. [Hint: Make ten initial replications. Use these data to estimate the total sample size needed. Each replication consists of one Mother's Day.]</a:t>
              </a:r>
            </a:p>
            <a:p>
              <a:r>
                <a:rPr lang="en-US" sz="1400" kern="1200" baseline="0"/>
                <a:t>Solution:</a:t>
              </a:r>
            </a:p>
            <a:p>
              <a:r>
                <a:rPr lang="en-US" sz="1400" kern="1200" baseline="0"/>
                <a:t>Calculate the Average Profit = [Sum of all profit]/[Total number of replications]</a:t>
              </a:r>
            </a:p>
            <a:p>
              <a:r>
                <a:rPr lang="en-US" sz="1400" b="0" i="0" kern="1200" baseline="0">
                  <a:latin typeface="Cambria Math" panose="02040503050406030204" pitchFamily="18" charset="0"/>
                </a:rPr>
                <a:t>𝐸= 𝐶ℎ𝑒𝑐𝑘 𝑓𝑜𝑟 𝐸𝑟𝑟𝑜𝑟 𝑜𝑓±$5.00</a:t>
              </a:r>
              <a:r>
                <a:rPr lang="en-US" sz="1400" kern="1200" baseline="0"/>
                <a:t>.</a:t>
              </a:r>
            </a:p>
            <a:p>
              <a:r>
                <a:rPr lang="en-US" sz="1400" i="0" kern="1200" baseline="0">
                  <a:latin typeface="Cambria Math" panose="02040503050406030204" pitchFamily="18" charset="0"/>
                </a:rPr>
                <a:t>𝑠=</a:t>
              </a:r>
              <a:r>
                <a:rPr lang="en-US" sz="1400" kern="1200" baseline="0"/>
                <a:t>Standard deviation of profit.</a:t>
              </a:r>
            </a:p>
            <a:p>
              <a:r>
                <a:rPr lang="en-US" sz="1400" kern="1200" baseline="0"/>
                <a:t>Determine required sample size (n):</a:t>
              </a:r>
            </a:p>
            <a:p>
              <a:r>
                <a:rPr lang="en-US" sz="1400" b="0" i="0" kern="1200" baseline="0">
                  <a:latin typeface="Cambria Math" panose="02040503050406030204" pitchFamily="18" charset="0"/>
                </a:rPr>
                <a:t>𝑛=(𝑧.𝑠/𝐸)^2  </a:t>
              </a:r>
              <a:endParaRPr lang="en-US" sz="1400" kern="1200" baseline="0"/>
            </a:p>
            <a:p>
              <a:r>
                <a:rPr lang="en-US" sz="1400" b="0" i="0" kern="1200" baseline="0">
                  <a:latin typeface="Cambria Math" panose="02040503050406030204" pitchFamily="18" charset="0"/>
                </a:rPr>
                <a:t>𝑧:𝑐𝑜𝑛𝑓𝑖𝑑𝑒𝑛𝑐𝑒 𝑙𝑒𝑣𝑒𝑙 (𝑒.𝑔., 1.96 𝑓𝑜𝑟 95% 𝑐𝑜𝑛𝑓𝑖𝑑𝑒𝑛𝑐𝑒)</a:t>
              </a:r>
              <a:r>
                <a:rPr lang="en-US" sz="1400" kern="1200" baseline="0"/>
                <a:t>.</a:t>
              </a:r>
            </a:p>
            <a:p>
              <a:r>
                <a:rPr lang="en-US" sz="1400" b="0" i="0" kern="1200" baseline="0">
                  <a:latin typeface="Cambria Math" panose="02040503050406030204" pitchFamily="18" charset="0"/>
                </a:rPr>
                <a:t>𝑠:𝑠𝑡𝑎𝑛𝑑𝑎𝑟𝑑 𝑑𝑒𝑣𝑖𝑎𝑡𝑖𝑜𝑛 𝑜𝑓 𝑡ℎ𝑒 𝑝𝑟𝑜𝑓𝑖𝑡𝑠</a:t>
              </a:r>
              <a:r>
                <a:rPr lang="en-US" sz="1400" kern="1200" baseline="0"/>
                <a:t>.</a:t>
              </a:r>
            </a:p>
            <a:p>
              <a:r>
                <a:rPr lang="en-US" sz="1400" b="0" i="0" kern="1200" baseline="0">
                  <a:latin typeface="Cambria Math" panose="02040503050406030204" pitchFamily="18" charset="0"/>
                </a:rPr>
                <a:t>𝐸:𝑑𝑒𝑠𝑖𝑟𝑒𝑑 𝑚𝑎𝑟𝑔𝑖𝑛 𝑜𝑓 𝑒𝑟𝑟𝑜𝑟 ($5.00)</a:t>
              </a:r>
              <a:r>
                <a:rPr lang="en-US" sz="1400" kern="1200" baseline="0"/>
                <a:t>.</a:t>
              </a:r>
            </a:p>
            <a:p>
              <a:endParaRPr lang="en-US" sz="1400" kern="1200" baseline="0"/>
            </a:p>
          </xdr:txBody>
        </xdr:sp>
      </mc:Fallback>
    </mc:AlternateContent>
    <xdr:clientData/>
  </xdr:twoCellAnchor>
  <xdr:twoCellAnchor>
    <xdr:from>
      <xdr:col>8</xdr:col>
      <xdr:colOff>59297</xdr:colOff>
      <xdr:row>33</xdr:row>
      <xdr:rowOff>256961</xdr:rowOff>
    </xdr:from>
    <xdr:to>
      <xdr:col>12</xdr:col>
      <xdr:colOff>330007</xdr:colOff>
      <xdr:row>35</xdr:row>
      <xdr:rowOff>246934</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ECEB5356-50AE-5B82-4A4E-A656C08946AC}"/>
                </a:ext>
              </a:extLst>
            </xdr:cNvPr>
            <xdr:cNvSpPr txBox="1"/>
          </xdr:nvSpPr>
          <xdr:spPr>
            <a:xfrm>
              <a:off x="10324526" y="9237675"/>
              <a:ext cx="4222224" cy="5342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Check for Error of </a:t>
              </a:r>
              <a14:m>
                <m:oMath xmlns:m="http://schemas.openxmlformats.org/officeDocument/2006/math">
                  <m:r>
                    <a:rPr lang="en-US" sz="1100" b="0" i="1" kern="1200">
                      <a:latin typeface="Cambria Math" panose="02040503050406030204" pitchFamily="18" charset="0"/>
                    </a:rPr>
                    <m:t>±$5.00</m:t>
                  </m:r>
                </m:oMath>
              </a14:m>
              <a:r>
                <a:rPr lang="en-US" sz="1100" kern="1200"/>
                <a:t>, standard deviation </a:t>
              </a:r>
              <a14:m>
                <m:oMath xmlns:m="http://schemas.openxmlformats.org/officeDocument/2006/math">
                  <m:r>
                    <a:rPr lang="en-US" sz="1100" i="1" kern="1200">
                      <a:latin typeface="Cambria Math" panose="02040503050406030204" pitchFamily="18" charset="0"/>
                    </a:rPr>
                    <m:t>𝑠</m:t>
                  </m:r>
                </m:oMath>
              </a14:m>
              <a:endParaRPr lang="en-US" sz="1100" kern="1200"/>
            </a:p>
          </xdr:txBody>
        </xdr:sp>
      </mc:Choice>
      <mc:Fallback xmlns="">
        <xdr:sp macro="" textlink="">
          <xdr:nvSpPr>
            <xdr:cNvPr id="3" name="TextBox 2">
              <a:extLst>
                <a:ext uri="{FF2B5EF4-FFF2-40B4-BE49-F238E27FC236}">
                  <a16:creationId xmlns:a16="http://schemas.microsoft.com/office/drawing/2014/main" id="{ECEB5356-50AE-5B82-4A4E-A656C08946AC}"/>
                </a:ext>
              </a:extLst>
            </xdr:cNvPr>
            <xdr:cNvSpPr txBox="1"/>
          </xdr:nvSpPr>
          <xdr:spPr>
            <a:xfrm>
              <a:off x="10324526" y="9237675"/>
              <a:ext cx="4222224" cy="5342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Check for Error of </a:t>
              </a:r>
              <a:r>
                <a:rPr lang="en-US" sz="1100" b="0" i="0" kern="1200">
                  <a:latin typeface="Cambria Math" panose="02040503050406030204" pitchFamily="18" charset="0"/>
                </a:rPr>
                <a:t>±$5.00</a:t>
              </a:r>
              <a:r>
                <a:rPr lang="en-US" sz="1100" kern="1200"/>
                <a:t>, standard deviation </a:t>
              </a:r>
              <a:r>
                <a:rPr lang="en-US" sz="1100" i="0" kern="1200">
                  <a:latin typeface="Cambria Math" panose="02040503050406030204" pitchFamily="18" charset="0"/>
                </a:rPr>
                <a:t>𝑠</a:t>
              </a:r>
              <a:endParaRPr lang="en-US" sz="1100" kern="1200"/>
            </a:p>
          </xdr:txBody>
        </xdr:sp>
      </mc:Fallback>
    </mc:AlternateContent>
    <xdr:clientData/>
  </xdr:twoCellAnchor>
  <xdr:twoCellAnchor>
    <xdr:from>
      <xdr:col>8</xdr:col>
      <xdr:colOff>70184</xdr:colOff>
      <xdr:row>32</xdr:row>
      <xdr:rowOff>20053</xdr:rowOff>
    </xdr:from>
    <xdr:to>
      <xdr:col>10</xdr:col>
      <xdr:colOff>170447</xdr:colOff>
      <xdr:row>33</xdr:row>
      <xdr:rowOff>130342</xdr:rowOff>
    </xdr:to>
    <xdr:sp macro="" textlink="">
      <xdr:nvSpPr>
        <xdr:cNvPr id="4" name="TextBox 3">
          <a:extLst>
            <a:ext uri="{FF2B5EF4-FFF2-40B4-BE49-F238E27FC236}">
              <a16:creationId xmlns:a16="http://schemas.microsoft.com/office/drawing/2014/main" id="{5480FF7B-9CAF-4199-B31D-F4746203C83E}"/>
            </a:ext>
          </a:extLst>
        </xdr:cNvPr>
        <xdr:cNvSpPr txBox="1"/>
      </xdr:nvSpPr>
      <xdr:spPr>
        <a:xfrm>
          <a:off x="3880184" y="5795211"/>
          <a:ext cx="1774658" cy="2907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kern="1200"/>
        </a:p>
      </xdr:txBody>
    </xdr:sp>
    <xdr:clientData/>
  </xdr:twoCellAnchor>
  <xdr:twoCellAnchor>
    <xdr:from>
      <xdr:col>8</xdr:col>
      <xdr:colOff>15755</xdr:colOff>
      <xdr:row>36</xdr:row>
      <xdr:rowOff>124614</xdr:rowOff>
    </xdr:from>
    <xdr:to>
      <xdr:col>15</xdr:col>
      <xdr:colOff>35807</xdr:colOff>
      <xdr:row>37</xdr:row>
      <xdr:rowOff>228601</xdr:rowOff>
    </xdr:to>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FC042119-675A-4258-AE4F-FB7F9C89FBC7}"/>
                </a:ext>
              </a:extLst>
            </xdr:cNvPr>
            <xdr:cNvSpPr txBox="1"/>
          </xdr:nvSpPr>
          <xdr:spPr>
            <a:xfrm>
              <a:off x="10280984" y="9921757"/>
              <a:ext cx="5822137" cy="3761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 xmlns:m="http://schemas.openxmlformats.org/officeDocument/2006/math">
                  <m:r>
                    <a:rPr lang="en-US" sz="1100" b="0" i="1" kern="1200">
                      <a:latin typeface="Cambria Math" panose="02040503050406030204" pitchFamily="18" charset="0"/>
                    </a:rPr>
                    <m:t>&lt;−−</m:t>
                  </m:r>
                  <m:r>
                    <a:rPr lang="en-US" sz="1100" b="0" i="1" kern="1200">
                      <a:latin typeface="Cambria Math" panose="02040503050406030204" pitchFamily="18" charset="0"/>
                    </a:rPr>
                    <m:t>𝑁𝑢𝑚𝑏𝑒𝑟</m:t>
                  </m:r>
                  <m:r>
                    <a:rPr lang="en-US" sz="1100" b="0" i="1" kern="1200">
                      <a:latin typeface="Cambria Math" panose="02040503050406030204" pitchFamily="18" charset="0"/>
                    </a:rPr>
                    <m:t> </m:t>
                  </m:r>
                  <m:r>
                    <a:rPr lang="en-US" sz="1100" b="0" i="1" kern="1200">
                      <a:latin typeface="Cambria Math" panose="02040503050406030204" pitchFamily="18" charset="0"/>
                    </a:rPr>
                    <m:t>𝑜𝑓</m:t>
                  </m:r>
                  <m:r>
                    <a:rPr lang="en-US" sz="1100" b="0" i="1" kern="1200">
                      <a:latin typeface="Cambria Math" panose="02040503050406030204" pitchFamily="18" charset="0"/>
                    </a:rPr>
                    <m:t> </m:t>
                  </m:r>
                  <m:r>
                    <a:rPr lang="en-US" sz="1100" b="0" i="1" kern="1200">
                      <a:latin typeface="Cambria Math" panose="02040503050406030204" pitchFamily="18" charset="0"/>
                    </a:rPr>
                    <m:t>𝑠𝑖𝑚𝑢𝑙𝑎𝑡𝑖𝑜𝑛𝑠</m:t>
                  </m:r>
                  <m:r>
                    <a:rPr lang="en-US" sz="1100" b="0" i="1" kern="1200">
                      <a:latin typeface="Cambria Math" panose="02040503050406030204" pitchFamily="18" charset="0"/>
                    </a:rPr>
                    <m:t> </m:t>
                  </m:r>
                  <m:r>
                    <a:rPr lang="en-US" sz="1100" b="0" i="1" kern="1200">
                      <a:latin typeface="Cambria Math" panose="02040503050406030204" pitchFamily="18" charset="0"/>
                    </a:rPr>
                    <m:t>𝑟𝑒𝑞𝑢𝑖𝑟𝑒𝑑</m:t>
                  </m:r>
                  <m:r>
                    <a:rPr lang="en-US" sz="1100" b="0" i="1" kern="1200">
                      <a:latin typeface="Cambria Math" panose="02040503050406030204" pitchFamily="18" charset="0"/>
                    </a:rPr>
                    <m:t> </m:t>
                  </m:r>
                  <m:r>
                    <a:rPr lang="en-US" sz="1100" b="0" i="1" kern="1200">
                      <a:latin typeface="Cambria Math" panose="02040503050406030204" pitchFamily="18" charset="0"/>
                    </a:rPr>
                    <m:t>𝑡𝑜</m:t>
                  </m:r>
                  <m:r>
                    <a:rPr lang="en-US" sz="1100" b="0" i="1" kern="1200">
                      <a:latin typeface="Cambria Math" panose="02040503050406030204" pitchFamily="18" charset="0"/>
                    </a:rPr>
                    <m:t> </m:t>
                  </m:r>
                  <m:r>
                    <a:rPr lang="en-US" sz="1100" b="0" i="1" kern="1200">
                      <a:latin typeface="Cambria Math" panose="02040503050406030204" pitchFamily="18" charset="0"/>
                    </a:rPr>
                    <m:t>𝑎𝑐h𝑖𝑒𝑣𝑒</m:t>
                  </m:r>
                  <m:r>
                    <a:rPr lang="en-US" sz="1100" b="0" i="1" kern="1200">
                      <a:latin typeface="Cambria Math" panose="02040503050406030204" pitchFamily="18" charset="0"/>
                    </a:rPr>
                    <m:t> </m:t>
                  </m:r>
                  <m:r>
                    <a:rPr lang="en-US" sz="1100" b="0" i="1" kern="1200">
                      <a:latin typeface="Cambria Math" panose="02040503050406030204" pitchFamily="18" charset="0"/>
                    </a:rPr>
                    <m:t>𝑡h𝑒</m:t>
                  </m:r>
                  <m:r>
                    <a:rPr lang="en-US" sz="1100" b="0" i="1" kern="1200">
                      <a:latin typeface="Cambria Math" panose="02040503050406030204" pitchFamily="18" charset="0"/>
                    </a:rPr>
                    <m:t> </m:t>
                  </m:r>
                  <m:r>
                    <a:rPr lang="en-US" sz="1100" b="0" i="1" kern="1200">
                      <a:latin typeface="Cambria Math" panose="02040503050406030204" pitchFamily="18" charset="0"/>
                    </a:rPr>
                    <m:t>𝑑𝑒𝑠𝑖𝑟𝑒𝑑</m:t>
                  </m:r>
                  <m:r>
                    <a:rPr lang="en-US" sz="1100" b="0" i="1" kern="1200">
                      <a:latin typeface="Cambria Math" panose="02040503050406030204" pitchFamily="18" charset="0"/>
                    </a:rPr>
                    <m:t> </m:t>
                  </m:r>
                  <m:r>
                    <a:rPr lang="en-US" sz="1100" b="0" i="1" kern="1200">
                      <a:latin typeface="Cambria Math" panose="02040503050406030204" pitchFamily="18" charset="0"/>
                    </a:rPr>
                    <m:t>𝑎𝑐𝑐𝑢𝑟𝑎𝑐𝑦</m:t>
                  </m:r>
                </m:oMath>
              </a14:m>
              <a:r>
                <a:rPr lang="en-US" sz="1100" kern="1200"/>
                <a:t>.</a:t>
              </a:r>
            </a:p>
          </xdr:txBody>
        </xdr:sp>
      </mc:Choice>
      <mc:Fallback xmlns="">
        <xdr:sp macro="" textlink="">
          <xdr:nvSpPr>
            <xdr:cNvPr id="5" name="TextBox 4">
              <a:extLst>
                <a:ext uri="{FF2B5EF4-FFF2-40B4-BE49-F238E27FC236}">
                  <a16:creationId xmlns:a16="http://schemas.microsoft.com/office/drawing/2014/main" id="{FC042119-675A-4258-AE4F-FB7F9C89FBC7}"/>
                </a:ext>
              </a:extLst>
            </xdr:cNvPr>
            <xdr:cNvSpPr txBox="1"/>
          </xdr:nvSpPr>
          <xdr:spPr>
            <a:xfrm>
              <a:off x="10280984" y="9921757"/>
              <a:ext cx="5822137" cy="3761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kern="1200">
                  <a:latin typeface="Cambria Math" panose="02040503050406030204" pitchFamily="18" charset="0"/>
                </a:rPr>
                <a:t>&lt;−−𝑁𝑢𝑚𝑏𝑒𝑟 𝑜𝑓 𝑠𝑖𝑚𝑢𝑙𝑎𝑡𝑖𝑜𝑛𝑠 𝑟𝑒𝑞𝑢𝑖𝑟𝑒𝑑 𝑡𝑜 𝑎𝑐ℎ𝑖𝑒𝑣𝑒 𝑡ℎ𝑒 𝑑𝑒𝑠𝑖𝑟𝑒𝑑 𝑎𝑐𝑐𝑢𝑟𝑎𝑐𝑦</a:t>
              </a:r>
              <a:r>
                <a:rPr lang="en-US" sz="1100" kern="1200"/>
                <a: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152401</xdr:colOff>
      <xdr:row>0</xdr:row>
      <xdr:rowOff>99060</xdr:rowOff>
    </xdr:from>
    <xdr:to>
      <xdr:col>6</xdr:col>
      <xdr:colOff>819150</xdr:colOff>
      <xdr:row>10</xdr:row>
      <xdr:rowOff>195943</xdr:rowOff>
    </xdr:to>
    <xdr:sp macro="" textlink="">
      <xdr:nvSpPr>
        <xdr:cNvPr id="2" name="TextBox 1">
          <a:extLst>
            <a:ext uri="{FF2B5EF4-FFF2-40B4-BE49-F238E27FC236}">
              <a16:creationId xmlns:a16="http://schemas.microsoft.com/office/drawing/2014/main" id="{33B79EAE-5FB7-4836-9E7F-5D0DE2E69763}"/>
            </a:ext>
          </a:extLst>
        </xdr:cNvPr>
        <xdr:cNvSpPr txBox="1"/>
      </xdr:nvSpPr>
      <xdr:spPr>
        <a:xfrm>
          <a:off x="152401" y="99060"/>
          <a:ext cx="11616689" cy="30686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kern="1200"/>
            <a:t>Mohammad Abubakar Atiq, BSIE, F2022031002</a:t>
          </a:r>
        </a:p>
        <a:p>
          <a:r>
            <a:rPr lang="en-US" sz="2000" b="1" kern="1200"/>
            <a:t>Department of</a:t>
          </a:r>
          <a:r>
            <a:rPr lang="en-US" sz="2000" b="1" kern="1200" baseline="0"/>
            <a:t> Mechanical Enigneering</a:t>
          </a:r>
        </a:p>
        <a:p>
          <a:r>
            <a:rPr lang="en-US" sz="2000" b="1" kern="1200" baseline="0"/>
            <a:t>Program: BS Industrial Engineering</a:t>
          </a:r>
        </a:p>
        <a:p>
          <a:r>
            <a:rPr lang="en-US" sz="2000" b="1" kern="1200" baseline="0"/>
            <a:t>Example 07: The News Dealer's Problem</a:t>
          </a:r>
        </a:p>
        <a:p>
          <a:r>
            <a:rPr lang="en-US" sz="2000" b="1" kern="1200" baseline="0"/>
            <a:t>A news dealer buys papers for 33 cents each and sells them for 50 cents each. Newspapers not sold at the end of the day are sold as scrap for 5 cents each. Newspapers can be purchased in bundles of 10. Thus, the newsstand can buy 50 or 60 or 70 papers, and so on. The order quantity, Q, is the only policy decision. Unlike some inventory problems, the order quantity Q is fixed since ending inventory is always zero due to scrapping leftover papers.</a:t>
          </a:r>
          <a:endParaRPr lang="en-US" sz="2000" b="1" kern="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AL35"/>
  <sheetViews>
    <sheetView view="pageBreakPreview" zoomScale="60" zoomScaleNormal="70" workbookViewId="0">
      <selection activeCell="J26" sqref="J26"/>
    </sheetView>
  </sheetViews>
  <sheetFormatPr defaultRowHeight="18" x14ac:dyDescent="0.35"/>
  <cols>
    <col min="1" max="1" width="8.88671875" style="9"/>
    <col min="2" max="2" width="13.6640625" style="9" bestFit="1" customWidth="1"/>
    <col min="3" max="3" width="47.6640625" style="9" bestFit="1" customWidth="1"/>
    <col min="4" max="4" width="25.109375" style="9" bestFit="1" customWidth="1"/>
    <col min="5" max="9" width="8.88671875" style="9"/>
    <col min="10" max="10" width="94.5546875" style="9" bestFit="1" customWidth="1"/>
    <col min="11" max="11" width="11.21875" style="9" bestFit="1" customWidth="1"/>
    <col min="12" max="12" width="14.77734375" style="9" bestFit="1" customWidth="1"/>
    <col min="13" max="13" width="17.6640625" style="9" bestFit="1" customWidth="1"/>
    <col min="14" max="14" width="9.21875" style="9" bestFit="1" customWidth="1"/>
    <col min="15" max="15" width="5.88671875" style="9" bestFit="1" customWidth="1"/>
    <col min="16" max="16" width="11.21875" style="9" bestFit="1" customWidth="1"/>
    <col min="17" max="17" width="13.109375" style="9" bestFit="1" customWidth="1"/>
    <col min="18" max="18" width="17.6640625" style="9" bestFit="1" customWidth="1"/>
    <col min="19" max="19" width="8.88671875" style="9"/>
    <col min="20" max="20" width="5.88671875" style="9" bestFit="1" customWidth="1"/>
    <col min="21" max="21" width="11.21875" style="9" bestFit="1" customWidth="1"/>
    <col min="22" max="22" width="13.33203125" style="9" bestFit="1" customWidth="1"/>
    <col min="23" max="23" width="17.6640625" style="9" bestFit="1" customWidth="1"/>
    <col min="24" max="25" width="8.88671875" style="9"/>
    <col min="26" max="26" width="34.33203125" style="9" bestFit="1" customWidth="1"/>
    <col min="27" max="27" width="11.21875" style="9" bestFit="1" customWidth="1"/>
    <col min="28" max="28" width="13.33203125" style="9" bestFit="1" customWidth="1"/>
    <col min="29" max="29" width="11.21875" style="9" bestFit="1" customWidth="1"/>
    <col min="30" max="30" width="13.109375" style="9" bestFit="1" customWidth="1"/>
    <col min="31" max="31" width="11.21875" style="9" bestFit="1" customWidth="1"/>
    <col min="32" max="32" width="13.109375" style="9" bestFit="1" customWidth="1"/>
    <col min="33" max="33" width="21.77734375" style="9" bestFit="1" customWidth="1"/>
    <col min="34" max="34" width="11.21875" style="9" bestFit="1" customWidth="1"/>
    <col min="35" max="35" width="17.6640625" style="9" bestFit="1" customWidth="1"/>
    <col min="36" max="36" width="8.88671875" style="9"/>
    <col min="37" max="37" width="2.5546875" style="9" bestFit="1" customWidth="1"/>
    <col min="38" max="38" width="13.33203125" style="9" bestFit="1" customWidth="1"/>
    <col min="39" max="16384" width="8.88671875" style="9"/>
  </cols>
  <sheetData>
    <row r="1" spans="2:38" x14ac:dyDescent="0.35">
      <c r="J1" s="9" t="s">
        <v>43</v>
      </c>
      <c r="Z1" s="49" t="s">
        <v>44</v>
      </c>
      <c r="AA1" s="49"/>
      <c r="AB1" s="49"/>
      <c r="AC1" s="49"/>
      <c r="AD1" s="49"/>
      <c r="AE1" s="49"/>
      <c r="AF1" s="49"/>
      <c r="AG1" s="49"/>
      <c r="AH1" s="49"/>
      <c r="AI1" s="49"/>
      <c r="AJ1" s="49"/>
      <c r="AK1" s="49"/>
      <c r="AL1" s="49"/>
    </row>
    <row r="2" spans="2:38" x14ac:dyDescent="0.35">
      <c r="B2" s="56" t="s">
        <v>0</v>
      </c>
      <c r="C2" s="57"/>
      <c r="D2" s="57"/>
      <c r="E2" s="57"/>
      <c r="F2" s="58"/>
      <c r="J2" s="51" t="s">
        <v>13</v>
      </c>
      <c r="K2" s="51"/>
      <c r="L2" s="51"/>
      <c r="M2" s="51"/>
      <c r="O2" s="51" t="s">
        <v>16</v>
      </c>
      <c r="P2" s="51"/>
      <c r="Q2" s="51"/>
      <c r="R2" s="51"/>
      <c r="T2" s="51" t="s">
        <v>17</v>
      </c>
      <c r="U2" s="51"/>
      <c r="V2" s="51"/>
      <c r="W2" s="51"/>
      <c r="Z2" s="13"/>
      <c r="AA2" s="51" t="s">
        <v>13</v>
      </c>
      <c r="AB2" s="51"/>
      <c r="AC2" s="51" t="s">
        <v>16</v>
      </c>
      <c r="AD2" s="51"/>
      <c r="AE2" s="51" t="s">
        <v>17</v>
      </c>
      <c r="AF2" s="51"/>
      <c r="AG2" s="52" t="s">
        <v>45</v>
      </c>
      <c r="AH2" s="53" t="s">
        <v>19</v>
      </c>
      <c r="AI2" s="53" t="s">
        <v>15</v>
      </c>
    </row>
    <row r="3" spans="2:38" x14ac:dyDescent="0.35">
      <c r="B3" s="54" t="s">
        <v>1</v>
      </c>
      <c r="C3" s="49"/>
      <c r="D3" s="49"/>
      <c r="E3" s="49"/>
      <c r="F3" s="55"/>
      <c r="J3" s="13" t="s">
        <v>18</v>
      </c>
      <c r="K3" s="13" t="s">
        <v>19</v>
      </c>
      <c r="L3" s="13" t="s">
        <v>14</v>
      </c>
      <c r="M3" s="13" t="s">
        <v>15</v>
      </c>
      <c r="O3" s="13" t="s">
        <v>18</v>
      </c>
      <c r="P3" s="13" t="s">
        <v>19</v>
      </c>
      <c r="Q3" s="13" t="s">
        <v>14</v>
      </c>
      <c r="R3" s="13" t="s">
        <v>15</v>
      </c>
      <c r="T3" s="13" t="s">
        <v>18</v>
      </c>
      <c r="U3" s="13" t="s">
        <v>19</v>
      </c>
      <c r="V3" s="13" t="s">
        <v>14</v>
      </c>
      <c r="W3" s="13" t="s">
        <v>15</v>
      </c>
      <c r="Z3" s="13" t="s">
        <v>18</v>
      </c>
      <c r="AA3" s="13" t="s">
        <v>19</v>
      </c>
      <c r="AB3" s="13" t="s">
        <v>14</v>
      </c>
      <c r="AC3" s="13" t="s">
        <v>19</v>
      </c>
      <c r="AD3" s="13" t="s">
        <v>14</v>
      </c>
      <c r="AE3" s="13" t="s">
        <v>19</v>
      </c>
      <c r="AF3" s="13" t="s">
        <v>14</v>
      </c>
      <c r="AG3" s="52"/>
      <c r="AH3" s="53"/>
      <c r="AI3" s="53"/>
    </row>
    <row r="4" spans="2:38" x14ac:dyDescent="0.35">
      <c r="B4" s="54" t="s">
        <v>47</v>
      </c>
      <c r="C4" s="49"/>
      <c r="D4" s="49"/>
      <c r="E4" s="49"/>
      <c r="F4" s="55"/>
      <c r="J4" s="13">
        <v>1</v>
      </c>
      <c r="K4" s="14">
        <f ca="1">RAND()</f>
        <v>0.61648450058286008</v>
      </c>
      <c r="L4" s="13">
        <f ca="1">IF(K4&lt;=$D$8,$B$8,IF(K4&lt;=$D$9,$B$9,IF(K4&lt;=$D$10,$B$10,IF(K4&lt;=$D$11,$B$11,IF(K4&lt;=$D$12,$B$12,IF(K4&lt;=$D$13,$B$13,IF(K4&lt;=$D$14,$B$14,IF(K4&lt;=$D$15,$B$15,IF(K4&lt;=$D$16,$B$16,IF(K4&lt;=$D$17,$B$17,"Abubakar didn’t found any solution : ) Error"))))))))))</f>
        <v>1400</v>
      </c>
      <c r="M4" s="13">
        <f ca="1">IF(K4&lt;=$D$23,$B$23,IF(K4&lt;=$D$24,$B$24,IF(K4&lt;=$D$25,$B$25,"Abubakar Didn’t found any solution : ) Error")))</f>
        <v>10</v>
      </c>
      <c r="O4" s="13">
        <v>1</v>
      </c>
      <c r="P4" s="14">
        <f ca="1">RAND()</f>
        <v>8.2954756899644488E-2</v>
      </c>
      <c r="Q4" s="13">
        <f ca="1">IF(P4&lt;=$D$8,$B$8,IF(P4&lt;=$D$9,$B$9,IF(P4&lt;=$D$10,$B$10,IF(P4&lt;=$D$11,$B$11,IF(P4&lt;=$D$12,$B$12,IF(P4&lt;=$D$13,$B$13,IF(P4&lt;=$D$14,$B$14,IF(P4&lt;=$D$15,$B$15,IF(P4&lt;=$D$16,$B$16,IF(P4&lt;=$D$17,$B$17,"Abubakar didn’t found any solution : ) Error"))))))))))</f>
        <v>1000</v>
      </c>
      <c r="R4" s="13">
        <f ca="1">IF(P4&lt;=$D$23,$B$23,IF(P4&lt;=$D$24,$B$24,IF(P4&lt;=$D$25,$B$25,"Abubakar Didn’t found any solution : ) Error")))</f>
        <v>5</v>
      </c>
      <c r="T4" s="13">
        <v>1</v>
      </c>
      <c r="U4" s="14">
        <f ca="1">RAND()</f>
        <v>5.2702818679410512E-2</v>
      </c>
      <c r="V4" s="13">
        <f ca="1">IF(U4&lt;=$D$8,$B$8,IF(U4&lt;=$D$9,$B$9,IF(U4&lt;=$D$10,$B$10,IF(U4&lt;=$D$11,$B$11,IF(U4&lt;=$D$12,$B$12,IF(U4&lt;=$D$13,$B$13,IF(U4&lt;=$D$14,$B$14,IF(U4&lt;=$D$15,$B$15,IF(U4&lt;=$D$16,$B$16,IF(U4&lt;=$D$17,$B$17,"Abubakar didn’t found any solution : ) Error"))))))))))</f>
        <v>1000</v>
      </c>
      <c r="W4" s="13">
        <f ca="1">IF(U4&lt;=$D$23,$B$23,IF(U4&lt;=$D$24,$B$24,IF(U4&lt;=$D$25,$B$25,"Abubakar Didn’t found any solution : ) Error")))</f>
        <v>5</v>
      </c>
      <c r="Z4" s="13">
        <v>1</v>
      </c>
      <c r="AA4" s="14">
        <f ca="1">RAND()</f>
        <v>0.38274804182668698</v>
      </c>
      <c r="AB4" s="13">
        <f ca="1">IF(AA4&lt;=$D$8,$B$8,IF(AA4&lt;=$D$9,$B$9,IF(AA4&lt;=$D$10,$B$10,IF(AA4&lt;=$D$11,$B$11,IF(AA4&lt;=$D$12,$B$12,IF(AA4&lt;=$D$13,$B$13,IF(AA4&lt;=$D$14,$B$14,IF(AA4&lt;=$D$15,$B$15,IF(AA4&lt;=$D$16,$B$16,IF(AA4&lt;=$D$17,$B$17,"Abubakar didn’t found any solution : ) Error"))))))))))</f>
        <v>1200</v>
      </c>
      <c r="AC4" s="14">
        <f ca="1">RAND()</f>
        <v>0.45232000546191287</v>
      </c>
      <c r="AD4" s="13">
        <f ca="1">IF(AC4&lt;=$D$8,$B$8,IF(AC4&lt;=$D$9,$B$9,IF(AC4&lt;=$D$10,$B$10,IF(AC4&lt;=$D$11,$B$11,IF(AC4&lt;=$D$12,$B$12,IF(AC4&lt;=$D$13,$B$13,IF(AC4&lt;=$D$14,$B$14,IF(AC4&lt;=$D$15,$B$15,IF(AC4&lt;=$D$16,$B$16,IF(AC4&lt;=$D$17,$B$17,"Abubakar didn’t found any solution : ) Error"))))))))))</f>
        <v>1200</v>
      </c>
      <c r="AE4" s="14">
        <f ca="1">RAND()</f>
        <v>0.26807551324701384</v>
      </c>
      <c r="AF4" s="13">
        <f ca="1">IF(AE4&lt;=$D$8,$B$8,IF(AE4&lt;=$D$9,$B$9,IF(AE4&lt;=$D$10,$B$10,IF(AE4&lt;=$D$11,$B$11,IF(AE4&lt;=$D$12,$B$12,IF(AE4&lt;=$D$13,$B$13,IF(AE4&lt;=$D$14,$B$14,IF(AE4&lt;=$D$15,$B$15,IF(AE4&lt;=$D$16,$B$16,IF(AE4&lt;=$D$17,$B$17,"Abubakar didn’t found any solution : ) Error"))))))))))</f>
        <v>1200</v>
      </c>
      <c r="AG4" s="13">
        <f ca="1">MIN(AB4,AD4,AF4)</f>
        <v>1200</v>
      </c>
      <c r="AH4" s="14">
        <f ca="1">RAND()</f>
        <v>0.25710459154070153</v>
      </c>
      <c r="AI4" s="13">
        <f ca="1">IF(AH4&lt;=$D$23,$B$23,IF(AH4&lt;=$D$24,$B$24,IF(AH4&lt;=$D$25,$B$25,"Abubakar Didn’t found any solution : ) Error")))</f>
        <v>5</v>
      </c>
    </row>
    <row r="5" spans="2:38" x14ac:dyDescent="0.35">
      <c r="B5" s="35" t="s">
        <v>2</v>
      </c>
      <c r="C5" s="9" t="s">
        <v>3</v>
      </c>
      <c r="F5" s="36"/>
      <c r="J5" s="13">
        <v>2</v>
      </c>
      <c r="K5" s="14">
        <f t="shared" ref="K5:K18" ca="1" si="0">RAND()</f>
        <v>0.97051710399038482</v>
      </c>
      <c r="L5" s="13">
        <f t="shared" ref="L5:L18" ca="1" si="1">IF(K5&lt;=$D$8,$B$8,IF(K5&lt;=$D$9,$B$9,IF(K5&lt;=$D$10,$B$10,IF(K5&lt;=$D$11,$B$11,IF(K5&lt;=$D$12,$B$12,IF(K5&lt;=$D$13,$B$13,IF(K5&lt;=$D$14,$B$14,IF(K5&lt;=$D$15,$B$15,IF(K5&lt;=$D$16,$B$16,IF(K5&lt;=$D$17,$B$17,"Abubakar didn’t found any solution : ) Error"))))))))))</f>
        <v>1900</v>
      </c>
      <c r="M5" s="13">
        <f t="shared" ref="M5:M18" ca="1" si="2">IF(K5&lt;=$D$23,$B$23,IF(K5&lt;=$D$24,$B$24,IF(K5&lt;=$D$25,$B$25,"Abubakar Didn’t found any solution : ) Error")))</f>
        <v>15</v>
      </c>
      <c r="O5" s="13">
        <v>2</v>
      </c>
      <c r="P5" s="14">
        <f t="shared" ref="P5:P18" ca="1" si="3">RAND()</f>
        <v>0.74436699348130242</v>
      </c>
      <c r="Q5" s="13">
        <f t="shared" ref="Q5:Q18" ca="1" si="4">IF(P5&lt;=$D$8,$B$8,IF(P5&lt;=$D$9,$B$9,IF(P5&lt;=$D$10,$B$10,IF(P5&lt;=$D$11,$B$11,IF(P5&lt;=$D$12,$B$12,IF(P5&lt;=$D$13,$B$13,IF(P5&lt;=$D$14,$B$14,IF(P5&lt;=$D$15,$B$15,IF(P5&lt;=$D$16,$B$16,IF(P5&lt;=$D$17,$B$17,"Abubakar didn’t found any solution : ) Error"))))))))))</f>
        <v>1500</v>
      </c>
      <c r="R5" s="13">
        <f t="shared" ref="R5:R18" ca="1" si="5">IF(P5&lt;=$D$23,$B$23,IF(P5&lt;=$D$24,$B$24,IF(P5&lt;=$D$25,$B$25,"Abubakar Didn’t found any solution : ) Error")))</f>
        <v>10</v>
      </c>
      <c r="T5" s="13">
        <v>2</v>
      </c>
      <c r="U5" s="14">
        <f t="shared" ref="U5:U18" ca="1" si="6">RAND()</f>
        <v>0.60979894589202077</v>
      </c>
      <c r="V5" s="13">
        <f t="shared" ref="V5:V18" ca="1" si="7">IF(U5&lt;=$D$8,$B$8,IF(U5&lt;=$D$9,$B$9,IF(U5&lt;=$D$10,$B$10,IF(U5&lt;=$D$11,$B$11,IF(U5&lt;=$D$12,$B$12,IF(U5&lt;=$D$13,$B$13,IF(U5&lt;=$D$14,$B$14,IF(U5&lt;=$D$15,$B$15,IF(U5&lt;=$D$16,$B$16,IF(U5&lt;=$D$17,$B$17,"Abubakar didn’t found any solution : ) Error"))))))))))</f>
        <v>1300</v>
      </c>
      <c r="W5" s="13">
        <f t="shared" ref="W5:W18" ca="1" si="8">IF(U5&lt;=$D$23,$B$23,IF(U5&lt;=$D$24,$B$24,IF(U5&lt;=$D$25,$B$25,"Abubakar Didn’t found any solution : ) Error")))</f>
        <v>10</v>
      </c>
      <c r="Z5" s="13">
        <v>2</v>
      </c>
      <c r="AA5" s="14">
        <f t="shared" ref="AA5:AA18" ca="1" si="9">RAND()</f>
        <v>8.8901881099410551E-2</v>
      </c>
      <c r="AB5" s="13">
        <f t="shared" ref="AB5:AB18" ca="1" si="10">IF(AA5&lt;=$D$8,$B$8,IF(AA5&lt;=$D$9,$B$9,IF(AA5&lt;=$D$10,$B$10,IF(AA5&lt;=$D$11,$B$11,IF(AA5&lt;=$D$12,$B$12,IF(AA5&lt;=$D$13,$B$13,IF(AA5&lt;=$D$14,$B$14,IF(AA5&lt;=$D$15,$B$15,IF(AA5&lt;=$D$16,$B$16,IF(AA5&lt;=$D$17,$B$17,"Abubakar didn’t found any solution : ) Error"))))))))))</f>
        <v>1000</v>
      </c>
      <c r="AC5" s="14">
        <f t="shared" ref="AC5:AC18" ca="1" si="11">RAND()</f>
        <v>0.27244348639323879</v>
      </c>
      <c r="AD5" s="13">
        <f t="shared" ref="AD5:AD18" ca="1" si="12">IF(AC5&lt;=$D$8,$B$8,IF(AC5&lt;=$D$9,$B$9,IF(AC5&lt;=$D$10,$B$10,IF(AC5&lt;=$D$11,$B$11,IF(AC5&lt;=$D$12,$B$12,IF(AC5&lt;=$D$13,$B$13,IF(AC5&lt;=$D$14,$B$14,IF(AC5&lt;=$D$15,$B$15,IF(AC5&lt;=$D$16,$B$16,IF(AC5&lt;=$D$17,$B$17,"Abubakar didn’t found any solution : ) Error"))))))))))</f>
        <v>1200</v>
      </c>
      <c r="AE5" s="14">
        <f t="shared" ref="AE5:AE18" ca="1" si="13">RAND()</f>
        <v>0.62799576494762499</v>
      </c>
      <c r="AF5" s="13">
        <f t="shared" ref="AF5:AF18" ca="1" si="14">IF(AE5&lt;=$D$8,$B$8,IF(AE5&lt;=$D$9,$B$9,IF(AE5&lt;=$D$10,$B$10,IF(AE5&lt;=$D$11,$B$11,IF(AE5&lt;=$D$12,$B$12,IF(AE5&lt;=$D$13,$B$13,IF(AE5&lt;=$D$14,$B$14,IF(AE5&lt;=$D$15,$B$15,IF(AE5&lt;=$D$16,$B$16,IF(AE5&lt;=$D$17,$B$17,"Abubakar didn’t found any solution : ) Error"))))))))))</f>
        <v>1400</v>
      </c>
      <c r="AG5" s="13">
        <f t="shared" ref="AG5:AG18" ca="1" si="15">MIN(AB5,AD5,AF5)</f>
        <v>1000</v>
      </c>
      <c r="AH5" s="14">
        <f t="shared" ref="AH5:AH18" ca="1" si="16">RAND()</f>
        <v>0.93953262564644002</v>
      </c>
      <c r="AI5" s="13">
        <f t="shared" ref="AI5:AI18" ca="1" si="17">IF(AH5&lt;=$D$23,$B$23,IF(AH5&lt;=$D$24,$B$24,IF(AH5&lt;=$D$25,$B$25,"Abubakar Didn’t found any solution : ) Error")))</f>
        <v>15</v>
      </c>
    </row>
    <row r="6" spans="2:38" x14ac:dyDescent="0.35">
      <c r="B6" s="59" t="s">
        <v>4</v>
      </c>
      <c r="C6" s="60"/>
      <c r="D6" s="60"/>
      <c r="F6" s="36"/>
      <c r="J6" s="13">
        <v>3</v>
      </c>
      <c r="K6" s="14">
        <f t="shared" ca="1" si="0"/>
        <v>0.34118946730536182</v>
      </c>
      <c r="L6" s="13">
        <f t="shared" ca="1" si="1"/>
        <v>1200</v>
      </c>
      <c r="M6" s="13">
        <f t="shared" ca="1" si="2"/>
        <v>5</v>
      </c>
      <c r="O6" s="13">
        <v>3</v>
      </c>
      <c r="P6" s="14">
        <f t="shared" ca="1" si="3"/>
        <v>0.96618367007916017</v>
      </c>
      <c r="Q6" s="13">
        <f t="shared" ca="1" si="4"/>
        <v>1900</v>
      </c>
      <c r="R6" s="13">
        <f t="shared" ca="1" si="5"/>
        <v>15</v>
      </c>
      <c r="T6" s="13">
        <v>3</v>
      </c>
      <c r="U6" s="14">
        <f t="shared" ca="1" si="6"/>
        <v>0.84707603796000808</v>
      </c>
      <c r="V6" s="13">
        <f t="shared" ca="1" si="7"/>
        <v>1700</v>
      </c>
      <c r="W6" s="13">
        <f t="shared" ca="1" si="8"/>
        <v>10</v>
      </c>
      <c r="Z6" s="13">
        <v>3</v>
      </c>
      <c r="AA6" s="14">
        <f t="shared" ca="1" si="9"/>
        <v>0.26955754714404845</v>
      </c>
      <c r="AB6" s="13">
        <f t="shared" ca="1" si="10"/>
        <v>1200</v>
      </c>
      <c r="AC6" s="14">
        <f t="shared" ca="1" si="11"/>
        <v>0.50622682058485535</v>
      </c>
      <c r="AD6" s="13">
        <f t="shared" ca="1" si="12"/>
        <v>1300</v>
      </c>
      <c r="AE6" s="14">
        <f t="shared" ca="1" si="13"/>
        <v>0.37878284417259478</v>
      </c>
      <c r="AF6" s="13">
        <f t="shared" ca="1" si="14"/>
        <v>1200</v>
      </c>
      <c r="AG6" s="13">
        <f t="shared" ca="1" si="15"/>
        <v>1200</v>
      </c>
      <c r="AH6" s="14">
        <f t="shared" ca="1" si="16"/>
        <v>0.8903667940266089</v>
      </c>
      <c r="AI6" s="13">
        <f t="shared" ca="1" si="17"/>
        <v>10</v>
      </c>
    </row>
    <row r="7" spans="2:38" x14ac:dyDescent="0.35">
      <c r="B7" s="35" t="s">
        <v>5</v>
      </c>
      <c r="C7" s="9" t="s">
        <v>6</v>
      </c>
      <c r="D7" s="9" t="s">
        <v>7</v>
      </c>
      <c r="F7" s="36"/>
      <c r="J7" s="13">
        <v>4</v>
      </c>
      <c r="K7" s="14">
        <f t="shared" ca="1" si="0"/>
        <v>0.55356141918724078</v>
      </c>
      <c r="L7" s="13">
        <f t="shared" ca="1" si="1"/>
        <v>1300</v>
      </c>
      <c r="M7" s="13">
        <f t="shared" ca="1" si="2"/>
        <v>5</v>
      </c>
      <c r="O7" s="13">
        <v>4</v>
      </c>
      <c r="P7" s="14">
        <f t="shared" ca="1" si="3"/>
        <v>1.4683927132307484E-2</v>
      </c>
      <c r="Q7" s="13">
        <f t="shared" ca="1" si="4"/>
        <v>1000</v>
      </c>
      <c r="R7" s="13">
        <f t="shared" ca="1" si="5"/>
        <v>5</v>
      </c>
      <c r="T7" s="13">
        <v>4</v>
      </c>
      <c r="U7" s="14">
        <f t="shared" ca="1" si="6"/>
        <v>0.32795758234461103</v>
      </c>
      <c r="V7" s="13">
        <f t="shared" ca="1" si="7"/>
        <v>1200</v>
      </c>
      <c r="W7" s="13">
        <f t="shared" ca="1" si="8"/>
        <v>5</v>
      </c>
      <c r="Z7" s="13">
        <v>4</v>
      </c>
      <c r="AA7" s="14">
        <f t="shared" ca="1" si="9"/>
        <v>0.1950331112254764</v>
      </c>
      <c r="AB7" s="13">
        <f t="shared" ca="1" si="10"/>
        <v>1100</v>
      </c>
      <c r="AC7" s="14">
        <f t="shared" ca="1" si="11"/>
        <v>0.38815219879446361</v>
      </c>
      <c r="AD7" s="13">
        <f t="shared" ca="1" si="12"/>
        <v>1200</v>
      </c>
      <c r="AE7" s="14">
        <f t="shared" ca="1" si="13"/>
        <v>0.14288173023013784</v>
      </c>
      <c r="AF7" s="13">
        <f t="shared" ca="1" si="14"/>
        <v>1100</v>
      </c>
      <c r="AG7" s="13">
        <f t="shared" ca="1" si="15"/>
        <v>1100</v>
      </c>
      <c r="AH7" s="14">
        <f t="shared" ca="1" si="16"/>
        <v>0.95853187327622935</v>
      </c>
      <c r="AI7" s="13">
        <f t="shared" ca="1" si="17"/>
        <v>15</v>
      </c>
    </row>
    <row r="8" spans="2:38" x14ac:dyDescent="0.35">
      <c r="B8" s="35">
        <v>1000</v>
      </c>
      <c r="C8" s="10">
        <v>0.1</v>
      </c>
      <c r="D8" s="10">
        <f>C8</f>
        <v>0.1</v>
      </c>
      <c r="F8" s="36"/>
      <c r="J8" s="13">
        <v>5</v>
      </c>
      <c r="K8" s="14">
        <f t="shared" ca="1" si="0"/>
        <v>0.33006754006218086</v>
      </c>
      <c r="L8" s="13">
        <f t="shared" ca="1" si="1"/>
        <v>1200</v>
      </c>
      <c r="M8" s="13">
        <f t="shared" ca="1" si="2"/>
        <v>5</v>
      </c>
      <c r="O8" s="13">
        <v>5</v>
      </c>
      <c r="P8" s="14">
        <f t="shared" ca="1" si="3"/>
        <v>0.33573620502370349</v>
      </c>
      <c r="Q8" s="13">
        <f t="shared" ca="1" si="4"/>
        <v>1200</v>
      </c>
      <c r="R8" s="13">
        <f t="shared" ca="1" si="5"/>
        <v>5</v>
      </c>
      <c r="T8" s="13">
        <v>5</v>
      </c>
      <c r="U8" s="14">
        <f t="shared" ca="1" si="6"/>
        <v>0.96599591119234729</v>
      </c>
      <c r="V8" s="13">
        <f t="shared" ca="1" si="7"/>
        <v>1900</v>
      </c>
      <c r="W8" s="13">
        <f t="shared" ca="1" si="8"/>
        <v>15</v>
      </c>
      <c r="Z8" s="13">
        <v>5</v>
      </c>
      <c r="AA8" s="14">
        <f t="shared" ca="1" si="9"/>
        <v>0.49963847948016515</v>
      </c>
      <c r="AB8" s="13">
        <f t="shared" ca="1" si="10"/>
        <v>1300</v>
      </c>
      <c r="AC8" s="14">
        <f t="shared" ca="1" si="11"/>
        <v>5.0631627881506658E-3</v>
      </c>
      <c r="AD8" s="13">
        <f t="shared" ca="1" si="12"/>
        <v>1000</v>
      </c>
      <c r="AE8" s="14">
        <f t="shared" ca="1" si="13"/>
        <v>0.66439594822594905</v>
      </c>
      <c r="AF8" s="13">
        <f t="shared" ca="1" si="14"/>
        <v>1400</v>
      </c>
      <c r="AG8" s="13">
        <f t="shared" ca="1" si="15"/>
        <v>1000</v>
      </c>
      <c r="AH8" s="14">
        <f t="shared" ca="1" si="16"/>
        <v>0.9242948542975542</v>
      </c>
      <c r="AI8" s="13">
        <f t="shared" ca="1" si="17"/>
        <v>15</v>
      </c>
    </row>
    <row r="9" spans="2:38" x14ac:dyDescent="0.35">
      <c r="B9" s="35">
        <v>1100</v>
      </c>
      <c r="C9" s="10">
        <v>0.13</v>
      </c>
      <c r="D9" s="10">
        <f>D8+C9</f>
        <v>0.23</v>
      </c>
      <c r="F9" s="36"/>
      <c r="J9" s="13">
        <v>6</v>
      </c>
      <c r="K9" s="14">
        <f t="shared" ca="1" si="0"/>
        <v>0.39257514684743311</v>
      </c>
      <c r="L9" s="13">
        <f t="shared" ca="1" si="1"/>
        <v>1200</v>
      </c>
      <c r="M9" s="13">
        <f t="shared" ca="1" si="2"/>
        <v>5</v>
      </c>
      <c r="O9" s="13">
        <v>6</v>
      </c>
      <c r="P9" s="14">
        <f t="shared" ca="1" si="3"/>
        <v>0.94311997435769401</v>
      </c>
      <c r="Q9" s="13">
        <f t="shared" ca="1" si="4"/>
        <v>1800</v>
      </c>
      <c r="R9" s="13">
        <f t="shared" ca="1" si="5"/>
        <v>15</v>
      </c>
      <c r="T9" s="13">
        <v>6</v>
      </c>
      <c r="U9" s="14">
        <f t="shared" ca="1" si="6"/>
        <v>0.32828118201598766</v>
      </c>
      <c r="V9" s="13">
        <f t="shared" ca="1" si="7"/>
        <v>1200</v>
      </c>
      <c r="W9" s="13">
        <f t="shared" ca="1" si="8"/>
        <v>5</v>
      </c>
      <c r="Z9" s="13">
        <v>6</v>
      </c>
      <c r="AA9" s="14">
        <f t="shared" ca="1" si="9"/>
        <v>0.75274900099325537</v>
      </c>
      <c r="AB9" s="13">
        <f t="shared" ca="1" si="10"/>
        <v>1500</v>
      </c>
      <c r="AC9" s="14">
        <f t="shared" ca="1" si="11"/>
        <v>0.40567165689683826</v>
      </c>
      <c r="AD9" s="13">
        <f t="shared" ca="1" si="12"/>
        <v>1200</v>
      </c>
      <c r="AE9" s="14">
        <f t="shared" ca="1" si="13"/>
        <v>0.69005875894973634</v>
      </c>
      <c r="AF9" s="13">
        <f t="shared" ca="1" si="14"/>
        <v>1400</v>
      </c>
      <c r="AG9" s="13">
        <f t="shared" ca="1" si="15"/>
        <v>1200</v>
      </c>
      <c r="AH9" s="14">
        <f t="shared" ca="1" si="16"/>
        <v>0.39912193866816492</v>
      </c>
      <c r="AI9" s="13">
        <f t="shared" ca="1" si="17"/>
        <v>5</v>
      </c>
    </row>
    <row r="10" spans="2:38" x14ac:dyDescent="0.35">
      <c r="B10" s="35">
        <v>1200</v>
      </c>
      <c r="C10" s="10">
        <v>0.25</v>
      </c>
      <c r="D10" s="10">
        <f t="shared" ref="D10:D17" si="18">D9+C10</f>
        <v>0.48</v>
      </c>
      <c r="F10" s="36"/>
      <c r="J10" s="13">
        <v>7</v>
      </c>
      <c r="K10" s="14">
        <f t="shared" ca="1" si="0"/>
        <v>9.7894075993398499E-2</v>
      </c>
      <c r="L10" s="13">
        <f t="shared" ca="1" si="1"/>
        <v>1000</v>
      </c>
      <c r="M10" s="13">
        <f t="shared" ca="1" si="2"/>
        <v>5</v>
      </c>
      <c r="O10" s="13">
        <v>7</v>
      </c>
      <c r="P10" s="14">
        <f t="shared" ca="1" si="3"/>
        <v>0.16906573369657019</v>
      </c>
      <c r="Q10" s="13">
        <f t="shared" ca="1" si="4"/>
        <v>1100</v>
      </c>
      <c r="R10" s="13">
        <f t="shared" ca="1" si="5"/>
        <v>5</v>
      </c>
      <c r="T10" s="13">
        <v>7</v>
      </c>
      <c r="U10" s="14">
        <f t="shared" ca="1" si="6"/>
        <v>0.93373664688725755</v>
      </c>
      <c r="V10" s="13">
        <f t="shared" ca="1" si="7"/>
        <v>1800</v>
      </c>
      <c r="W10" s="13">
        <f t="shared" ca="1" si="8"/>
        <v>15</v>
      </c>
      <c r="Z10" s="13">
        <v>7</v>
      </c>
      <c r="AA10" s="14">
        <f t="shared" ca="1" si="9"/>
        <v>3.6928204797903819E-2</v>
      </c>
      <c r="AB10" s="13">
        <f t="shared" ca="1" si="10"/>
        <v>1000</v>
      </c>
      <c r="AC10" s="14">
        <f t="shared" ca="1" si="11"/>
        <v>0.37995168329554307</v>
      </c>
      <c r="AD10" s="13">
        <f t="shared" ca="1" si="12"/>
        <v>1200</v>
      </c>
      <c r="AE10" s="14">
        <f t="shared" ca="1" si="13"/>
        <v>0.57593573428365896</v>
      </c>
      <c r="AF10" s="13">
        <f t="shared" ca="1" si="14"/>
        <v>1300</v>
      </c>
      <c r="AG10" s="13">
        <f t="shared" ca="1" si="15"/>
        <v>1000</v>
      </c>
      <c r="AH10" s="14">
        <f t="shared" ca="1" si="16"/>
        <v>4.5938705061738583E-2</v>
      </c>
      <c r="AI10" s="13">
        <f t="shared" ca="1" si="17"/>
        <v>5</v>
      </c>
    </row>
    <row r="11" spans="2:38" x14ac:dyDescent="0.35">
      <c r="B11" s="35">
        <v>1300</v>
      </c>
      <c r="C11" s="10">
        <v>0.13</v>
      </c>
      <c r="D11" s="10">
        <f t="shared" si="18"/>
        <v>0.61</v>
      </c>
      <c r="F11" s="36"/>
      <c r="J11" s="13">
        <v>8</v>
      </c>
      <c r="K11" s="14">
        <f t="shared" ca="1" si="0"/>
        <v>0.24875331409630597</v>
      </c>
      <c r="L11" s="13">
        <f t="shared" ca="1" si="1"/>
        <v>1200</v>
      </c>
      <c r="M11" s="13">
        <f t="shared" ca="1" si="2"/>
        <v>5</v>
      </c>
      <c r="O11" s="13">
        <v>8</v>
      </c>
      <c r="P11" s="14">
        <f t="shared" ca="1" si="3"/>
        <v>0.44740971647037597</v>
      </c>
      <c r="Q11" s="13">
        <f t="shared" ca="1" si="4"/>
        <v>1200</v>
      </c>
      <c r="R11" s="13">
        <f t="shared" ca="1" si="5"/>
        <v>5</v>
      </c>
      <c r="T11" s="13">
        <v>8</v>
      </c>
      <c r="U11" s="14">
        <f t="shared" ca="1" si="6"/>
        <v>0.75969770041446538</v>
      </c>
      <c r="V11" s="13">
        <f t="shared" ca="1" si="7"/>
        <v>1500</v>
      </c>
      <c r="W11" s="13">
        <f t="shared" ca="1" si="8"/>
        <v>10</v>
      </c>
      <c r="Z11" s="13">
        <v>8</v>
      </c>
      <c r="AA11" s="14">
        <f t="shared" ca="1" si="9"/>
        <v>0.9707276499805596</v>
      </c>
      <c r="AB11" s="13">
        <f t="shared" ca="1" si="10"/>
        <v>1900</v>
      </c>
      <c r="AC11" s="14">
        <f t="shared" ca="1" si="11"/>
        <v>0.34903520359325391</v>
      </c>
      <c r="AD11" s="13">
        <f t="shared" ca="1" si="12"/>
        <v>1200</v>
      </c>
      <c r="AE11" s="14">
        <f t="shared" ca="1" si="13"/>
        <v>0.41069746176716182</v>
      </c>
      <c r="AF11" s="13">
        <f t="shared" ca="1" si="14"/>
        <v>1200</v>
      </c>
      <c r="AG11" s="13">
        <f t="shared" ca="1" si="15"/>
        <v>1200</v>
      </c>
      <c r="AH11" s="14">
        <f t="shared" ca="1" si="16"/>
        <v>0.64142010661818416</v>
      </c>
      <c r="AI11" s="13">
        <f t="shared" ca="1" si="17"/>
        <v>10</v>
      </c>
    </row>
    <row r="12" spans="2:38" x14ac:dyDescent="0.35">
      <c r="B12" s="35">
        <v>1400</v>
      </c>
      <c r="C12" s="10">
        <v>0.09</v>
      </c>
      <c r="D12" s="10">
        <f t="shared" si="18"/>
        <v>0.7</v>
      </c>
      <c r="F12" s="36"/>
      <c r="J12" s="13">
        <v>9</v>
      </c>
      <c r="K12" s="14">
        <f t="shared" ca="1" si="0"/>
        <v>0.62820078425872172</v>
      </c>
      <c r="L12" s="13">
        <f t="shared" ca="1" si="1"/>
        <v>1400</v>
      </c>
      <c r="M12" s="13">
        <f t="shared" ca="1" si="2"/>
        <v>10</v>
      </c>
      <c r="O12" s="13">
        <v>9</v>
      </c>
      <c r="P12" s="14">
        <f t="shared" ca="1" si="3"/>
        <v>0.25847559748468563</v>
      </c>
      <c r="Q12" s="13">
        <f t="shared" ca="1" si="4"/>
        <v>1200</v>
      </c>
      <c r="R12" s="13">
        <f t="shared" ca="1" si="5"/>
        <v>5</v>
      </c>
      <c r="T12" s="13">
        <v>9</v>
      </c>
      <c r="U12" s="14">
        <f t="shared" ca="1" si="6"/>
        <v>0.5949965921624959</v>
      </c>
      <c r="V12" s="13">
        <f t="shared" ca="1" si="7"/>
        <v>1300</v>
      </c>
      <c r="W12" s="13">
        <f t="shared" ca="1" si="8"/>
        <v>5</v>
      </c>
      <c r="Z12" s="13">
        <v>9</v>
      </c>
      <c r="AA12" s="14">
        <f t="shared" ca="1" si="9"/>
        <v>7.4332524889142326E-2</v>
      </c>
      <c r="AB12" s="13">
        <f t="shared" ca="1" si="10"/>
        <v>1000</v>
      </c>
      <c r="AC12" s="14">
        <f t="shared" ca="1" si="11"/>
        <v>0.91526988446244906</v>
      </c>
      <c r="AD12" s="13">
        <f t="shared" ca="1" si="12"/>
        <v>1800</v>
      </c>
      <c r="AE12" s="14">
        <f t="shared" ca="1" si="13"/>
        <v>0.63676142116402623</v>
      </c>
      <c r="AF12" s="13">
        <f t="shared" ca="1" si="14"/>
        <v>1400</v>
      </c>
      <c r="AG12" s="13">
        <f t="shared" ca="1" si="15"/>
        <v>1000</v>
      </c>
      <c r="AH12" s="14">
        <f t="shared" ca="1" si="16"/>
        <v>0.73039625356812687</v>
      </c>
      <c r="AI12" s="13">
        <f t="shared" ca="1" si="17"/>
        <v>10</v>
      </c>
    </row>
    <row r="13" spans="2:38" x14ac:dyDescent="0.35">
      <c r="B13" s="35">
        <v>1500</v>
      </c>
      <c r="C13" s="10">
        <v>0.12</v>
      </c>
      <c r="D13" s="10">
        <f t="shared" si="18"/>
        <v>0.82</v>
      </c>
      <c r="F13" s="36"/>
      <c r="J13" s="13">
        <v>10</v>
      </c>
      <c r="K13" s="14">
        <f t="shared" ca="1" si="0"/>
        <v>0.48224173632150458</v>
      </c>
      <c r="L13" s="13">
        <f t="shared" ca="1" si="1"/>
        <v>1300</v>
      </c>
      <c r="M13" s="13">
        <f t="shared" ca="1" si="2"/>
        <v>5</v>
      </c>
      <c r="O13" s="13">
        <v>10</v>
      </c>
      <c r="P13" s="14">
        <f t="shared" ca="1" si="3"/>
        <v>0.7515374137552111</v>
      </c>
      <c r="Q13" s="13">
        <f t="shared" ca="1" si="4"/>
        <v>1500</v>
      </c>
      <c r="R13" s="13">
        <f t="shared" ca="1" si="5"/>
        <v>10</v>
      </c>
      <c r="T13" s="13">
        <v>10</v>
      </c>
      <c r="U13" s="14">
        <f t="shared" ca="1" si="6"/>
        <v>0.73963759312441046</v>
      </c>
      <c r="V13" s="13">
        <f t="shared" ca="1" si="7"/>
        <v>1500</v>
      </c>
      <c r="W13" s="13">
        <f t="shared" ca="1" si="8"/>
        <v>10</v>
      </c>
      <c r="Z13" s="13">
        <v>10</v>
      </c>
      <c r="AA13" s="14">
        <f t="shared" ca="1" si="9"/>
        <v>0.91853843777351574</v>
      </c>
      <c r="AB13" s="13">
        <f t="shared" ca="1" si="10"/>
        <v>1800</v>
      </c>
      <c r="AC13" s="14">
        <f t="shared" ca="1" si="11"/>
        <v>0.62403043939225411</v>
      </c>
      <c r="AD13" s="13">
        <f t="shared" ca="1" si="12"/>
        <v>1400</v>
      </c>
      <c r="AE13" s="14">
        <f t="shared" ca="1" si="13"/>
        <v>0.63062753945986527</v>
      </c>
      <c r="AF13" s="13">
        <f t="shared" ca="1" si="14"/>
        <v>1400</v>
      </c>
      <c r="AG13" s="13">
        <f t="shared" ca="1" si="15"/>
        <v>1400</v>
      </c>
      <c r="AH13" s="14">
        <f t="shared" ca="1" si="16"/>
        <v>0.19974560036623434</v>
      </c>
      <c r="AI13" s="13">
        <f t="shared" ca="1" si="17"/>
        <v>5</v>
      </c>
    </row>
    <row r="14" spans="2:38" x14ac:dyDescent="0.35">
      <c r="B14" s="35">
        <v>1600</v>
      </c>
      <c r="C14" s="10">
        <v>0.02</v>
      </c>
      <c r="D14" s="10">
        <f t="shared" si="18"/>
        <v>0.84</v>
      </c>
      <c r="F14" s="36"/>
      <c r="J14" s="13">
        <v>11</v>
      </c>
      <c r="K14" s="14">
        <f t="shared" ca="1" si="0"/>
        <v>0.9650098138623463</v>
      </c>
      <c r="L14" s="13">
        <f t="shared" ca="1" si="1"/>
        <v>1900</v>
      </c>
      <c r="M14" s="13">
        <f t="shared" ca="1" si="2"/>
        <v>15</v>
      </c>
      <c r="O14" s="13">
        <v>11</v>
      </c>
      <c r="P14" s="14">
        <f t="shared" ca="1" si="3"/>
        <v>8.5351705879890383E-2</v>
      </c>
      <c r="Q14" s="13">
        <f t="shared" ca="1" si="4"/>
        <v>1000</v>
      </c>
      <c r="R14" s="13">
        <f t="shared" ca="1" si="5"/>
        <v>5</v>
      </c>
      <c r="T14" s="13">
        <v>11</v>
      </c>
      <c r="U14" s="14">
        <f t="shared" ca="1" si="6"/>
        <v>0.73220889108648013</v>
      </c>
      <c r="V14" s="13">
        <f t="shared" ca="1" si="7"/>
        <v>1500</v>
      </c>
      <c r="W14" s="13">
        <f t="shared" ca="1" si="8"/>
        <v>10</v>
      </c>
      <c r="Z14" s="13">
        <v>11</v>
      </c>
      <c r="AA14" s="14">
        <f t="shared" ca="1" si="9"/>
        <v>0.75615689696214405</v>
      </c>
      <c r="AB14" s="13">
        <f t="shared" ca="1" si="10"/>
        <v>1500</v>
      </c>
      <c r="AC14" s="14">
        <f t="shared" ca="1" si="11"/>
        <v>0.7572417416520304</v>
      </c>
      <c r="AD14" s="13">
        <f t="shared" ca="1" si="12"/>
        <v>1500</v>
      </c>
      <c r="AE14" s="14">
        <f t="shared" ca="1" si="13"/>
        <v>1.4709638848905637E-2</v>
      </c>
      <c r="AF14" s="13">
        <f t="shared" ca="1" si="14"/>
        <v>1000</v>
      </c>
      <c r="AG14" s="13">
        <f t="shared" ca="1" si="15"/>
        <v>1000</v>
      </c>
      <c r="AH14" s="14">
        <f t="shared" ca="1" si="16"/>
        <v>0.42756008061862316</v>
      </c>
      <c r="AI14" s="13">
        <f t="shared" ca="1" si="17"/>
        <v>5</v>
      </c>
    </row>
    <row r="15" spans="2:38" x14ac:dyDescent="0.35">
      <c r="B15" s="35">
        <v>1700</v>
      </c>
      <c r="C15" s="10">
        <v>0.06</v>
      </c>
      <c r="D15" s="10">
        <f t="shared" si="18"/>
        <v>0.89999999999999991</v>
      </c>
      <c r="F15" s="36"/>
      <c r="J15" s="13">
        <v>12</v>
      </c>
      <c r="K15" s="14">
        <f t="shared" ca="1" si="0"/>
        <v>0.11381288569385362</v>
      </c>
      <c r="L15" s="13">
        <f t="shared" ca="1" si="1"/>
        <v>1100</v>
      </c>
      <c r="M15" s="13">
        <f t="shared" ca="1" si="2"/>
        <v>5</v>
      </c>
      <c r="O15" s="13">
        <v>12</v>
      </c>
      <c r="P15" s="14">
        <f t="shared" ca="1" si="3"/>
        <v>0.49838100842609434</v>
      </c>
      <c r="Q15" s="13">
        <f t="shared" ca="1" si="4"/>
        <v>1300</v>
      </c>
      <c r="R15" s="13">
        <f t="shared" ca="1" si="5"/>
        <v>5</v>
      </c>
      <c r="T15" s="13">
        <v>12</v>
      </c>
      <c r="U15" s="14">
        <f t="shared" ca="1" si="6"/>
        <v>0.30263906091927795</v>
      </c>
      <c r="V15" s="13">
        <f t="shared" ca="1" si="7"/>
        <v>1200</v>
      </c>
      <c r="W15" s="13">
        <f t="shared" ca="1" si="8"/>
        <v>5</v>
      </c>
      <c r="Z15" s="13">
        <v>12</v>
      </c>
      <c r="AA15" s="14">
        <f t="shared" ca="1" si="9"/>
        <v>3.0799641830518643E-2</v>
      </c>
      <c r="AB15" s="13">
        <f t="shared" ca="1" si="10"/>
        <v>1000</v>
      </c>
      <c r="AC15" s="14">
        <f t="shared" ca="1" si="11"/>
        <v>0.53381028909338701</v>
      </c>
      <c r="AD15" s="13">
        <f t="shared" ca="1" si="12"/>
        <v>1300</v>
      </c>
      <c r="AE15" s="14">
        <f t="shared" ca="1" si="13"/>
        <v>0.21985931036685658</v>
      </c>
      <c r="AF15" s="13">
        <f t="shared" ca="1" si="14"/>
        <v>1100</v>
      </c>
      <c r="AG15" s="13">
        <f t="shared" ca="1" si="15"/>
        <v>1000</v>
      </c>
      <c r="AH15" s="14">
        <f t="shared" ca="1" si="16"/>
        <v>0.36311065228033468</v>
      </c>
      <c r="AI15" s="13">
        <f t="shared" ca="1" si="17"/>
        <v>5</v>
      </c>
    </row>
    <row r="16" spans="2:38" x14ac:dyDescent="0.35">
      <c r="B16" s="35">
        <v>1800</v>
      </c>
      <c r="C16" s="10">
        <v>0.05</v>
      </c>
      <c r="D16" s="10">
        <f t="shared" si="18"/>
        <v>0.95</v>
      </c>
      <c r="F16" s="36"/>
      <c r="J16" s="13">
        <v>13</v>
      </c>
      <c r="K16" s="14">
        <f t="shared" ca="1" si="0"/>
        <v>0.68147222613607417</v>
      </c>
      <c r="L16" s="13">
        <f t="shared" ca="1" si="1"/>
        <v>1400</v>
      </c>
      <c r="M16" s="13">
        <f t="shared" ca="1" si="2"/>
        <v>10</v>
      </c>
      <c r="O16" s="13">
        <v>13</v>
      </c>
      <c r="P16" s="14">
        <f t="shared" ca="1" si="3"/>
        <v>0.69395597211940951</v>
      </c>
      <c r="Q16" s="13">
        <f t="shared" ca="1" si="4"/>
        <v>1400</v>
      </c>
      <c r="R16" s="13">
        <f t="shared" ca="1" si="5"/>
        <v>10</v>
      </c>
      <c r="T16" s="13">
        <v>13</v>
      </c>
      <c r="U16" s="14">
        <f t="shared" ca="1" si="6"/>
        <v>0.16209285350432734</v>
      </c>
      <c r="V16" s="13">
        <f t="shared" ca="1" si="7"/>
        <v>1100</v>
      </c>
      <c r="W16" s="13">
        <f t="shared" ca="1" si="8"/>
        <v>5</v>
      </c>
      <c r="Z16" s="13">
        <v>13</v>
      </c>
      <c r="AA16" s="14">
        <f t="shared" ca="1" si="9"/>
        <v>0.66975354549421851</v>
      </c>
      <c r="AB16" s="13">
        <f t="shared" ca="1" si="10"/>
        <v>1400</v>
      </c>
      <c r="AC16" s="14">
        <f t="shared" ca="1" si="11"/>
        <v>0.82850216686982581</v>
      </c>
      <c r="AD16" s="13">
        <f t="shared" ca="1" si="12"/>
        <v>1600</v>
      </c>
      <c r="AE16" s="14">
        <f t="shared" ca="1" si="13"/>
        <v>0.28745220002163785</v>
      </c>
      <c r="AF16" s="13">
        <f t="shared" ca="1" si="14"/>
        <v>1200</v>
      </c>
      <c r="AG16" s="13">
        <f t="shared" ca="1" si="15"/>
        <v>1200</v>
      </c>
      <c r="AH16" s="14">
        <f t="shared" ca="1" si="16"/>
        <v>0.87906444182387011</v>
      </c>
      <c r="AI16" s="13">
        <f t="shared" ca="1" si="17"/>
        <v>10</v>
      </c>
    </row>
    <row r="17" spans="2:38" x14ac:dyDescent="0.35">
      <c r="B17" s="35">
        <v>1900</v>
      </c>
      <c r="C17" s="10">
        <v>0.05</v>
      </c>
      <c r="D17" s="10">
        <f t="shared" si="18"/>
        <v>1</v>
      </c>
      <c r="F17" s="36"/>
      <c r="J17" s="13">
        <v>14</v>
      </c>
      <c r="K17" s="14">
        <f t="shared" ca="1" si="0"/>
        <v>0.77034060156091544</v>
      </c>
      <c r="L17" s="13">
        <f t="shared" ca="1" si="1"/>
        <v>1500</v>
      </c>
      <c r="M17" s="13">
        <f t="shared" ca="1" si="2"/>
        <v>10</v>
      </c>
      <c r="O17" s="13">
        <v>14</v>
      </c>
      <c r="P17" s="14">
        <f t="shared" ca="1" si="3"/>
        <v>0.21671830874612308</v>
      </c>
      <c r="Q17" s="13">
        <f t="shared" ca="1" si="4"/>
        <v>1100</v>
      </c>
      <c r="R17" s="13">
        <f t="shared" ca="1" si="5"/>
        <v>5</v>
      </c>
      <c r="T17" s="13">
        <v>14</v>
      </c>
      <c r="U17" s="14">
        <f t="shared" ca="1" si="6"/>
        <v>0.59742178417468728</v>
      </c>
      <c r="V17" s="13">
        <f t="shared" ca="1" si="7"/>
        <v>1300</v>
      </c>
      <c r="W17" s="13">
        <f t="shared" ca="1" si="8"/>
        <v>5</v>
      </c>
      <c r="Z17" s="13">
        <v>14</v>
      </c>
      <c r="AA17" s="14">
        <f t="shared" ca="1" si="9"/>
        <v>0.9063054355054917</v>
      </c>
      <c r="AB17" s="13">
        <f t="shared" ca="1" si="10"/>
        <v>1800</v>
      </c>
      <c r="AC17" s="14">
        <f t="shared" ca="1" si="11"/>
        <v>0.15625633879256573</v>
      </c>
      <c r="AD17" s="13">
        <f t="shared" ca="1" si="12"/>
        <v>1100</v>
      </c>
      <c r="AE17" s="14">
        <f t="shared" ca="1" si="13"/>
        <v>4.1552863764243941E-2</v>
      </c>
      <c r="AF17" s="13">
        <f t="shared" ca="1" si="14"/>
        <v>1000</v>
      </c>
      <c r="AG17" s="13">
        <f t="shared" ca="1" si="15"/>
        <v>1000</v>
      </c>
      <c r="AH17" s="14">
        <f t="shared" ca="1" si="16"/>
        <v>0.81541413582773936</v>
      </c>
      <c r="AI17" s="13">
        <f t="shared" ca="1" si="17"/>
        <v>10</v>
      </c>
    </row>
    <row r="18" spans="2:38" x14ac:dyDescent="0.35">
      <c r="B18" s="35"/>
      <c r="F18" s="36"/>
      <c r="J18" s="13">
        <v>15</v>
      </c>
      <c r="K18" s="14">
        <f t="shared" ca="1" si="0"/>
        <v>0.2811376607359124</v>
      </c>
      <c r="L18" s="13">
        <f t="shared" ca="1" si="1"/>
        <v>1200</v>
      </c>
      <c r="M18" s="13">
        <f t="shared" ca="1" si="2"/>
        <v>5</v>
      </c>
      <c r="O18" s="13">
        <v>15</v>
      </c>
      <c r="P18" s="14">
        <f t="shared" ca="1" si="3"/>
        <v>0.30944290803666796</v>
      </c>
      <c r="Q18" s="13">
        <f t="shared" ca="1" si="4"/>
        <v>1200</v>
      </c>
      <c r="R18" s="13">
        <f t="shared" ca="1" si="5"/>
        <v>5</v>
      </c>
      <c r="T18" s="13">
        <v>15</v>
      </c>
      <c r="U18" s="14">
        <f t="shared" ca="1" si="6"/>
        <v>0.81434681867972492</v>
      </c>
      <c r="V18" s="13">
        <f t="shared" ca="1" si="7"/>
        <v>1500</v>
      </c>
      <c r="W18" s="13">
        <f t="shared" ca="1" si="8"/>
        <v>10</v>
      </c>
      <c r="Z18" s="13">
        <v>15</v>
      </c>
      <c r="AA18" s="14">
        <f t="shared" ca="1" si="9"/>
        <v>0.35408544070323422</v>
      </c>
      <c r="AB18" s="13">
        <f t="shared" ca="1" si="10"/>
        <v>1200</v>
      </c>
      <c r="AC18" s="14">
        <f t="shared" ca="1" si="11"/>
        <v>0.72319512950796694</v>
      </c>
      <c r="AD18" s="13">
        <f t="shared" ca="1" si="12"/>
        <v>1500</v>
      </c>
      <c r="AE18" s="14">
        <f t="shared" ca="1" si="13"/>
        <v>0.12917735233209948</v>
      </c>
      <c r="AF18" s="13">
        <f t="shared" ca="1" si="14"/>
        <v>1100</v>
      </c>
      <c r="AG18" s="13">
        <f t="shared" ca="1" si="15"/>
        <v>1100</v>
      </c>
      <c r="AH18" s="14">
        <f t="shared" ca="1" si="16"/>
        <v>0.58530110940495195</v>
      </c>
      <c r="AI18" s="13">
        <f t="shared" ca="1" si="17"/>
        <v>5</v>
      </c>
    </row>
    <row r="19" spans="2:38" x14ac:dyDescent="0.35">
      <c r="B19" s="35"/>
      <c r="F19" s="36"/>
      <c r="I19" s="34"/>
      <c r="J19" s="34" t="s">
        <v>20</v>
      </c>
      <c r="K19" s="34"/>
      <c r="L19" s="34">
        <f ca="1">SUM(L4:L18)</f>
        <v>20200</v>
      </c>
      <c r="M19" s="34">
        <f ca="1">SUM(M4:M18)</f>
        <v>115</v>
      </c>
      <c r="N19" s="34"/>
      <c r="O19" s="34"/>
      <c r="P19" s="34"/>
      <c r="Q19" s="34">
        <f ca="1">SUM(Q4:Q18)</f>
        <v>19400</v>
      </c>
      <c r="R19" s="34">
        <f ca="1">SUM(R4:R18)</f>
        <v>110</v>
      </c>
      <c r="S19" s="34"/>
      <c r="T19" s="34"/>
      <c r="U19" s="34"/>
      <c r="V19" s="34">
        <f ca="1">SUM(V4:V18)</f>
        <v>21000</v>
      </c>
      <c r="W19" s="34">
        <f ca="1">SUM(W4:W18)</f>
        <v>125</v>
      </c>
      <c r="X19" s="34"/>
      <c r="Z19" s="9" t="s">
        <v>46</v>
      </c>
      <c r="AG19" s="9">
        <f ca="1">SUM(AG4:AG18)</f>
        <v>16600</v>
      </c>
      <c r="AI19" s="9">
        <f ca="1">SUM(AI4:AI18)</f>
        <v>130</v>
      </c>
    </row>
    <row r="20" spans="2:38" x14ac:dyDescent="0.35">
      <c r="B20" s="35" t="s">
        <v>8</v>
      </c>
      <c r="C20" s="9" t="s">
        <v>9</v>
      </c>
      <c r="F20" s="36"/>
    </row>
    <row r="21" spans="2:38" x14ac:dyDescent="0.35">
      <c r="B21" s="59" t="s">
        <v>10</v>
      </c>
      <c r="C21" s="60"/>
      <c r="D21" s="60"/>
      <c r="F21" s="36"/>
      <c r="J21" s="9" t="s">
        <v>21</v>
      </c>
      <c r="K21" s="37">
        <v>32</v>
      </c>
      <c r="L21" s="9" t="s">
        <v>22</v>
      </c>
      <c r="R21" s="49" t="s">
        <v>40</v>
      </c>
      <c r="S21" s="49"/>
      <c r="T21" s="49"/>
      <c r="U21" s="12" t="s">
        <v>35</v>
      </c>
      <c r="V21" s="9">
        <f ca="1">L19+Q19+V19</f>
        <v>60600</v>
      </c>
      <c r="Z21" s="9" t="s">
        <v>21</v>
      </c>
      <c r="AA21" s="37">
        <v>32</v>
      </c>
      <c r="AB21" s="9" t="s">
        <v>22</v>
      </c>
      <c r="AH21" s="49" t="s">
        <v>40</v>
      </c>
      <c r="AI21" s="49"/>
      <c r="AJ21" s="49"/>
      <c r="AK21" s="12" t="s">
        <v>35</v>
      </c>
      <c r="AL21" s="9">
        <f ca="1">AG19</f>
        <v>16600</v>
      </c>
    </row>
    <row r="22" spans="2:38" x14ac:dyDescent="0.35">
      <c r="B22" s="35" t="s">
        <v>11</v>
      </c>
      <c r="C22" s="9" t="s">
        <v>12</v>
      </c>
      <c r="D22" s="9" t="s">
        <v>7</v>
      </c>
      <c r="F22" s="36"/>
      <c r="J22" s="9" t="s">
        <v>23</v>
      </c>
      <c r="K22" s="37">
        <v>10</v>
      </c>
      <c r="L22" s="9" t="s">
        <v>24</v>
      </c>
      <c r="R22" s="49" t="s">
        <v>41</v>
      </c>
      <c r="S22" s="49"/>
      <c r="T22" s="49"/>
      <c r="U22" s="12" t="s">
        <v>35</v>
      </c>
      <c r="V22" s="10">
        <f ca="1">V21/10000</f>
        <v>6.06</v>
      </c>
      <c r="Z22" s="9" t="s">
        <v>23</v>
      </c>
      <c r="AA22" s="37">
        <v>10</v>
      </c>
      <c r="AB22" s="9" t="s">
        <v>24</v>
      </c>
      <c r="AH22" s="49" t="s">
        <v>41</v>
      </c>
      <c r="AI22" s="49"/>
      <c r="AJ22" s="49"/>
      <c r="AK22" s="12" t="s">
        <v>35</v>
      </c>
      <c r="AL22" s="10">
        <f ca="1">AL21/10000</f>
        <v>1.66</v>
      </c>
    </row>
    <row r="23" spans="2:38" x14ac:dyDescent="0.35">
      <c r="B23" s="35">
        <v>5</v>
      </c>
      <c r="C23" s="10">
        <v>0.6</v>
      </c>
      <c r="D23" s="10">
        <f>C23</f>
        <v>0.6</v>
      </c>
      <c r="F23" s="36"/>
      <c r="J23" s="9" t="s">
        <v>25</v>
      </c>
      <c r="K23" s="37">
        <v>30</v>
      </c>
      <c r="L23" s="9" t="s">
        <v>26</v>
      </c>
      <c r="M23" s="38">
        <f>K23/60</f>
        <v>0.5</v>
      </c>
      <c r="N23" s="9" t="s">
        <v>27</v>
      </c>
      <c r="R23" s="50" t="s">
        <v>42</v>
      </c>
      <c r="S23" s="50"/>
      <c r="T23" s="50"/>
      <c r="U23" s="47" t="s">
        <v>35</v>
      </c>
      <c r="V23" s="48">
        <f ca="1">L35/V22</f>
        <v>2374.5874587458748</v>
      </c>
      <c r="Z23" s="9" t="s">
        <v>25</v>
      </c>
      <c r="AA23" s="37">
        <v>30</v>
      </c>
      <c r="AB23" s="9" t="s">
        <v>26</v>
      </c>
      <c r="AC23" s="38">
        <f>AA23/60</f>
        <v>0.5</v>
      </c>
      <c r="AD23" s="9" t="s">
        <v>27</v>
      </c>
      <c r="AH23" s="50" t="s">
        <v>42</v>
      </c>
      <c r="AI23" s="50"/>
      <c r="AJ23" s="50"/>
      <c r="AK23" s="47" t="s">
        <v>35</v>
      </c>
      <c r="AL23" s="48">
        <f ca="1">AB35/AL22</f>
        <v>5445.7831325301204</v>
      </c>
    </row>
    <row r="24" spans="2:38" x14ac:dyDescent="0.35">
      <c r="B24" s="35">
        <v>10</v>
      </c>
      <c r="C24" s="10">
        <v>0.3</v>
      </c>
      <c r="D24" s="10">
        <f>D23+C24</f>
        <v>0.89999999999999991</v>
      </c>
      <c r="F24" s="36"/>
      <c r="J24" s="9" t="s">
        <v>28</v>
      </c>
      <c r="R24" s="50"/>
      <c r="S24" s="50"/>
      <c r="T24" s="50"/>
      <c r="U24" s="47"/>
      <c r="V24" s="49"/>
      <c r="Z24" s="49" t="s">
        <v>28</v>
      </c>
      <c r="AA24" s="49"/>
      <c r="AB24" s="49"/>
      <c r="AH24" s="50"/>
      <c r="AI24" s="50"/>
      <c r="AJ24" s="50"/>
      <c r="AK24" s="47"/>
      <c r="AL24" s="49"/>
    </row>
    <row r="25" spans="2:38" x14ac:dyDescent="0.35">
      <c r="B25" s="35">
        <v>15</v>
      </c>
      <c r="C25" s="10">
        <v>0.1</v>
      </c>
      <c r="D25" s="10">
        <f>D24+C25</f>
        <v>0.99999999999999989</v>
      </c>
      <c r="F25" s="36"/>
      <c r="J25" s="9" t="s">
        <v>29</v>
      </c>
      <c r="K25" s="39">
        <v>20</v>
      </c>
      <c r="L25" s="9" t="s">
        <v>30</v>
      </c>
      <c r="Z25" s="9" t="s">
        <v>29</v>
      </c>
      <c r="AA25" s="39">
        <v>20</v>
      </c>
      <c r="AB25" s="9" t="s">
        <v>30</v>
      </c>
    </row>
    <row r="26" spans="2:38" x14ac:dyDescent="0.35">
      <c r="B26" s="40"/>
      <c r="C26" s="41"/>
      <c r="D26" s="41"/>
      <c r="E26" s="41"/>
      <c r="F26" s="42"/>
      <c r="J26" s="9" t="s">
        <v>31</v>
      </c>
      <c r="K26" s="39">
        <v>30</v>
      </c>
      <c r="L26" s="9" t="s">
        <v>30</v>
      </c>
      <c r="Z26" s="9" t="s">
        <v>31</v>
      </c>
      <c r="AA26" s="39">
        <v>30</v>
      </c>
      <c r="AB26" s="9" t="s">
        <v>30</v>
      </c>
    </row>
    <row r="27" spans="2:38" x14ac:dyDescent="0.35">
      <c r="J27" s="9" t="s">
        <v>32</v>
      </c>
      <c r="K27" s="39">
        <v>40</v>
      </c>
      <c r="L27" s="9" t="s">
        <v>30</v>
      </c>
      <c r="Z27" s="9" t="s">
        <v>32</v>
      </c>
      <c r="AA27" s="39">
        <v>40</v>
      </c>
      <c r="AB27" s="9" t="s">
        <v>30</v>
      </c>
    </row>
    <row r="29" spans="2:38" x14ac:dyDescent="0.35">
      <c r="J29" s="9" t="s">
        <v>33</v>
      </c>
      <c r="Z29" s="49" t="s">
        <v>33</v>
      </c>
      <c r="AA29" s="49"/>
      <c r="AB29" s="49"/>
      <c r="AC29" s="49"/>
      <c r="AD29" s="49"/>
      <c r="AE29" s="49"/>
      <c r="AF29" s="49"/>
      <c r="AG29" s="49"/>
    </row>
    <row r="30" spans="2:38" x14ac:dyDescent="0.35">
      <c r="J30" s="43" t="s">
        <v>34</v>
      </c>
      <c r="K30" s="12" t="s">
        <v>35</v>
      </c>
      <c r="L30" s="38">
        <f>(15*3)*K21</f>
        <v>1440</v>
      </c>
      <c r="Z30" s="43" t="s">
        <v>34</v>
      </c>
      <c r="AA30" s="12" t="s">
        <v>35</v>
      </c>
      <c r="AB30" s="38">
        <f>(15*3)*AA21</f>
        <v>1440</v>
      </c>
    </row>
    <row r="31" spans="2:38" x14ac:dyDescent="0.35">
      <c r="J31" s="43" t="s">
        <v>36</v>
      </c>
      <c r="K31" s="12" t="s">
        <v>35</v>
      </c>
      <c r="L31" s="38">
        <f ca="1">(M19+R19+W19)*K22</f>
        <v>3500</v>
      </c>
      <c r="Z31" s="43" t="s">
        <v>36</v>
      </c>
      <c r="AA31" s="12" t="s">
        <v>35</v>
      </c>
      <c r="AB31" s="38">
        <f ca="1">AI19*AA22</f>
        <v>1300</v>
      </c>
    </row>
    <row r="32" spans="2:38" ht="28.8" customHeight="1" x14ac:dyDescent="0.35">
      <c r="J32" s="46" t="s">
        <v>37</v>
      </c>
      <c r="K32" s="47" t="s">
        <v>35</v>
      </c>
      <c r="L32" s="48">
        <f>(15*3)*K25*K22</f>
        <v>9000</v>
      </c>
      <c r="Z32" s="46" t="s">
        <v>37</v>
      </c>
      <c r="AA32" s="47" t="s">
        <v>35</v>
      </c>
      <c r="AB32" s="48">
        <f>15*AA27*AA22</f>
        <v>6000</v>
      </c>
    </row>
    <row r="33" spans="10:28" ht="15.6" customHeight="1" x14ac:dyDescent="0.35">
      <c r="J33" s="46"/>
      <c r="K33" s="47"/>
      <c r="L33" s="48"/>
      <c r="Z33" s="46"/>
      <c r="AA33" s="47"/>
      <c r="AB33" s="48"/>
    </row>
    <row r="34" spans="10:28" x14ac:dyDescent="0.35">
      <c r="J34" s="43" t="s">
        <v>38</v>
      </c>
      <c r="K34" s="12" t="s">
        <v>35</v>
      </c>
      <c r="L34" s="38">
        <f>(15*3)*K25*K23/60</f>
        <v>450</v>
      </c>
      <c r="Z34" s="43" t="s">
        <v>38</v>
      </c>
      <c r="AA34" s="12" t="s">
        <v>35</v>
      </c>
      <c r="AB34" s="38">
        <f>15*AA27*AA23/60</f>
        <v>300</v>
      </c>
    </row>
    <row r="35" spans="10:28" x14ac:dyDescent="0.35">
      <c r="J35" s="43" t="s">
        <v>39</v>
      </c>
      <c r="K35" s="12" t="s">
        <v>35</v>
      </c>
      <c r="L35" s="38">
        <f ca="1">$L$30+$L$31+$L$32+$L$34</f>
        <v>14390</v>
      </c>
      <c r="Z35" s="43" t="s">
        <v>39</v>
      </c>
      <c r="AA35" s="12" t="s">
        <v>35</v>
      </c>
      <c r="AB35" s="38">
        <f ca="1">$AB$30+$AB$31+$AB$32+$AB$34</f>
        <v>9040</v>
      </c>
    </row>
  </sheetData>
  <mergeCells count="33">
    <mergeCell ref="B4:F4"/>
    <mergeCell ref="AK23:AK24"/>
    <mergeCell ref="U23:U24"/>
    <mergeCell ref="V23:V24"/>
    <mergeCell ref="T2:W2"/>
    <mergeCell ref="B2:F2"/>
    <mergeCell ref="B3:F3"/>
    <mergeCell ref="B21:D21"/>
    <mergeCell ref="B6:D6"/>
    <mergeCell ref="J2:M2"/>
    <mergeCell ref="O2:R2"/>
    <mergeCell ref="AL23:AL24"/>
    <mergeCell ref="Z32:Z33"/>
    <mergeCell ref="AA32:AA33"/>
    <mergeCell ref="AB32:AB33"/>
    <mergeCell ref="Z1:AL1"/>
    <mergeCell ref="AA2:AB2"/>
    <mergeCell ref="AC2:AD2"/>
    <mergeCell ref="AE2:AF2"/>
    <mergeCell ref="AG2:AG3"/>
    <mergeCell ref="AH21:AJ21"/>
    <mergeCell ref="AH22:AJ22"/>
    <mergeCell ref="AH23:AJ24"/>
    <mergeCell ref="Z24:AB24"/>
    <mergeCell ref="Z29:AG29"/>
    <mergeCell ref="AH2:AH3"/>
    <mergeCell ref="AI2:AI3"/>
    <mergeCell ref="J32:J33"/>
    <mergeCell ref="K32:K33"/>
    <mergeCell ref="L32:L33"/>
    <mergeCell ref="R21:T21"/>
    <mergeCell ref="R22:T22"/>
    <mergeCell ref="R23:T24"/>
  </mergeCells>
  <pageMargins left="0.7" right="0.7" top="0.75" bottom="0.75" header="0.3" footer="0.3"/>
  <pageSetup paperSize="9" scale="48" orientation="landscape" r:id="rId1"/>
  <colBreaks count="2" manualBreakCount="2">
    <brk id="8" max="1048575" man="1"/>
    <brk id="24" max="1048575" man="1"/>
  </colBreaks>
  <ignoredErrors>
    <ignoredError sqref="AB10" 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3E652-F639-4663-8BB8-6D474532F858}">
  <sheetPr codeName="Sheet2"/>
  <dimension ref="A12:K64"/>
  <sheetViews>
    <sheetView view="pageBreakPreview" topLeftCell="A27" zoomScale="40" zoomScaleNormal="70" zoomScaleSheetLayoutView="40" workbookViewId="0">
      <selection activeCell="J34" sqref="J34"/>
    </sheetView>
  </sheetViews>
  <sheetFormatPr defaultRowHeight="23.4" x14ac:dyDescent="0.45"/>
  <cols>
    <col min="1" max="1" width="14.5546875" style="20" bestFit="1" customWidth="1"/>
    <col min="2" max="2" width="41.5546875" style="20" bestFit="1" customWidth="1"/>
    <col min="3" max="3" width="37.33203125" style="20" bestFit="1" customWidth="1"/>
    <col min="4" max="4" width="27.88671875" style="20" bestFit="1" customWidth="1"/>
    <col min="5" max="5" width="19.5546875" style="20" bestFit="1" customWidth="1"/>
    <col min="6" max="6" width="18.77734375" style="20" bestFit="1" customWidth="1"/>
    <col min="7" max="7" width="32.88671875" style="20" bestFit="1" customWidth="1"/>
    <col min="8" max="8" width="51" style="20" bestFit="1" customWidth="1"/>
    <col min="9" max="9" width="43.21875" style="20" bestFit="1" customWidth="1"/>
    <col min="10" max="10" width="17.109375" style="20" bestFit="1" customWidth="1"/>
    <col min="11" max="11" width="18.77734375" style="20" bestFit="1" customWidth="1"/>
    <col min="12" max="12" width="8.88671875" style="20"/>
    <col min="13" max="13" width="5" style="20" bestFit="1" customWidth="1"/>
    <col min="14" max="14" width="27.88671875" style="20" bestFit="1" customWidth="1"/>
    <col min="15" max="15" width="13.33203125" style="20" bestFit="1" customWidth="1"/>
    <col min="16" max="16" width="18.88671875" style="20" bestFit="1" customWidth="1"/>
    <col min="17" max="17" width="13.33203125" style="20" bestFit="1" customWidth="1"/>
    <col min="18" max="18" width="12.21875" style="20" bestFit="1" customWidth="1"/>
    <col min="19" max="19" width="21.6640625" style="20" bestFit="1" customWidth="1"/>
    <col min="20" max="20" width="34.5546875" style="20" bestFit="1" customWidth="1"/>
    <col min="21" max="21" width="28.88671875" style="20" bestFit="1" customWidth="1"/>
    <col min="22" max="22" width="11.5546875" style="20" bestFit="1" customWidth="1"/>
    <col min="23" max="23" width="12.44140625" style="20" bestFit="1" customWidth="1"/>
    <col min="24" max="16384" width="8.88671875" style="20"/>
  </cols>
  <sheetData>
    <row r="12" spans="1:7" x14ac:dyDescent="0.45">
      <c r="A12" s="21" t="s">
        <v>56</v>
      </c>
      <c r="B12" s="78" t="s">
        <v>57</v>
      </c>
      <c r="C12" s="78"/>
      <c r="D12" s="78"/>
      <c r="E12" s="78"/>
      <c r="F12" s="78"/>
      <c r="G12" s="78"/>
    </row>
    <row r="13" spans="1:7" x14ac:dyDescent="0.45">
      <c r="A13" s="78" t="s">
        <v>58</v>
      </c>
      <c r="B13" s="78"/>
      <c r="C13" s="78"/>
      <c r="D13" s="78"/>
      <c r="E13" s="78"/>
      <c r="F13" s="78"/>
      <c r="G13" s="78"/>
    </row>
    <row r="14" spans="1:7" x14ac:dyDescent="0.45">
      <c r="A14" s="78" t="s">
        <v>59</v>
      </c>
      <c r="B14" s="78" t="s">
        <v>60</v>
      </c>
      <c r="C14" s="78"/>
      <c r="D14" s="78"/>
      <c r="E14" s="78" t="s">
        <v>64</v>
      </c>
      <c r="F14" s="78"/>
      <c r="G14" s="78"/>
    </row>
    <row r="15" spans="1:7" x14ac:dyDescent="0.45">
      <c r="A15" s="78"/>
      <c r="B15" s="21" t="s">
        <v>61</v>
      </c>
      <c r="C15" s="21" t="s">
        <v>62</v>
      </c>
      <c r="D15" s="21" t="s">
        <v>63</v>
      </c>
      <c r="E15" s="21" t="s">
        <v>61</v>
      </c>
      <c r="F15" s="21" t="s">
        <v>62</v>
      </c>
      <c r="G15" s="21" t="s">
        <v>63</v>
      </c>
    </row>
    <row r="16" spans="1:7" x14ac:dyDescent="0.45">
      <c r="A16" s="21">
        <v>40</v>
      </c>
      <c r="B16" s="22">
        <v>0.03</v>
      </c>
      <c r="C16" s="22">
        <v>0.1</v>
      </c>
      <c r="D16" s="22">
        <v>0.44</v>
      </c>
      <c r="E16" s="22">
        <f>B16</f>
        <v>0.03</v>
      </c>
      <c r="F16" s="22">
        <f>C16</f>
        <v>0.1</v>
      </c>
      <c r="G16" s="22">
        <f>D16</f>
        <v>0.44</v>
      </c>
    </row>
    <row r="17" spans="1:11" x14ac:dyDescent="0.45">
      <c r="A17" s="21">
        <v>50</v>
      </c>
      <c r="B17" s="22">
        <v>0.05</v>
      </c>
      <c r="C17" s="22">
        <v>0.18</v>
      </c>
      <c r="D17" s="22">
        <v>0.22</v>
      </c>
      <c r="E17" s="22">
        <f>B17+E16</f>
        <v>0.08</v>
      </c>
      <c r="F17" s="22">
        <f>F16+C17</f>
        <v>0.28000000000000003</v>
      </c>
      <c r="G17" s="22">
        <f>G16+D17</f>
        <v>0.66</v>
      </c>
    </row>
    <row r="18" spans="1:11" x14ac:dyDescent="0.45">
      <c r="A18" s="21">
        <v>60</v>
      </c>
      <c r="B18" s="22">
        <v>0.15</v>
      </c>
      <c r="C18" s="22">
        <v>0.4</v>
      </c>
      <c r="D18" s="22">
        <v>0.16</v>
      </c>
      <c r="E18" s="22">
        <f t="shared" ref="E18:E21" si="0">B18+E17</f>
        <v>0.22999999999999998</v>
      </c>
      <c r="F18" s="22">
        <f t="shared" ref="F18:F21" si="1">F17+C18</f>
        <v>0.68</v>
      </c>
      <c r="G18" s="22">
        <f t="shared" ref="G18:G22" si="2">G17+D18</f>
        <v>0.82000000000000006</v>
      </c>
    </row>
    <row r="19" spans="1:11" x14ac:dyDescent="0.45">
      <c r="A19" s="21">
        <v>70</v>
      </c>
      <c r="B19" s="22">
        <v>0.2</v>
      </c>
      <c r="C19" s="22">
        <v>0.2</v>
      </c>
      <c r="D19" s="22">
        <v>0.12</v>
      </c>
      <c r="E19" s="22">
        <f t="shared" si="0"/>
        <v>0.43</v>
      </c>
      <c r="F19" s="22">
        <f t="shared" si="1"/>
        <v>0.88000000000000012</v>
      </c>
      <c r="G19" s="22">
        <f t="shared" si="2"/>
        <v>0.94000000000000006</v>
      </c>
    </row>
    <row r="20" spans="1:11" x14ac:dyDescent="0.45">
      <c r="A20" s="21">
        <v>80</v>
      </c>
      <c r="B20" s="22">
        <v>0.35</v>
      </c>
      <c r="C20" s="22">
        <v>0.08</v>
      </c>
      <c r="D20" s="22">
        <v>0.06</v>
      </c>
      <c r="E20" s="22">
        <f t="shared" si="0"/>
        <v>0.78</v>
      </c>
      <c r="F20" s="22">
        <f t="shared" si="1"/>
        <v>0.96000000000000008</v>
      </c>
      <c r="G20" s="22">
        <f t="shared" si="2"/>
        <v>1</v>
      </c>
    </row>
    <row r="21" spans="1:11" x14ac:dyDescent="0.45">
      <c r="A21" s="21">
        <v>90</v>
      </c>
      <c r="B21" s="22">
        <v>0.15</v>
      </c>
      <c r="C21" s="22">
        <v>0.04</v>
      </c>
      <c r="D21" s="22">
        <v>0</v>
      </c>
      <c r="E21" s="22">
        <f t="shared" si="0"/>
        <v>0.93</v>
      </c>
      <c r="F21" s="22">
        <f t="shared" si="1"/>
        <v>1</v>
      </c>
      <c r="G21" s="22">
        <f t="shared" si="2"/>
        <v>1</v>
      </c>
    </row>
    <row r="22" spans="1:11" x14ac:dyDescent="0.45">
      <c r="A22" s="21">
        <v>100</v>
      </c>
      <c r="B22" s="22">
        <v>7.0000000000000007E-2</v>
      </c>
      <c r="C22" s="22">
        <v>7.0000000000000007E-2</v>
      </c>
      <c r="D22" s="22">
        <v>0</v>
      </c>
      <c r="E22" s="22">
        <f>B22+E21</f>
        <v>1</v>
      </c>
      <c r="F22" s="22">
        <f>F21</f>
        <v>1</v>
      </c>
      <c r="G22" s="22">
        <f t="shared" si="2"/>
        <v>1</v>
      </c>
    </row>
    <row r="24" spans="1:11" x14ac:dyDescent="0.45">
      <c r="A24" s="21" t="s">
        <v>65</v>
      </c>
      <c r="B24" s="78" t="s">
        <v>66</v>
      </c>
      <c r="C24" s="78"/>
    </row>
    <row r="25" spans="1:11" x14ac:dyDescent="0.45">
      <c r="A25" s="78" t="s">
        <v>67</v>
      </c>
      <c r="B25" s="78" t="s">
        <v>6</v>
      </c>
      <c r="C25" s="78" t="s">
        <v>7</v>
      </c>
    </row>
    <row r="26" spans="1:11" x14ac:dyDescent="0.45">
      <c r="A26" s="78"/>
      <c r="B26" s="78"/>
      <c r="C26" s="78"/>
    </row>
    <row r="27" spans="1:11" x14ac:dyDescent="0.45">
      <c r="A27" s="21" t="s">
        <v>61</v>
      </c>
      <c r="B27" s="22">
        <v>0.35</v>
      </c>
      <c r="C27" s="22">
        <f>B27</f>
        <v>0.35</v>
      </c>
    </row>
    <row r="28" spans="1:11" x14ac:dyDescent="0.45">
      <c r="A28" s="21" t="s">
        <v>62</v>
      </c>
      <c r="B28" s="22">
        <v>0.45</v>
      </c>
      <c r="C28" s="22">
        <f>C27+B28</f>
        <v>0.8</v>
      </c>
    </row>
    <row r="29" spans="1:11" x14ac:dyDescent="0.45">
      <c r="A29" s="21" t="s">
        <v>63</v>
      </c>
      <c r="B29" s="22">
        <v>0.2</v>
      </c>
      <c r="C29" s="22">
        <f>C28+B29</f>
        <v>1</v>
      </c>
    </row>
    <row r="31" spans="1:11" x14ac:dyDescent="0.45">
      <c r="A31" s="19" t="s">
        <v>68</v>
      </c>
      <c r="B31" s="19" t="s">
        <v>78</v>
      </c>
      <c r="C31" s="19" t="s">
        <v>69</v>
      </c>
      <c r="D31" s="19" t="s">
        <v>70</v>
      </c>
      <c r="E31" s="19" t="s">
        <v>71</v>
      </c>
      <c r="F31" s="19" t="s">
        <v>72</v>
      </c>
      <c r="G31" s="19" t="s">
        <v>73</v>
      </c>
      <c r="H31" s="19" t="s">
        <v>74</v>
      </c>
      <c r="I31" s="19" t="s">
        <v>75</v>
      </c>
      <c r="J31" s="19" t="s">
        <v>76</v>
      </c>
      <c r="K31" s="19" t="s">
        <v>77</v>
      </c>
    </row>
    <row r="32" spans="1:11" x14ac:dyDescent="0.45">
      <c r="A32" s="19"/>
      <c r="B32" s="19"/>
      <c r="C32" s="32"/>
      <c r="D32" s="19"/>
      <c r="E32" s="32"/>
      <c r="G32" s="33"/>
      <c r="H32" s="33"/>
      <c r="I32" s="33"/>
      <c r="J32" s="33"/>
      <c r="K32" s="33"/>
    </row>
    <row r="33" spans="1:11" x14ac:dyDescent="0.45">
      <c r="A33" s="19"/>
      <c r="B33" s="19"/>
      <c r="C33" s="32"/>
      <c r="D33" s="19"/>
      <c r="E33" s="32"/>
      <c r="F33" s="19"/>
      <c r="G33" s="33"/>
      <c r="H33" s="33"/>
      <c r="I33" s="33"/>
      <c r="J33" s="33"/>
      <c r="K33" s="33"/>
    </row>
    <row r="34" spans="1:11" x14ac:dyDescent="0.45">
      <c r="A34" s="19">
        <f>1+A32</f>
        <v>1</v>
      </c>
      <c r="B34" s="19">
        <v>70</v>
      </c>
      <c r="C34" s="32">
        <f t="shared" ref="C34:C62" ca="1" si="3">RAND()</f>
        <v>0.45522342037061403</v>
      </c>
      <c r="D34" s="19" t="str">
        <f t="shared" ref="D34:D62" ca="1" si="4">IF(C34&lt;=$C$27,$A$27,IF(C34&lt;=$C$28,"Fair",IF(C34&lt;=$C$29,"Poor","Abubakar Found an error")))</f>
        <v>Fair</v>
      </c>
      <c r="E34" s="32">
        <f t="shared" ref="E34:E62" ca="1" si="5">RAND()</f>
        <v>0.84028257401983542</v>
      </c>
      <c r="F34" s="19">
        <f t="shared" ref="F34:F62" ca="1" si="6">IF(D34=$A$27,IF(E34&lt;=$E$16,$A$16,IF(E34&lt;=$E$17,$A$17,IF(E34&lt;=$E$18,$A$18,IF(E34&lt;=$E$19,$A$19,IF(E34&lt;=$E$20,$A$20,IF(E34&lt;=$E$21,$A$21,IF(E34&lt;=$E$22,$A$22,"Abubakar didn’t found any demand"))))))),IF(D34=$A$28,IF(E34&lt;=$F$16,$A$16,IF(E34&lt;=$F$17,$A$17,IF(E34&lt;=$F$18,$A$18,IF(E34&lt;=$F$19,$A$19,IF(E34&lt;=$F$20,$A$20,IF(E34&lt;=$F$21,$A$21,IF(E34&lt;=$F$22,$A$22,"Abubakar didn’t found any demand"))))))),IF(D34=$A$29,IF(E34&lt;=$G$16,$A$16,IF(E34&lt;=$G$17,$A$17,IF(E34&lt;=$G$18,$A$18,IF(E34&lt;=$G$19,$A$19,IF(E34&lt;=$G$20,$A$20,IF(E34&lt;=$G$21,$A$21,IF(E34&lt;=$G$22,$A$22,"Abubakar didn’t found any demand"))))))))))</f>
        <v>70</v>
      </c>
      <c r="G34" s="33">
        <f ca="1">IF(F34&lt;=40,20,IF(F34&lt;=50,25,IF(F34&lt;=60,30,IF(F34&lt;=70,35,IF(F34&lt;=80,35,IF(F34&lt;=90,35,IF(F34&lt;=100,35,"Error")))))))</f>
        <v>35</v>
      </c>
      <c r="H34" s="33">
        <f ca="1">IF(F34&gt;B34,(F34-B34)*(0.55-0.33),0)</f>
        <v>0</v>
      </c>
      <c r="I34" s="33">
        <f ca="1">IF(F34&lt;B34,(B34-F34)*0.05,0)</f>
        <v>0</v>
      </c>
      <c r="J34" s="33">
        <f t="shared" ref="J34:J62" si="7">B34*0.33</f>
        <v>23.1</v>
      </c>
      <c r="K34" s="33">
        <f t="shared" ref="K34:K62" ca="1" si="8">G34-H34+I34-J34</f>
        <v>11.899999999999999</v>
      </c>
    </row>
    <row r="35" spans="1:11" x14ac:dyDescent="0.45">
      <c r="A35" s="19">
        <f t="shared" ref="A35:A51" si="9">1+A34</f>
        <v>2</v>
      </c>
      <c r="B35" s="19">
        <v>70</v>
      </c>
      <c r="C35" s="32">
        <f t="shared" ca="1" si="3"/>
        <v>0.52188734574693463</v>
      </c>
      <c r="D35" s="19" t="str">
        <f t="shared" ca="1" si="4"/>
        <v>Fair</v>
      </c>
      <c r="E35" s="32">
        <f t="shared" ca="1" si="5"/>
        <v>3.7526183217239883E-2</v>
      </c>
      <c r="F35" s="19">
        <f t="shared" ca="1" si="6"/>
        <v>40</v>
      </c>
      <c r="G35" s="33">
        <f t="shared" ref="G35:G62" ca="1" si="10">IF(F35&lt;=40,20,IF(F35&lt;=50,25,IF(F35&lt;=60,30,IF(F35&lt;=70,35,IF(F35&lt;=80,35,IF(F35&lt;=90,35,IF(F35&lt;=100,35,"Error")))))))</f>
        <v>20</v>
      </c>
      <c r="H35" s="33">
        <f t="shared" ref="H35:H62" ca="1" si="11">IF(F35&gt;B35,(F35-B35)*(0.55-0.33),0)</f>
        <v>0</v>
      </c>
      <c r="I35" s="33">
        <f t="shared" ref="I35:I62" ca="1" si="12">IF(F35&lt;B35,(B35-F35)*0.05,0)</f>
        <v>1.5</v>
      </c>
      <c r="J35" s="33">
        <f t="shared" si="7"/>
        <v>23.1</v>
      </c>
      <c r="K35" s="33">
        <f t="shared" ca="1" si="8"/>
        <v>-1.6000000000000014</v>
      </c>
    </row>
    <row r="36" spans="1:11" x14ac:dyDescent="0.45">
      <c r="A36" s="19">
        <f t="shared" si="9"/>
        <v>3</v>
      </c>
      <c r="B36" s="19">
        <v>70</v>
      </c>
      <c r="C36" s="32">
        <f t="shared" ca="1" si="3"/>
        <v>0.80883066293680483</v>
      </c>
      <c r="D36" s="19" t="str">
        <f t="shared" ca="1" si="4"/>
        <v>Poor</v>
      </c>
      <c r="E36" s="32">
        <f t="shared" ca="1" si="5"/>
        <v>0.13660369900759006</v>
      </c>
      <c r="F36" s="19">
        <f t="shared" ca="1" si="6"/>
        <v>40</v>
      </c>
      <c r="G36" s="33">
        <f t="shared" ca="1" si="10"/>
        <v>20</v>
      </c>
      <c r="H36" s="33">
        <f t="shared" ca="1" si="11"/>
        <v>0</v>
      </c>
      <c r="I36" s="33">
        <f t="shared" ca="1" si="12"/>
        <v>1.5</v>
      </c>
      <c r="J36" s="33">
        <f t="shared" si="7"/>
        <v>23.1</v>
      </c>
      <c r="K36" s="33">
        <f t="shared" ca="1" si="8"/>
        <v>-1.6000000000000014</v>
      </c>
    </row>
    <row r="37" spans="1:11" x14ac:dyDescent="0.45">
      <c r="A37" s="19">
        <f t="shared" si="9"/>
        <v>4</v>
      </c>
      <c r="B37" s="19">
        <v>70</v>
      </c>
      <c r="C37" s="32">
        <f t="shared" ca="1" si="3"/>
        <v>0.23310168009387311</v>
      </c>
      <c r="D37" s="19" t="str">
        <f t="shared" ca="1" si="4"/>
        <v>Good</v>
      </c>
      <c r="E37" s="32">
        <f t="shared" ca="1" si="5"/>
        <v>0.70366124998327961</v>
      </c>
      <c r="F37" s="19">
        <f t="shared" ca="1" si="6"/>
        <v>80</v>
      </c>
      <c r="G37" s="33">
        <f t="shared" ca="1" si="10"/>
        <v>35</v>
      </c>
      <c r="H37" s="33">
        <f t="shared" ca="1" si="11"/>
        <v>2.2000000000000002</v>
      </c>
      <c r="I37" s="33">
        <f t="shared" ca="1" si="12"/>
        <v>0</v>
      </c>
      <c r="J37" s="33">
        <f t="shared" si="7"/>
        <v>23.1</v>
      </c>
      <c r="K37" s="33">
        <f t="shared" ca="1" si="8"/>
        <v>9.6999999999999957</v>
      </c>
    </row>
    <row r="38" spans="1:11" x14ac:dyDescent="0.45">
      <c r="A38" s="19">
        <f t="shared" si="9"/>
        <v>5</v>
      </c>
      <c r="B38" s="19">
        <v>70</v>
      </c>
      <c r="C38" s="32">
        <f t="shared" ca="1" si="3"/>
        <v>0.6992748041596929</v>
      </c>
      <c r="D38" s="19" t="str">
        <f t="shared" ca="1" si="4"/>
        <v>Fair</v>
      </c>
      <c r="E38" s="32">
        <f t="shared" ca="1" si="5"/>
        <v>0.52731085491129748</v>
      </c>
      <c r="F38" s="19">
        <f t="shared" ca="1" si="6"/>
        <v>60</v>
      </c>
      <c r="G38" s="33">
        <f t="shared" ca="1" si="10"/>
        <v>30</v>
      </c>
      <c r="H38" s="33">
        <f t="shared" ca="1" si="11"/>
        <v>0</v>
      </c>
      <c r="I38" s="33">
        <f t="shared" ca="1" si="12"/>
        <v>0.5</v>
      </c>
      <c r="J38" s="33">
        <f t="shared" si="7"/>
        <v>23.1</v>
      </c>
      <c r="K38" s="33">
        <f t="shared" ca="1" si="8"/>
        <v>7.3999999999999986</v>
      </c>
    </row>
    <row r="39" spans="1:11" x14ac:dyDescent="0.45">
      <c r="A39" s="19">
        <f t="shared" si="9"/>
        <v>6</v>
      </c>
      <c r="B39" s="19">
        <v>70</v>
      </c>
      <c r="C39" s="32">
        <f t="shared" ca="1" si="3"/>
        <v>0.58972162907554371</v>
      </c>
      <c r="D39" s="19" t="str">
        <f t="shared" ca="1" si="4"/>
        <v>Fair</v>
      </c>
      <c r="E39" s="32">
        <f t="shared" ca="1" si="5"/>
        <v>0.84091047598581692</v>
      </c>
      <c r="F39" s="19">
        <f t="shared" ca="1" si="6"/>
        <v>70</v>
      </c>
      <c r="G39" s="33">
        <f t="shared" ca="1" si="10"/>
        <v>35</v>
      </c>
      <c r="H39" s="33">
        <f t="shared" ca="1" si="11"/>
        <v>0</v>
      </c>
      <c r="I39" s="33">
        <f t="shared" ca="1" si="12"/>
        <v>0</v>
      </c>
      <c r="J39" s="33">
        <f t="shared" si="7"/>
        <v>23.1</v>
      </c>
      <c r="K39" s="33">
        <f t="shared" ca="1" si="8"/>
        <v>11.899999999999999</v>
      </c>
    </row>
    <row r="40" spans="1:11" x14ac:dyDescent="0.45">
      <c r="A40" s="19">
        <f t="shared" si="9"/>
        <v>7</v>
      </c>
      <c r="B40" s="19">
        <v>70</v>
      </c>
      <c r="C40" s="32">
        <f t="shared" ca="1" si="3"/>
        <v>0.22822710890957376</v>
      </c>
      <c r="D40" s="19" t="str">
        <f t="shared" ca="1" si="4"/>
        <v>Good</v>
      </c>
      <c r="E40" s="32">
        <f t="shared" ca="1" si="5"/>
        <v>0.95523003848211652</v>
      </c>
      <c r="F40" s="19">
        <f t="shared" ca="1" si="6"/>
        <v>100</v>
      </c>
      <c r="G40" s="33">
        <f t="shared" ca="1" si="10"/>
        <v>35</v>
      </c>
      <c r="H40" s="33">
        <f t="shared" ca="1" si="11"/>
        <v>6.6000000000000005</v>
      </c>
      <c r="I40" s="33">
        <f t="shared" ca="1" si="12"/>
        <v>0</v>
      </c>
      <c r="J40" s="33">
        <f t="shared" si="7"/>
        <v>23.1</v>
      </c>
      <c r="K40" s="33">
        <f t="shared" ca="1" si="8"/>
        <v>5.2999999999999972</v>
      </c>
    </row>
    <row r="41" spans="1:11" x14ac:dyDescent="0.45">
      <c r="A41" s="19">
        <f t="shared" si="9"/>
        <v>8</v>
      </c>
      <c r="B41" s="19">
        <v>70</v>
      </c>
      <c r="C41" s="32">
        <f t="shared" ca="1" si="3"/>
        <v>0.20132580409237377</v>
      </c>
      <c r="D41" s="19" t="str">
        <f t="shared" ca="1" si="4"/>
        <v>Good</v>
      </c>
      <c r="E41" s="32">
        <f t="shared" ca="1" si="5"/>
        <v>0.77494435363637182</v>
      </c>
      <c r="F41" s="19">
        <f t="shared" ca="1" si="6"/>
        <v>80</v>
      </c>
      <c r="G41" s="33">
        <f t="shared" ca="1" si="10"/>
        <v>35</v>
      </c>
      <c r="H41" s="33">
        <f t="shared" ca="1" si="11"/>
        <v>2.2000000000000002</v>
      </c>
      <c r="I41" s="33">
        <f t="shared" ca="1" si="12"/>
        <v>0</v>
      </c>
      <c r="J41" s="33">
        <f t="shared" si="7"/>
        <v>23.1</v>
      </c>
      <c r="K41" s="33">
        <f t="shared" ca="1" si="8"/>
        <v>9.6999999999999957</v>
      </c>
    </row>
    <row r="42" spans="1:11" x14ac:dyDescent="0.45">
      <c r="A42" s="19">
        <f t="shared" si="9"/>
        <v>9</v>
      </c>
      <c r="B42" s="19">
        <v>70</v>
      </c>
      <c r="C42" s="32">
        <f t="shared" ca="1" si="3"/>
        <v>0.26056912258118525</v>
      </c>
      <c r="D42" s="19" t="str">
        <f t="shared" ca="1" si="4"/>
        <v>Good</v>
      </c>
      <c r="E42" s="32">
        <f t="shared" ca="1" si="5"/>
        <v>0.84691070876930186</v>
      </c>
      <c r="F42" s="19">
        <f t="shared" ca="1" si="6"/>
        <v>90</v>
      </c>
      <c r="G42" s="33">
        <f t="shared" ca="1" si="10"/>
        <v>35</v>
      </c>
      <c r="H42" s="33">
        <f t="shared" ca="1" si="11"/>
        <v>4.4000000000000004</v>
      </c>
      <c r="I42" s="33">
        <f t="shared" ca="1" si="12"/>
        <v>0</v>
      </c>
      <c r="J42" s="33">
        <f t="shared" si="7"/>
        <v>23.1</v>
      </c>
      <c r="K42" s="33">
        <f t="shared" ca="1" si="8"/>
        <v>7.5</v>
      </c>
    </row>
    <row r="43" spans="1:11" x14ac:dyDescent="0.45">
      <c r="A43" s="19">
        <f t="shared" si="9"/>
        <v>10</v>
      </c>
      <c r="B43" s="19">
        <v>70</v>
      </c>
      <c r="C43" s="32">
        <f t="shared" ca="1" si="3"/>
        <v>0.5660809753643109</v>
      </c>
      <c r="D43" s="19" t="str">
        <f t="shared" ca="1" si="4"/>
        <v>Fair</v>
      </c>
      <c r="E43" s="32">
        <f t="shared" ca="1" si="5"/>
        <v>0.26169215690358361</v>
      </c>
      <c r="F43" s="19">
        <f t="shared" ca="1" si="6"/>
        <v>50</v>
      </c>
      <c r="G43" s="33">
        <f t="shared" ca="1" si="10"/>
        <v>25</v>
      </c>
      <c r="H43" s="33">
        <f t="shared" ca="1" si="11"/>
        <v>0</v>
      </c>
      <c r="I43" s="33">
        <f t="shared" ca="1" si="12"/>
        <v>1</v>
      </c>
      <c r="J43" s="33">
        <f t="shared" si="7"/>
        <v>23.1</v>
      </c>
      <c r="K43" s="33">
        <f t="shared" ca="1" si="8"/>
        <v>2.8999999999999986</v>
      </c>
    </row>
    <row r="44" spans="1:11" x14ac:dyDescent="0.45">
      <c r="A44" s="19">
        <f t="shared" si="9"/>
        <v>11</v>
      </c>
      <c r="B44" s="19">
        <v>70</v>
      </c>
      <c r="C44" s="32">
        <f t="shared" ca="1" si="3"/>
        <v>2.3865178182822078E-2</v>
      </c>
      <c r="D44" s="19" t="str">
        <f t="shared" ca="1" si="4"/>
        <v>Good</v>
      </c>
      <c r="E44" s="32">
        <f t="shared" ca="1" si="5"/>
        <v>0.80679220634309268</v>
      </c>
      <c r="F44" s="19">
        <f t="shared" ca="1" si="6"/>
        <v>90</v>
      </c>
      <c r="G44" s="33">
        <f t="shared" ca="1" si="10"/>
        <v>35</v>
      </c>
      <c r="H44" s="33">
        <f t="shared" ca="1" si="11"/>
        <v>4.4000000000000004</v>
      </c>
      <c r="I44" s="33">
        <f t="shared" ca="1" si="12"/>
        <v>0</v>
      </c>
      <c r="J44" s="33">
        <f t="shared" si="7"/>
        <v>23.1</v>
      </c>
      <c r="K44" s="33">
        <f t="shared" ca="1" si="8"/>
        <v>7.5</v>
      </c>
    </row>
    <row r="45" spans="1:11" x14ac:dyDescent="0.45">
      <c r="A45" s="19">
        <f t="shared" si="9"/>
        <v>12</v>
      </c>
      <c r="B45" s="19">
        <v>70</v>
      </c>
      <c r="C45" s="32">
        <f t="shared" ca="1" si="3"/>
        <v>0.20572263513711864</v>
      </c>
      <c r="D45" s="19" t="str">
        <f t="shared" ca="1" si="4"/>
        <v>Good</v>
      </c>
      <c r="E45" s="32">
        <f t="shared" ca="1" si="5"/>
        <v>0.60373755664922135</v>
      </c>
      <c r="F45" s="19">
        <f t="shared" ca="1" si="6"/>
        <v>80</v>
      </c>
      <c r="G45" s="33">
        <f t="shared" ca="1" si="10"/>
        <v>35</v>
      </c>
      <c r="H45" s="33">
        <f t="shared" ca="1" si="11"/>
        <v>2.2000000000000002</v>
      </c>
      <c r="I45" s="33">
        <f t="shared" ca="1" si="12"/>
        <v>0</v>
      </c>
      <c r="J45" s="33">
        <f t="shared" si="7"/>
        <v>23.1</v>
      </c>
      <c r="K45" s="33">
        <f t="shared" ca="1" si="8"/>
        <v>9.6999999999999957</v>
      </c>
    </row>
    <row r="46" spans="1:11" x14ac:dyDescent="0.45">
      <c r="A46" s="19">
        <f t="shared" si="9"/>
        <v>13</v>
      </c>
      <c r="B46" s="19">
        <v>70</v>
      </c>
      <c r="C46" s="32">
        <f t="shared" ca="1" si="3"/>
        <v>0.15616692438911728</v>
      </c>
      <c r="D46" s="19" t="str">
        <f t="shared" ca="1" si="4"/>
        <v>Good</v>
      </c>
      <c r="E46" s="32">
        <f t="shared" ca="1" si="5"/>
        <v>0.94055274209391826</v>
      </c>
      <c r="F46" s="19">
        <f t="shared" ca="1" si="6"/>
        <v>100</v>
      </c>
      <c r="G46" s="33">
        <f t="shared" ca="1" si="10"/>
        <v>35</v>
      </c>
      <c r="H46" s="33">
        <f t="shared" ca="1" si="11"/>
        <v>6.6000000000000005</v>
      </c>
      <c r="I46" s="33">
        <f t="shared" ca="1" si="12"/>
        <v>0</v>
      </c>
      <c r="J46" s="33">
        <f t="shared" si="7"/>
        <v>23.1</v>
      </c>
      <c r="K46" s="33">
        <f t="shared" ca="1" si="8"/>
        <v>5.2999999999999972</v>
      </c>
    </row>
    <row r="47" spans="1:11" x14ac:dyDescent="0.45">
      <c r="A47" s="19">
        <f t="shared" si="9"/>
        <v>14</v>
      </c>
      <c r="B47" s="19">
        <v>70</v>
      </c>
      <c r="C47" s="32">
        <f t="shared" ca="1" si="3"/>
        <v>0.20068305214310922</v>
      </c>
      <c r="D47" s="19" t="str">
        <f t="shared" ca="1" si="4"/>
        <v>Good</v>
      </c>
      <c r="E47" s="32">
        <f t="shared" ca="1" si="5"/>
        <v>0.52078786587139703</v>
      </c>
      <c r="F47" s="19">
        <f t="shared" ca="1" si="6"/>
        <v>80</v>
      </c>
      <c r="G47" s="33">
        <f t="shared" ca="1" si="10"/>
        <v>35</v>
      </c>
      <c r="H47" s="33">
        <f t="shared" ca="1" si="11"/>
        <v>2.2000000000000002</v>
      </c>
      <c r="I47" s="33">
        <f t="shared" ca="1" si="12"/>
        <v>0</v>
      </c>
      <c r="J47" s="33">
        <f t="shared" si="7"/>
        <v>23.1</v>
      </c>
      <c r="K47" s="33">
        <f t="shared" ca="1" si="8"/>
        <v>9.6999999999999957</v>
      </c>
    </row>
    <row r="48" spans="1:11" x14ac:dyDescent="0.45">
      <c r="A48" s="19">
        <f t="shared" si="9"/>
        <v>15</v>
      </c>
      <c r="B48" s="19">
        <v>70</v>
      </c>
      <c r="C48" s="32">
        <f t="shared" ca="1" si="3"/>
        <v>0.79286474628147963</v>
      </c>
      <c r="D48" s="19" t="str">
        <f t="shared" ca="1" si="4"/>
        <v>Fair</v>
      </c>
      <c r="E48" s="32">
        <f t="shared" ca="1" si="5"/>
        <v>0.14327243845356075</v>
      </c>
      <c r="F48" s="19">
        <f t="shared" ca="1" si="6"/>
        <v>50</v>
      </c>
      <c r="G48" s="33">
        <f t="shared" ca="1" si="10"/>
        <v>25</v>
      </c>
      <c r="H48" s="33">
        <f t="shared" ca="1" si="11"/>
        <v>0</v>
      </c>
      <c r="I48" s="33">
        <f t="shared" ca="1" si="12"/>
        <v>1</v>
      </c>
      <c r="J48" s="33">
        <f t="shared" si="7"/>
        <v>23.1</v>
      </c>
      <c r="K48" s="33">
        <f t="shared" ca="1" si="8"/>
        <v>2.8999999999999986</v>
      </c>
    </row>
    <row r="49" spans="1:11" x14ac:dyDescent="0.45">
      <c r="A49" s="19">
        <f>1+A48</f>
        <v>16</v>
      </c>
      <c r="B49" s="19">
        <v>70</v>
      </c>
      <c r="C49" s="32">
        <f t="shared" ca="1" si="3"/>
        <v>0.33626523349679005</v>
      </c>
      <c r="D49" s="19" t="str">
        <f t="shared" ca="1" si="4"/>
        <v>Good</v>
      </c>
      <c r="E49" s="32">
        <f t="shared" ca="1" si="5"/>
        <v>0.82088859018386418</v>
      </c>
      <c r="F49" s="19">
        <f t="shared" ca="1" si="6"/>
        <v>90</v>
      </c>
      <c r="G49" s="33">
        <f t="shared" ca="1" si="10"/>
        <v>35</v>
      </c>
      <c r="H49" s="33">
        <f t="shared" ca="1" si="11"/>
        <v>4.4000000000000004</v>
      </c>
      <c r="I49" s="33">
        <f t="shared" ca="1" si="12"/>
        <v>0</v>
      </c>
      <c r="J49" s="33">
        <f t="shared" si="7"/>
        <v>23.1</v>
      </c>
      <c r="K49" s="33">
        <f t="shared" ca="1" si="8"/>
        <v>7.5</v>
      </c>
    </row>
    <row r="50" spans="1:11" x14ac:dyDescent="0.45">
      <c r="A50" s="19">
        <f t="shared" si="9"/>
        <v>17</v>
      </c>
      <c r="B50" s="19">
        <v>70</v>
      </c>
      <c r="C50" s="32">
        <f t="shared" ca="1" si="3"/>
        <v>0.39132389257103262</v>
      </c>
      <c r="D50" s="19" t="str">
        <f t="shared" ca="1" si="4"/>
        <v>Fair</v>
      </c>
      <c r="E50" s="32">
        <f t="shared" ca="1" si="5"/>
        <v>0.60937336837571809</v>
      </c>
      <c r="F50" s="19">
        <f t="shared" ca="1" si="6"/>
        <v>60</v>
      </c>
      <c r="G50" s="33">
        <f t="shared" ca="1" si="10"/>
        <v>30</v>
      </c>
      <c r="H50" s="33">
        <f t="shared" ca="1" si="11"/>
        <v>0</v>
      </c>
      <c r="I50" s="33">
        <f t="shared" ca="1" si="12"/>
        <v>0.5</v>
      </c>
      <c r="J50" s="33">
        <f t="shared" si="7"/>
        <v>23.1</v>
      </c>
      <c r="K50" s="33">
        <f t="shared" ca="1" si="8"/>
        <v>7.3999999999999986</v>
      </c>
    </row>
    <row r="51" spans="1:11" x14ac:dyDescent="0.45">
      <c r="A51" s="19">
        <f t="shared" si="9"/>
        <v>18</v>
      </c>
      <c r="B51" s="19">
        <v>70</v>
      </c>
      <c r="C51" s="32">
        <f t="shared" ca="1" si="3"/>
        <v>0.40662844941992526</v>
      </c>
      <c r="D51" s="19" t="str">
        <f t="shared" ca="1" si="4"/>
        <v>Fair</v>
      </c>
      <c r="E51" s="32">
        <f t="shared" ca="1" si="5"/>
        <v>0.58564896001152833</v>
      </c>
      <c r="F51" s="19">
        <f t="shared" ca="1" si="6"/>
        <v>60</v>
      </c>
      <c r="G51" s="33">
        <f t="shared" ca="1" si="10"/>
        <v>30</v>
      </c>
      <c r="H51" s="33">
        <f t="shared" ca="1" si="11"/>
        <v>0</v>
      </c>
      <c r="I51" s="33">
        <f t="shared" ca="1" si="12"/>
        <v>0.5</v>
      </c>
      <c r="J51" s="33">
        <f t="shared" si="7"/>
        <v>23.1</v>
      </c>
      <c r="K51" s="33">
        <f t="shared" ca="1" si="8"/>
        <v>7.3999999999999986</v>
      </c>
    </row>
    <row r="52" spans="1:11" x14ac:dyDescent="0.45">
      <c r="A52" s="19">
        <f>1+A51</f>
        <v>19</v>
      </c>
      <c r="B52" s="19">
        <v>70</v>
      </c>
      <c r="C52" s="32">
        <f t="shared" ca="1" si="3"/>
        <v>0.87591282278169813</v>
      </c>
      <c r="D52" s="19" t="str">
        <f t="shared" ca="1" si="4"/>
        <v>Poor</v>
      </c>
      <c r="E52" s="32">
        <f t="shared" ca="1" si="5"/>
        <v>0.70151398073992544</v>
      </c>
      <c r="F52" s="19">
        <f t="shared" ca="1" si="6"/>
        <v>60</v>
      </c>
      <c r="G52" s="33">
        <f t="shared" ca="1" si="10"/>
        <v>30</v>
      </c>
      <c r="H52" s="33">
        <f t="shared" ca="1" si="11"/>
        <v>0</v>
      </c>
      <c r="I52" s="33">
        <f t="shared" ca="1" si="12"/>
        <v>0.5</v>
      </c>
      <c r="J52" s="33">
        <f t="shared" si="7"/>
        <v>23.1</v>
      </c>
      <c r="K52" s="33">
        <f t="shared" ca="1" si="8"/>
        <v>7.3999999999999986</v>
      </c>
    </row>
    <row r="53" spans="1:11" x14ac:dyDescent="0.45">
      <c r="A53" s="19">
        <f t="shared" ref="A53:A56" si="13">1+A52</f>
        <v>20</v>
      </c>
      <c r="B53" s="19">
        <v>70</v>
      </c>
      <c r="C53" s="32">
        <f t="shared" ca="1" si="3"/>
        <v>0.5881239512209322</v>
      </c>
      <c r="D53" s="19" t="str">
        <f t="shared" ca="1" si="4"/>
        <v>Fair</v>
      </c>
      <c r="E53" s="32">
        <f t="shared" ca="1" si="5"/>
        <v>0.17856070387146028</v>
      </c>
      <c r="F53" s="19">
        <f t="shared" ca="1" si="6"/>
        <v>50</v>
      </c>
      <c r="G53" s="33">
        <f t="shared" ca="1" si="10"/>
        <v>25</v>
      </c>
      <c r="H53" s="33">
        <f t="shared" ca="1" si="11"/>
        <v>0</v>
      </c>
      <c r="I53" s="33">
        <f t="shared" ca="1" si="12"/>
        <v>1</v>
      </c>
      <c r="J53" s="33">
        <f t="shared" si="7"/>
        <v>23.1</v>
      </c>
      <c r="K53" s="33">
        <f t="shared" ca="1" si="8"/>
        <v>2.8999999999999986</v>
      </c>
    </row>
    <row r="54" spans="1:11" x14ac:dyDescent="0.45">
      <c r="A54" s="19">
        <f t="shared" si="13"/>
        <v>21</v>
      </c>
      <c r="B54" s="19">
        <v>70</v>
      </c>
      <c r="C54" s="32">
        <f t="shared" ca="1" si="3"/>
        <v>0.93776603335137865</v>
      </c>
      <c r="D54" s="19" t="str">
        <f t="shared" ca="1" si="4"/>
        <v>Poor</v>
      </c>
      <c r="E54" s="32">
        <f t="shared" ca="1" si="5"/>
        <v>6.2239797274050823E-2</v>
      </c>
      <c r="F54" s="19">
        <f t="shared" ca="1" si="6"/>
        <v>40</v>
      </c>
      <c r="G54" s="33">
        <f t="shared" ca="1" si="10"/>
        <v>20</v>
      </c>
      <c r="H54" s="33">
        <f t="shared" ca="1" si="11"/>
        <v>0</v>
      </c>
      <c r="I54" s="33">
        <f t="shared" ca="1" si="12"/>
        <v>1.5</v>
      </c>
      <c r="J54" s="33">
        <f t="shared" si="7"/>
        <v>23.1</v>
      </c>
      <c r="K54" s="33">
        <f t="shared" ca="1" si="8"/>
        <v>-1.6000000000000014</v>
      </c>
    </row>
    <row r="55" spans="1:11" x14ac:dyDescent="0.45">
      <c r="A55" s="19">
        <f t="shared" si="13"/>
        <v>22</v>
      </c>
      <c r="B55" s="19">
        <v>70</v>
      </c>
      <c r="C55" s="32">
        <f t="shared" ca="1" si="3"/>
        <v>1.4546840018670792E-2</v>
      </c>
      <c r="D55" s="19" t="str">
        <f t="shared" ca="1" si="4"/>
        <v>Good</v>
      </c>
      <c r="E55" s="32">
        <f t="shared" ca="1" si="5"/>
        <v>0.7721404478999977</v>
      </c>
      <c r="F55" s="19">
        <f t="shared" ca="1" si="6"/>
        <v>80</v>
      </c>
      <c r="G55" s="33">
        <f t="shared" ca="1" si="10"/>
        <v>35</v>
      </c>
      <c r="H55" s="33">
        <f t="shared" ca="1" si="11"/>
        <v>2.2000000000000002</v>
      </c>
      <c r="I55" s="33">
        <f t="shared" ca="1" si="12"/>
        <v>0</v>
      </c>
      <c r="J55" s="33">
        <f t="shared" si="7"/>
        <v>23.1</v>
      </c>
      <c r="K55" s="33">
        <f t="shared" ca="1" si="8"/>
        <v>9.6999999999999957</v>
      </c>
    </row>
    <row r="56" spans="1:11" x14ac:dyDescent="0.45">
      <c r="A56" s="19">
        <f t="shared" si="13"/>
        <v>23</v>
      </c>
      <c r="B56" s="19">
        <v>70</v>
      </c>
      <c r="C56" s="32">
        <f t="shared" ca="1" si="3"/>
        <v>0.20248988323268136</v>
      </c>
      <c r="D56" s="19" t="str">
        <f t="shared" ca="1" si="4"/>
        <v>Good</v>
      </c>
      <c r="E56" s="32">
        <f t="shared" ca="1" si="5"/>
        <v>0.82385473826958</v>
      </c>
      <c r="F56" s="19">
        <f t="shared" ca="1" si="6"/>
        <v>90</v>
      </c>
      <c r="G56" s="33">
        <f t="shared" ca="1" si="10"/>
        <v>35</v>
      </c>
      <c r="H56" s="33">
        <f t="shared" ca="1" si="11"/>
        <v>4.4000000000000004</v>
      </c>
      <c r="I56" s="33">
        <f t="shared" ca="1" si="12"/>
        <v>0</v>
      </c>
      <c r="J56" s="33">
        <f t="shared" si="7"/>
        <v>23.1</v>
      </c>
      <c r="K56" s="33">
        <f t="shared" ca="1" si="8"/>
        <v>7.5</v>
      </c>
    </row>
    <row r="57" spans="1:11" x14ac:dyDescent="0.45">
      <c r="A57" s="19">
        <f>1+A56</f>
        <v>24</v>
      </c>
      <c r="B57" s="19">
        <v>70</v>
      </c>
      <c r="C57" s="32">
        <f t="shared" ca="1" si="3"/>
        <v>0.58584310571822029</v>
      </c>
      <c r="D57" s="19" t="str">
        <f t="shared" ca="1" si="4"/>
        <v>Fair</v>
      </c>
      <c r="E57" s="32">
        <f t="shared" ca="1" si="5"/>
        <v>0.19523095877630847</v>
      </c>
      <c r="F57" s="19">
        <f t="shared" ca="1" si="6"/>
        <v>50</v>
      </c>
      <c r="G57" s="33">
        <f t="shared" ca="1" si="10"/>
        <v>25</v>
      </c>
      <c r="H57" s="33">
        <f t="shared" ca="1" si="11"/>
        <v>0</v>
      </c>
      <c r="I57" s="33">
        <f t="shared" ca="1" si="12"/>
        <v>1</v>
      </c>
      <c r="J57" s="33">
        <f t="shared" si="7"/>
        <v>23.1</v>
      </c>
      <c r="K57" s="33">
        <f t="shared" ca="1" si="8"/>
        <v>2.8999999999999986</v>
      </c>
    </row>
    <row r="58" spans="1:11" x14ac:dyDescent="0.45">
      <c r="A58" s="19">
        <f t="shared" ref="A58:A62" si="14">1+A57</f>
        <v>25</v>
      </c>
      <c r="B58" s="19">
        <v>70</v>
      </c>
      <c r="C58" s="32">
        <f t="shared" ca="1" si="3"/>
        <v>0.81598552354488685</v>
      </c>
      <c r="D58" s="19" t="str">
        <f t="shared" ca="1" si="4"/>
        <v>Poor</v>
      </c>
      <c r="E58" s="32">
        <f t="shared" ca="1" si="5"/>
        <v>0.2349694600365656</v>
      </c>
      <c r="F58" s="19">
        <f t="shared" ca="1" si="6"/>
        <v>40</v>
      </c>
      <c r="G58" s="33">
        <f t="shared" ca="1" si="10"/>
        <v>20</v>
      </c>
      <c r="H58" s="33">
        <f t="shared" ca="1" si="11"/>
        <v>0</v>
      </c>
      <c r="I58" s="33">
        <f t="shared" ca="1" si="12"/>
        <v>1.5</v>
      </c>
      <c r="J58" s="33">
        <f t="shared" si="7"/>
        <v>23.1</v>
      </c>
      <c r="K58" s="33">
        <f t="shared" ca="1" si="8"/>
        <v>-1.6000000000000014</v>
      </c>
    </row>
    <row r="59" spans="1:11" x14ac:dyDescent="0.45">
      <c r="A59" s="19">
        <f t="shared" si="14"/>
        <v>26</v>
      </c>
      <c r="B59" s="19">
        <v>70</v>
      </c>
      <c r="C59" s="32">
        <f t="shared" ca="1" si="3"/>
        <v>0.94578237659953068</v>
      </c>
      <c r="D59" s="19" t="str">
        <f t="shared" ca="1" si="4"/>
        <v>Poor</v>
      </c>
      <c r="E59" s="32">
        <f t="shared" ca="1" si="5"/>
        <v>0.69795060890260285</v>
      </c>
      <c r="F59" s="19">
        <f t="shared" ca="1" si="6"/>
        <v>60</v>
      </c>
      <c r="G59" s="33">
        <f t="shared" ca="1" si="10"/>
        <v>30</v>
      </c>
      <c r="H59" s="33">
        <f t="shared" ca="1" si="11"/>
        <v>0</v>
      </c>
      <c r="I59" s="33">
        <f t="shared" ca="1" si="12"/>
        <v>0.5</v>
      </c>
      <c r="J59" s="33">
        <f t="shared" si="7"/>
        <v>23.1</v>
      </c>
      <c r="K59" s="33">
        <f t="shared" ca="1" si="8"/>
        <v>7.3999999999999986</v>
      </c>
    </row>
    <row r="60" spans="1:11" x14ac:dyDescent="0.45">
      <c r="A60" s="19">
        <f t="shared" si="14"/>
        <v>27</v>
      </c>
      <c r="B60" s="19">
        <v>70</v>
      </c>
      <c r="C60" s="32">
        <f t="shared" ca="1" si="3"/>
        <v>0.99924515901716138</v>
      </c>
      <c r="D60" s="19" t="str">
        <f t="shared" ca="1" si="4"/>
        <v>Poor</v>
      </c>
      <c r="E60" s="32">
        <f t="shared" ca="1" si="5"/>
        <v>0.44509400970810975</v>
      </c>
      <c r="F60" s="19">
        <f t="shared" ca="1" si="6"/>
        <v>50</v>
      </c>
      <c r="G60" s="33">
        <f t="shared" ca="1" si="10"/>
        <v>25</v>
      </c>
      <c r="H60" s="33">
        <f t="shared" ca="1" si="11"/>
        <v>0</v>
      </c>
      <c r="I60" s="33">
        <f t="shared" ca="1" si="12"/>
        <v>1</v>
      </c>
      <c r="J60" s="33">
        <f t="shared" si="7"/>
        <v>23.1</v>
      </c>
      <c r="K60" s="33">
        <f t="shared" ca="1" si="8"/>
        <v>2.8999999999999986</v>
      </c>
    </row>
    <row r="61" spans="1:11" x14ac:dyDescent="0.45">
      <c r="A61" s="19">
        <f t="shared" si="14"/>
        <v>28</v>
      </c>
      <c r="B61" s="19">
        <v>70</v>
      </c>
      <c r="C61" s="32">
        <f t="shared" ca="1" si="3"/>
        <v>0.95427506016456842</v>
      </c>
      <c r="D61" s="19" t="str">
        <f t="shared" ca="1" si="4"/>
        <v>Poor</v>
      </c>
      <c r="E61" s="32">
        <f t="shared" ca="1" si="5"/>
        <v>1.0765650975371077E-2</v>
      </c>
      <c r="F61" s="19">
        <f t="shared" ca="1" si="6"/>
        <v>40</v>
      </c>
      <c r="G61" s="33">
        <f t="shared" ca="1" si="10"/>
        <v>20</v>
      </c>
      <c r="H61" s="33">
        <f t="shared" ca="1" si="11"/>
        <v>0</v>
      </c>
      <c r="I61" s="33">
        <f t="shared" ca="1" si="12"/>
        <v>1.5</v>
      </c>
      <c r="J61" s="33">
        <f t="shared" si="7"/>
        <v>23.1</v>
      </c>
      <c r="K61" s="33">
        <f t="shared" ca="1" si="8"/>
        <v>-1.6000000000000014</v>
      </c>
    </row>
    <row r="62" spans="1:11" x14ac:dyDescent="0.45">
      <c r="A62" s="19">
        <f t="shared" si="14"/>
        <v>29</v>
      </c>
      <c r="B62" s="19">
        <v>70</v>
      </c>
      <c r="C62" s="32">
        <f t="shared" ca="1" si="3"/>
        <v>0.22053180737882505</v>
      </c>
      <c r="D62" s="19" t="str">
        <f t="shared" ca="1" si="4"/>
        <v>Good</v>
      </c>
      <c r="E62" s="32">
        <f t="shared" ca="1" si="5"/>
        <v>0.55863187579175755</v>
      </c>
      <c r="F62" s="19">
        <f t="shared" ca="1" si="6"/>
        <v>80</v>
      </c>
      <c r="G62" s="33">
        <f t="shared" ca="1" si="10"/>
        <v>35</v>
      </c>
      <c r="H62" s="33">
        <f t="shared" ca="1" si="11"/>
        <v>2.2000000000000002</v>
      </c>
      <c r="I62" s="33">
        <f t="shared" ca="1" si="12"/>
        <v>0</v>
      </c>
      <c r="J62" s="33">
        <f t="shared" si="7"/>
        <v>23.1</v>
      </c>
      <c r="K62" s="33">
        <f t="shared" ca="1" si="8"/>
        <v>9.6999999999999957</v>
      </c>
    </row>
    <row r="63" spans="1:11" x14ac:dyDescent="0.45">
      <c r="A63" s="79" t="s">
        <v>79</v>
      </c>
      <c r="B63" s="79"/>
      <c r="C63" s="79"/>
      <c r="D63" s="79"/>
      <c r="E63" s="79"/>
      <c r="F63" s="79"/>
      <c r="G63" s="79"/>
      <c r="H63" s="79"/>
      <c r="I63" s="79"/>
      <c r="J63" s="79"/>
      <c r="K63" s="80">
        <f ca="1">SUM(K34:K62)</f>
        <v>166.10000000000002</v>
      </c>
    </row>
    <row r="64" spans="1:11" x14ac:dyDescent="0.45">
      <c r="A64" s="79"/>
      <c r="B64" s="79"/>
      <c r="C64" s="79"/>
      <c r="D64" s="79"/>
      <c r="E64" s="79"/>
      <c r="F64" s="79"/>
      <c r="G64" s="79"/>
      <c r="H64" s="79"/>
      <c r="I64" s="79"/>
      <c r="J64" s="79"/>
      <c r="K64" s="80"/>
    </row>
  </sheetData>
  <mergeCells count="11">
    <mergeCell ref="B12:G12"/>
    <mergeCell ref="A13:G13"/>
    <mergeCell ref="E14:G14"/>
    <mergeCell ref="A63:J64"/>
    <mergeCell ref="K63:K64"/>
    <mergeCell ref="B25:B26"/>
    <mergeCell ref="A25:A26"/>
    <mergeCell ref="C25:C26"/>
    <mergeCell ref="B14:D14"/>
    <mergeCell ref="A14:A15"/>
    <mergeCell ref="B24:C24"/>
  </mergeCells>
  <pageMargins left="0.7" right="0.7" top="0.75" bottom="0.75" header="0.3" footer="0.3"/>
  <pageSetup scale="37" orientation="landscape" r:id="rId1"/>
  <rowBreaks count="1" manualBreakCount="1">
    <brk id="30" max="10" man="1"/>
  </rowBreaks>
  <colBreaks count="2" manualBreakCount="2">
    <brk id="11" max="1048575" man="1"/>
    <brk id="12"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1744E-9A39-4338-A50D-5D3FA9E567EF}">
  <dimension ref="A7:I89"/>
  <sheetViews>
    <sheetView view="pageBreakPreview" zoomScale="60" zoomScaleNormal="70" zoomScalePageLayoutView="50" workbookViewId="0">
      <selection activeCell="D34" sqref="D34"/>
    </sheetView>
  </sheetViews>
  <sheetFormatPr defaultRowHeight="18" x14ac:dyDescent="0.35"/>
  <cols>
    <col min="1" max="1" width="17.88671875" style="5" bestFit="1" customWidth="1"/>
    <col min="2" max="2" width="18.6640625" style="5" bestFit="1" customWidth="1"/>
    <col min="3" max="3" width="16.5546875" style="5" bestFit="1" customWidth="1"/>
    <col min="4" max="4" width="21" style="5" bestFit="1" customWidth="1"/>
    <col min="5" max="5" width="24.33203125" style="5" bestFit="1" customWidth="1"/>
    <col min="6" max="6" width="14.21875" style="5" bestFit="1" customWidth="1"/>
    <col min="7" max="7" width="9.21875" style="5" customWidth="1"/>
    <col min="8" max="8" width="14.21875" style="5" bestFit="1" customWidth="1"/>
    <col min="9" max="9" width="13.109375" style="5" bestFit="1" customWidth="1"/>
    <col min="10" max="22" width="8.88671875" style="5"/>
    <col min="23" max="23" width="13.109375" style="5" bestFit="1" customWidth="1"/>
    <col min="24" max="24" width="15.88671875" style="5" bestFit="1" customWidth="1"/>
    <col min="25" max="25" width="16.77734375" style="5" bestFit="1" customWidth="1"/>
    <col min="26" max="26" width="11.21875" style="5" bestFit="1" customWidth="1"/>
    <col min="27" max="27" width="16.21875" style="5" bestFit="1" customWidth="1"/>
    <col min="28" max="28" width="18.88671875" style="5" bestFit="1" customWidth="1"/>
    <col min="29" max="16384" width="8.88671875" style="5"/>
  </cols>
  <sheetData>
    <row r="7" ht="14.4" customHeight="1" x14ac:dyDescent="0.35"/>
    <row r="8" ht="14.4" customHeight="1" x14ac:dyDescent="0.35"/>
    <row r="9" ht="14.4" customHeight="1" x14ac:dyDescent="0.35"/>
    <row r="10" ht="14.4" customHeight="1" x14ac:dyDescent="0.35"/>
    <row r="11" ht="14.4" customHeight="1" x14ac:dyDescent="0.35"/>
    <row r="12" ht="14.4" customHeight="1" x14ac:dyDescent="0.35"/>
    <row r="13" ht="14.4" customHeight="1" x14ac:dyDescent="0.35"/>
    <row r="14" ht="14.4" customHeight="1" x14ac:dyDescent="0.35"/>
    <row r="15" ht="14.4" customHeight="1" x14ac:dyDescent="0.35"/>
    <row r="16" ht="14.4" customHeight="1" x14ac:dyDescent="0.35"/>
    <row r="20" spans="1:6" ht="14.4" customHeight="1" x14ac:dyDescent="0.35"/>
    <row r="21" spans="1:6" ht="14.4" customHeight="1" x14ac:dyDescent="0.35"/>
    <row r="22" spans="1:6" ht="14.4" customHeight="1" x14ac:dyDescent="0.35"/>
    <row r="23" spans="1:6" ht="14.4" customHeight="1" x14ac:dyDescent="0.35"/>
    <row r="24" spans="1:6" ht="14.4" customHeight="1" x14ac:dyDescent="0.35">
      <c r="A24" s="81" t="s">
        <v>50</v>
      </c>
      <c r="B24" s="81" t="s">
        <v>51</v>
      </c>
      <c r="C24" s="81" t="s">
        <v>52</v>
      </c>
      <c r="D24" s="81" t="s">
        <v>53</v>
      </c>
      <c r="E24" s="81" t="s">
        <v>54</v>
      </c>
      <c r="F24" s="81" t="s">
        <v>55</v>
      </c>
    </row>
    <row r="25" spans="1:6" ht="14.4" customHeight="1" x14ac:dyDescent="0.35">
      <c r="A25" s="81"/>
      <c r="B25" s="81"/>
      <c r="C25" s="81"/>
      <c r="D25" s="81"/>
      <c r="E25" s="81"/>
      <c r="F25" s="81"/>
    </row>
    <row r="26" spans="1:6" ht="14.4" customHeight="1" x14ac:dyDescent="0.35">
      <c r="A26" s="6">
        <f ca="1">COUNTIF(I50:I89,"Hit")</f>
        <v>24</v>
      </c>
      <c r="B26" s="6">
        <f ca="1">COUNTIF(I50:I89,"Miss")</f>
        <v>16</v>
      </c>
      <c r="C26" s="6">
        <v>40</v>
      </c>
      <c r="D26" s="7">
        <f ca="1">A26/C26</f>
        <v>0.6</v>
      </c>
      <c r="E26" s="7">
        <f ca="1">B26/C26</f>
        <v>0.4</v>
      </c>
      <c r="F26" s="6">
        <f ca="1">D26+E26</f>
        <v>1</v>
      </c>
    </row>
    <row r="27" spans="1:6" ht="14.4" customHeight="1" x14ac:dyDescent="0.35"/>
    <row r="28" spans="1:6" ht="14.4" customHeight="1" x14ac:dyDescent="0.35">
      <c r="B28" s="82" t="s">
        <v>35</v>
      </c>
      <c r="C28" s="82">
        <v>400</v>
      </c>
    </row>
    <row r="29" spans="1:6" ht="14.4" customHeight="1" x14ac:dyDescent="0.35">
      <c r="B29" s="82"/>
      <c r="C29" s="82"/>
    </row>
    <row r="30" spans="1:6" x14ac:dyDescent="0.35">
      <c r="B30" s="82" t="s">
        <v>35</v>
      </c>
      <c r="C30" s="82">
        <v>200</v>
      </c>
    </row>
    <row r="31" spans="1:6" x14ac:dyDescent="0.35">
      <c r="B31" s="82"/>
      <c r="C31" s="82"/>
    </row>
    <row r="37" spans="2:9" x14ac:dyDescent="0.35">
      <c r="B37" s="82" t="s">
        <v>35</v>
      </c>
      <c r="C37" s="82">
        <v>-1300</v>
      </c>
    </row>
    <row r="38" spans="2:9" x14ac:dyDescent="0.35">
      <c r="B38" s="82"/>
      <c r="C38" s="82"/>
    </row>
    <row r="39" spans="2:9" x14ac:dyDescent="0.35">
      <c r="B39" s="82" t="s">
        <v>35</v>
      </c>
      <c r="C39" s="82">
        <v>1300</v>
      </c>
    </row>
    <row r="40" spans="2:9" x14ac:dyDescent="0.35">
      <c r="B40" s="82"/>
      <c r="C40" s="82"/>
    </row>
    <row r="42" spans="2:9" x14ac:dyDescent="0.35">
      <c r="B42" s="82" t="s">
        <v>35</v>
      </c>
      <c r="C42" s="82">
        <v>-200</v>
      </c>
    </row>
    <row r="43" spans="2:9" x14ac:dyDescent="0.35">
      <c r="B43" s="82"/>
      <c r="C43" s="82"/>
    </row>
    <row r="44" spans="2:9" x14ac:dyDescent="0.35">
      <c r="B44" s="82" t="s">
        <v>35</v>
      </c>
      <c r="C44" s="82">
        <v>200</v>
      </c>
    </row>
    <row r="45" spans="2:9" x14ac:dyDescent="0.35">
      <c r="B45" s="82"/>
      <c r="C45" s="82"/>
    </row>
    <row r="48" spans="2:9" x14ac:dyDescent="0.35">
      <c r="B48" s="81" t="s">
        <v>48</v>
      </c>
      <c r="C48" s="81"/>
      <c r="D48" s="81"/>
      <c r="E48" s="81"/>
      <c r="F48" s="81"/>
      <c r="G48" s="81"/>
      <c r="H48" s="81"/>
      <c r="I48" s="81" t="s">
        <v>49</v>
      </c>
    </row>
    <row r="49" spans="2:9" x14ac:dyDescent="0.35">
      <c r="B49" s="81"/>
      <c r="C49" s="81"/>
      <c r="D49" s="81"/>
      <c r="E49" s="81"/>
      <c r="F49" s="81"/>
      <c r="G49" s="81"/>
      <c r="H49" s="81"/>
      <c r="I49" s="81"/>
    </row>
    <row r="50" spans="2:9" x14ac:dyDescent="0.35">
      <c r="B50" s="6">
        <v>1</v>
      </c>
      <c r="C50" s="44">
        <f ca="1">_xlfn.NORM.INV(RAND(),0,1)</f>
        <v>1.4365116907279738</v>
      </c>
      <c r="D50" s="6">
        <v>400</v>
      </c>
      <c r="E50" s="45">
        <f ca="1">C50*D50</f>
        <v>574.60467629118955</v>
      </c>
      <c r="F50" s="44">
        <f ca="1">_xlfn.NORM.INV(RAND(),0,1)</f>
        <v>-0.19261754734201597</v>
      </c>
      <c r="G50" s="6">
        <v>200</v>
      </c>
      <c r="H50" s="45">
        <f ca="1">G50*F50</f>
        <v>-38.523509468403191</v>
      </c>
      <c r="I50" s="8" t="str">
        <f t="shared" ref="I50:I89" ca="1" si="0">IF(AND(E50&gt;=$C$37,E50&lt;=$C$39,H50&gt;=$C$42,H50&lt;=$C$44),"Hit","Miss")</f>
        <v>Hit</v>
      </c>
    </row>
    <row r="51" spans="2:9" x14ac:dyDescent="0.35">
      <c r="B51" s="6">
        <v>2</v>
      </c>
      <c r="C51" s="44">
        <f t="shared" ref="C51:C89" ca="1" si="1">_xlfn.NORM.INV(RAND(),0,1)</f>
        <v>1.198005262075587</v>
      </c>
      <c r="D51" s="6">
        <v>400</v>
      </c>
      <c r="E51" s="45">
        <f t="shared" ref="E51:E89" ca="1" si="2">C51*D51</f>
        <v>479.20210483023482</v>
      </c>
      <c r="F51" s="44">
        <f t="shared" ref="F51:F89" ca="1" si="3">_xlfn.NORM.INV(RAND(),0,1)</f>
        <v>-0.18034520685394811</v>
      </c>
      <c r="G51" s="6">
        <v>200</v>
      </c>
      <c r="H51" s="45">
        <f t="shared" ref="H51:H89" ca="1" si="4">G51*F51</f>
        <v>-36.06904137078962</v>
      </c>
      <c r="I51" s="8" t="str">
        <f t="shared" ca="1" si="0"/>
        <v>Hit</v>
      </c>
    </row>
    <row r="52" spans="2:9" x14ac:dyDescent="0.35">
      <c r="B52" s="6">
        <v>3</v>
      </c>
      <c r="C52" s="44">
        <f t="shared" ca="1" si="1"/>
        <v>-0.36148813756492437</v>
      </c>
      <c r="D52" s="6">
        <v>400</v>
      </c>
      <c r="E52" s="45">
        <f t="shared" ca="1" si="2"/>
        <v>-144.59525502596975</v>
      </c>
      <c r="F52" s="44">
        <f t="shared" ca="1" si="3"/>
        <v>1.5797779061967998</v>
      </c>
      <c r="G52" s="6">
        <v>200</v>
      </c>
      <c r="H52" s="45">
        <f t="shared" ca="1" si="4"/>
        <v>315.95558123935996</v>
      </c>
      <c r="I52" s="8" t="str">
        <f t="shared" ca="1" si="0"/>
        <v>Miss</v>
      </c>
    </row>
    <row r="53" spans="2:9" x14ac:dyDescent="0.35">
      <c r="B53" s="6">
        <v>4</v>
      </c>
      <c r="C53" s="44">
        <f t="shared" ca="1" si="1"/>
        <v>-0.41890073398477057</v>
      </c>
      <c r="D53" s="6">
        <v>400</v>
      </c>
      <c r="E53" s="45">
        <f t="shared" ca="1" si="2"/>
        <v>-167.56029359390823</v>
      </c>
      <c r="F53" s="44">
        <f t="shared" ca="1" si="3"/>
        <v>0.86505805303670369</v>
      </c>
      <c r="G53" s="6">
        <v>200</v>
      </c>
      <c r="H53" s="45">
        <f t="shared" ca="1" si="4"/>
        <v>173.01161060734074</v>
      </c>
      <c r="I53" s="8" t="str">
        <f t="shared" ca="1" si="0"/>
        <v>Hit</v>
      </c>
    </row>
    <row r="54" spans="2:9" x14ac:dyDescent="0.35">
      <c r="B54" s="6">
        <v>5</v>
      </c>
      <c r="C54" s="44">
        <f t="shared" ca="1" si="1"/>
        <v>0.1141315120150211</v>
      </c>
      <c r="D54" s="6">
        <v>400</v>
      </c>
      <c r="E54" s="45">
        <f t="shared" ca="1" si="2"/>
        <v>45.652604806008441</v>
      </c>
      <c r="F54" s="44">
        <f t="shared" ca="1" si="3"/>
        <v>-1.6896722174149883</v>
      </c>
      <c r="G54" s="6">
        <v>200</v>
      </c>
      <c r="H54" s="45">
        <f t="shared" ca="1" si="4"/>
        <v>-337.93444348299766</v>
      </c>
      <c r="I54" s="8" t="str">
        <f t="shared" ca="1" si="0"/>
        <v>Miss</v>
      </c>
    </row>
    <row r="55" spans="2:9" x14ac:dyDescent="0.35">
      <c r="B55" s="6">
        <v>6</v>
      </c>
      <c r="C55" s="44">
        <f t="shared" ca="1" si="1"/>
        <v>1.2137923020375265</v>
      </c>
      <c r="D55" s="6">
        <v>400</v>
      </c>
      <c r="E55" s="45">
        <f t="shared" ca="1" si="2"/>
        <v>485.51692081501062</v>
      </c>
      <c r="F55" s="44">
        <f t="shared" ca="1" si="3"/>
        <v>1.0634123931246973</v>
      </c>
      <c r="G55" s="6">
        <v>200</v>
      </c>
      <c r="H55" s="45">
        <f t="shared" ca="1" si="4"/>
        <v>212.68247862493945</v>
      </c>
      <c r="I55" s="8" t="str">
        <f t="shared" ca="1" si="0"/>
        <v>Miss</v>
      </c>
    </row>
    <row r="56" spans="2:9" x14ac:dyDescent="0.35">
      <c r="B56" s="6">
        <v>7</v>
      </c>
      <c r="C56" s="44">
        <f t="shared" ca="1" si="1"/>
        <v>0.3553877441859602</v>
      </c>
      <c r="D56" s="6">
        <v>400</v>
      </c>
      <c r="E56" s="45">
        <f t="shared" ca="1" si="2"/>
        <v>142.15509767438408</v>
      </c>
      <c r="F56" s="44">
        <f t="shared" ca="1" si="3"/>
        <v>-0.59604045108471382</v>
      </c>
      <c r="G56" s="6">
        <v>200</v>
      </c>
      <c r="H56" s="45">
        <f t="shared" ca="1" si="4"/>
        <v>-119.20809021694276</v>
      </c>
      <c r="I56" s="8" t="str">
        <f t="shared" ca="1" si="0"/>
        <v>Hit</v>
      </c>
    </row>
    <row r="57" spans="2:9" x14ac:dyDescent="0.35">
      <c r="B57" s="6">
        <v>8</v>
      </c>
      <c r="C57" s="44">
        <f t="shared" ca="1" si="1"/>
        <v>2.0414227183383202</v>
      </c>
      <c r="D57" s="6">
        <v>400</v>
      </c>
      <c r="E57" s="45">
        <f t="shared" ca="1" si="2"/>
        <v>816.56908733532805</v>
      </c>
      <c r="F57" s="44">
        <f t="shared" ca="1" si="3"/>
        <v>-0.38789908639044346</v>
      </c>
      <c r="G57" s="6">
        <v>200</v>
      </c>
      <c r="H57" s="45">
        <f t="shared" ca="1" si="4"/>
        <v>-77.579817278088697</v>
      </c>
      <c r="I57" s="8" t="str">
        <f t="shared" ca="1" si="0"/>
        <v>Hit</v>
      </c>
    </row>
    <row r="58" spans="2:9" x14ac:dyDescent="0.35">
      <c r="B58" s="6">
        <v>9</v>
      </c>
      <c r="C58" s="44">
        <f t="shared" ca="1" si="1"/>
        <v>-2.2442960471497901</v>
      </c>
      <c r="D58" s="6">
        <v>400</v>
      </c>
      <c r="E58" s="45">
        <f t="shared" ca="1" si="2"/>
        <v>-897.71841885991603</v>
      </c>
      <c r="F58" s="44">
        <f t="shared" ca="1" si="3"/>
        <v>-0.75291094178809015</v>
      </c>
      <c r="G58" s="6">
        <v>200</v>
      </c>
      <c r="H58" s="45">
        <f t="shared" ca="1" si="4"/>
        <v>-150.58218835761804</v>
      </c>
      <c r="I58" s="8" t="str">
        <f t="shared" ca="1" si="0"/>
        <v>Hit</v>
      </c>
    </row>
    <row r="59" spans="2:9" x14ac:dyDescent="0.35">
      <c r="B59" s="6">
        <v>10</v>
      </c>
      <c r="C59" s="44">
        <f t="shared" ca="1" si="1"/>
        <v>2.1561842397950537</v>
      </c>
      <c r="D59" s="6">
        <v>400</v>
      </c>
      <c r="E59" s="45">
        <f t="shared" ca="1" si="2"/>
        <v>862.47369591802146</v>
      </c>
      <c r="F59" s="44">
        <f t="shared" ca="1" si="3"/>
        <v>-0.87085861251097019</v>
      </c>
      <c r="G59" s="6">
        <v>200</v>
      </c>
      <c r="H59" s="45">
        <f t="shared" ca="1" si="4"/>
        <v>-174.17172250219403</v>
      </c>
      <c r="I59" s="8" t="str">
        <f t="shared" ca="1" si="0"/>
        <v>Hit</v>
      </c>
    </row>
    <row r="60" spans="2:9" x14ac:dyDescent="0.35">
      <c r="B60" s="6">
        <v>11</v>
      </c>
      <c r="C60" s="44">
        <f t="shared" ca="1" si="1"/>
        <v>1.216312740552175</v>
      </c>
      <c r="D60" s="6">
        <v>400</v>
      </c>
      <c r="E60" s="45">
        <f t="shared" ca="1" si="2"/>
        <v>486.52509622087001</v>
      </c>
      <c r="F60" s="44">
        <f t="shared" ca="1" si="3"/>
        <v>-0.1042979132417771</v>
      </c>
      <c r="G60" s="6">
        <v>200</v>
      </c>
      <c r="H60" s="45">
        <f t="shared" ca="1" si="4"/>
        <v>-20.859582648355421</v>
      </c>
      <c r="I60" s="8" t="str">
        <f t="shared" ca="1" si="0"/>
        <v>Hit</v>
      </c>
    </row>
    <row r="61" spans="2:9" x14ac:dyDescent="0.35">
      <c r="B61" s="6">
        <v>12</v>
      </c>
      <c r="C61" s="44">
        <f t="shared" ca="1" si="1"/>
        <v>-0.11191922763089966</v>
      </c>
      <c r="D61" s="6">
        <v>400</v>
      </c>
      <c r="E61" s="45">
        <f t="shared" ca="1" si="2"/>
        <v>-44.767691052359865</v>
      </c>
      <c r="F61" s="44">
        <f t="shared" ca="1" si="3"/>
        <v>0.97388162048265048</v>
      </c>
      <c r="G61" s="6">
        <v>200</v>
      </c>
      <c r="H61" s="45">
        <f t="shared" ca="1" si="4"/>
        <v>194.77632409653009</v>
      </c>
      <c r="I61" s="8" t="str">
        <f t="shared" ca="1" si="0"/>
        <v>Hit</v>
      </c>
    </row>
    <row r="62" spans="2:9" x14ac:dyDescent="0.35">
      <c r="B62" s="6">
        <v>13</v>
      </c>
      <c r="C62" s="44">
        <f t="shared" ca="1" si="1"/>
        <v>0.68834736922834983</v>
      </c>
      <c r="D62" s="6">
        <v>400</v>
      </c>
      <c r="E62" s="45">
        <f t="shared" ca="1" si="2"/>
        <v>275.33894769133991</v>
      </c>
      <c r="F62" s="44">
        <f t="shared" ca="1" si="3"/>
        <v>-0.59456634059053404</v>
      </c>
      <c r="G62" s="6">
        <v>200</v>
      </c>
      <c r="H62" s="45">
        <f t="shared" ca="1" si="4"/>
        <v>-118.91326811810681</v>
      </c>
      <c r="I62" s="8" t="str">
        <f t="shared" ca="1" si="0"/>
        <v>Hit</v>
      </c>
    </row>
    <row r="63" spans="2:9" x14ac:dyDescent="0.35">
      <c r="B63" s="6">
        <v>14</v>
      </c>
      <c r="C63" s="44">
        <f t="shared" ca="1" si="1"/>
        <v>0.14715968583956313</v>
      </c>
      <c r="D63" s="6">
        <v>400</v>
      </c>
      <c r="E63" s="45">
        <f t="shared" ca="1" si="2"/>
        <v>58.863874335825251</v>
      </c>
      <c r="F63" s="44">
        <f t="shared" ca="1" si="3"/>
        <v>-0.53950399187319753</v>
      </c>
      <c r="G63" s="6">
        <v>200</v>
      </c>
      <c r="H63" s="45">
        <f t="shared" ca="1" si="4"/>
        <v>-107.90079837463951</v>
      </c>
      <c r="I63" s="8" t="str">
        <f t="shared" ca="1" si="0"/>
        <v>Hit</v>
      </c>
    </row>
    <row r="64" spans="2:9" x14ac:dyDescent="0.35">
      <c r="B64" s="6">
        <v>15</v>
      </c>
      <c r="C64" s="44">
        <f t="shared" ca="1" si="1"/>
        <v>-0.21755071008508148</v>
      </c>
      <c r="D64" s="6">
        <v>400</v>
      </c>
      <c r="E64" s="45">
        <f t="shared" ca="1" si="2"/>
        <v>-87.020284034032585</v>
      </c>
      <c r="F64" s="44">
        <f t="shared" ca="1" si="3"/>
        <v>0.79562250099768916</v>
      </c>
      <c r="G64" s="6">
        <v>200</v>
      </c>
      <c r="H64" s="45">
        <f t="shared" ca="1" si="4"/>
        <v>159.12450019953783</v>
      </c>
      <c r="I64" s="8" t="str">
        <f t="shared" ca="1" si="0"/>
        <v>Hit</v>
      </c>
    </row>
    <row r="65" spans="2:9" x14ac:dyDescent="0.35">
      <c r="B65" s="6">
        <v>16</v>
      </c>
      <c r="C65" s="44">
        <f t="shared" ca="1" si="1"/>
        <v>-0.43491948308595063</v>
      </c>
      <c r="D65" s="6">
        <v>400</v>
      </c>
      <c r="E65" s="45">
        <f t="shared" ca="1" si="2"/>
        <v>-173.96779323438025</v>
      </c>
      <c r="F65" s="44">
        <f t="shared" ca="1" si="3"/>
        <v>-1.0072905455407406</v>
      </c>
      <c r="G65" s="6">
        <v>200</v>
      </c>
      <c r="H65" s="45">
        <f t="shared" ca="1" si="4"/>
        <v>-201.45810910814811</v>
      </c>
      <c r="I65" s="8" t="str">
        <f t="shared" ca="1" si="0"/>
        <v>Miss</v>
      </c>
    </row>
    <row r="66" spans="2:9" x14ac:dyDescent="0.35">
      <c r="B66" s="6">
        <v>17</v>
      </c>
      <c r="C66" s="44">
        <f t="shared" ca="1" si="1"/>
        <v>-1.4346425814726889</v>
      </c>
      <c r="D66" s="6">
        <v>400</v>
      </c>
      <c r="E66" s="45">
        <f t="shared" ca="1" si="2"/>
        <v>-573.85703258907552</v>
      </c>
      <c r="F66" s="44">
        <f t="shared" ca="1" si="3"/>
        <v>0.10087841410359011</v>
      </c>
      <c r="G66" s="6">
        <v>200</v>
      </c>
      <c r="H66" s="45">
        <f t="shared" ca="1" si="4"/>
        <v>20.175682820718023</v>
      </c>
      <c r="I66" s="8" t="str">
        <f t="shared" ca="1" si="0"/>
        <v>Hit</v>
      </c>
    </row>
    <row r="67" spans="2:9" x14ac:dyDescent="0.35">
      <c r="B67" s="6">
        <v>18</v>
      </c>
      <c r="C67" s="44">
        <f t="shared" ca="1" si="1"/>
        <v>0.15400519922099945</v>
      </c>
      <c r="D67" s="6">
        <v>400</v>
      </c>
      <c r="E67" s="45">
        <f t="shared" ca="1" si="2"/>
        <v>61.602079688399783</v>
      </c>
      <c r="F67" s="44">
        <f t="shared" ca="1" si="3"/>
        <v>-0.18689966356371326</v>
      </c>
      <c r="G67" s="6">
        <v>200</v>
      </c>
      <c r="H67" s="45">
        <f t="shared" ca="1" si="4"/>
        <v>-37.379932712742651</v>
      </c>
      <c r="I67" s="8" t="str">
        <f t="shared" ca="1" si="0"/>
        <v>Hit</v>
      </c>
    </row>
    <row r="68" spans="2:9" x14ac:dyDescent="0.35">
      <c r="B68" s="6">
        <v>19</v>
      </c>
      <c r="C68" s="44">
        <f t="shared" ca="1" si="1"/>
        <v>-0.40689479011793156</v>
      </c>
      <c r="D68" s="6">
        <v>400</v>
      </c>
      <c r="E68" s="45">
        <f t="shared" ca="1" si="2"/>
        <v>-162.75791604717261</v>
      </c>
      <c r="F68" s="44">
        <f t="shared" ca="1" si="3"/>
        <v>1.9558910473762814</v>
      </c>
      <c r="G68" s="6">
        <v>200</v>
      </c>
      <c r="H68" s="45">
        <f t="shared" ca="1" si="4"/>
        <v>391.17820947525627</v>
      </c>
      <c r="I68" s="8" t="str">
        <f t="shared" ca="1" si="0"/>
        <v>Miss</v>
      </c>
    </row>
    <row r="69" spans="2:9" x14ac:dyDescent="0.35">
      <c r="B69" s="6">
        <v>20</v>
      </c>
      <c r="C69" s="44">
        <f t="shared" ca="1" si="1"/>
        <v>0.97481540059586524</v>
      </c>
      <c r="D69" s="6">
        <v>400</v>
      </c>
      <c r="E69" s="45">
        <f t="shared" ca="1" si="2"/>
        <v>389.92616023834609</v>
      </c>
      <c r="F69" s="44">
        <f t="shared" ca="1" si="3"/>
        <v>-1.2914352306408892</v>
      </c>
      <c r="G69" s="6">
        <v>200</v>
      </c>
      <c r="H69" s="45">
        <f t="shared" ca="1" si="4"/>
        <v>-258.28704612817785</v>
      </c>
      <c r="I69" s="8" t="str">
        <f t="shared" ca="1" si="0"/>
        <v>Miss</v>
      </c>
    </row>
    <row r="70" spans="2:9" x14ac:dyDescent="0.35">
      <c r="B70" s="6">
        <v>21</v>
      </c>
      <c r="C70" s="44">
        <f t="shared" ca="1" si="1"/>
        <v>-0.11512885261556412</v>
      </c>
      <c r="D70" s="6">
        <v>400</v>
      </c>
      <c r="E70" s="45">
        <f t="shared" ca="1" si="2"/>
        <v>-46.051541046225644</v>
      </c>
      <c r="F70" s="44">
        <f t="shared" ca="1" si="3"/>
        <v>-0.21224905338460945</v>
      </c>
      <c r="G70" s="6">
        <v>200</v>
      </c>
      <c r="H70" s="45">
        <f t="shared" ca="1" si="4"/>
        <v>-42.449810676921892</v>
      </c>
      <c r="I70" s="8" t="str">
        <f t="shared" ca="1" si="0"/>
        <v>Hit</v>
      </c>
    </row>
    <row r="71" spans="2:9" x14ac:dyDescent="0.35">
      <c r="B71" s="6">
        <v>22</v>
      </c>
      <c r="C71" s="44">
        <f t="shared" ca="1" si="1"/>
        <v>-5.2172023469598448E-2</v>
      </c>
      <c r="D71" s="6">
        <v>400</v>
      </c>
      <c r="E71" s="45">
        <f t="shared" ca="1" si="2"/>
        <v>-20.868809387839381</v>
      </c>
      <c r="F71" s="44">
        <f t="shared" ca="1" si="3"/>
        <v>1.1975903909650867</v>
      </c>
      <c r="G71" s="6">
        <v>200</v>
      </c>
      <c r="H71" s="45">
        <f t="shared" ca="1" si="4"/>
        <v>239.51807819301735</v>
      </c>
      <c r="I71" s="8" t="str">
        <f t="shared" ca="1" si="0"/>
        <v>Miss</v>
      </c>
    </row>
    <row r="72" spans="2:9" x14ac:dyDescent="0.35">
      <c r="B72" s="6">
        <v>23</v>
      </c>
      <c r="C72" s="44">
        <f t="shared" ca="1" si="1"/>
        <v>-1.06011850763746</v>
      </c>
      <c r="D72" s="6">
        <v>400</v>
      </c>
      <c r="E72" s="45">
        <f t="shared" ca="1" si="2"/>
        <v>-424.04740305498399</v>
      </c>
      <c r="F72" s="44">
        <f t="shared" ca="1" si="3"/>
        <v>0.31787316497590812</v>
      </c>
      <c r="G72" s="6">
        <v>200</v>
      </c>
      <c r="H72" s="45">
        <f t="shared" ca="1" si="4"/>
        <v>63.574632995181624</v>
      </c>
      <c r="I72" s="8" t="str">
        <f t="shared" ca="1" si="0"/>
        <v>Hit</v>
      </c>
    </row>
    <row r="73" spans="2:9" x14ac:dyDescent="0.35">
      <c r="B73" s="6">
        <v>24</v>
      </c>
      <c r="C73" s="44">
        <f t="shared" ca="1" si="1"/>
        <v>-0.22906100242434901</v>
      </c>
      <c r="D73" s="6">
        <v>400</v>
      </c>
      <c r="E73" s="45">
        <f t="shared" ca="1" si="2"/>
        <v>-91.624400969739611</v>
      </c>
      <c r="F73" s="44">
        <f t="shared" ca="1" si="3"/>
        <v>0.10641454975440183</v>
      </c>
      <c r="G73" s="6">
        <v>200</v>
      </c>
      <c r="H73" s="45">
        <f t="shared" ca="1" si="4"/>
        <v>21.282909950880367</v>
      </c>
      <c r="I73" s="8" t="str">
        <f t="shared" ca="1" si="0"/>
        <v>Hit</v>
      </c>
    </row>
    <row r="74" spans="2:9" x14ac:dyDescent="0.35">
      <c r="B74" s="6">
        <v>25</v>
      </c>
      <c r="C74" s="44">
        <f t="shared" ca="1" si="1"/>
        <v>-0.25627038520050238</v>
      </c>
      <c r="D74" s="6">
        <v>400</v>
      </c>
      <c r="E74" s="45">
        <f t="shared" ca="1" si="2"/>
        <v>-102.50815408020095</v>
      </c>
      <c r="F74" s="44">
        <f t="shared" ca="1" si="3"/>
        <v>1.1579411063683005</v>
      </c>
      <c r="G74" s="6">
        <v>200</v>
      </c>
      <c r="H74" s="45">
        <f t="shared" ca="1" si="4"/>
        <v>231.58822127366011</v>
      </c>
      <c r="I74" s="8" t="str">
        <f t="shared" ca="1" si="0"/>
        <v>Miss</v>
      </c>
    </row>
    <row r="75" spans="2:9" x14ac:dyDescent="0.35">
      <c r="B75" s="6">
        <v>26</v>
      </c>
      <c r="C75" s="44">
        <f t="shared" ca="1" si="1"/>
        <v>0.46748380334144501</v>
      </c>
      <c r="D75" s="6">
        <v>400</v>
      </c>
      <c r="E75" s="45">
        <f t="shared" ca="1" si="2"/>
        <v>186.993521336578</v>
      </c>
      <c r="F75" s="44">
        <f t="shared" ca="1" si="3"/>
        <v>1.1623447766504025</v>
      </c>
      <c r="G75" s="6">
        <v>200</v>
      </c>
      <c r="H75" s="45">
        <f t="shared" ca="1" si="4"/>
        <v>232.46895533008049</v>
      </c>
      <c r="I75" s="8" t="str">
        <f t="shared" ca="1" si="0"/>
        <v>Miss</v>
      </c>
    </row>
    <row r="76" spans="2:9" x14ac:dyDescent="0.35">
      <c r="B76" s="6">
        <v>27</v>
      </c>
      <c r="C76" s="44">
        <f t="shared" ca="1" si="1"/>
        <v>0.57949960241469423</v>
      </c>
      <c r="D76" s="6">
        <v>400</v>
      </c>
      <c r="E76" s="45">
        <f t="shared" ca="1" si="2"/>
        <v>231.79984096587768</v>
      </c>
      <c r="F76" s="44">
        <f t="shared" ca="1" si="3"/>
        <v>-0.30215180139319497</v>
      </c>
      <c r="G76" s="6">
        <v>200</v>
      </c>
      <c r="H76" s="45">
        <f t="shared" ca="1" si="4"/>
        <v>-60.430360278638993</v>
      </c>
      <c r="I76" s="8" t="str">
        <f t="shared" ca="1" si="0"/>
        <v>Hit</v>
      </c>
    </row>
    <row r="77" spans="2:9" x14ac:dyDescent="0.35">
      <c r="B77" s="6">
        <v>28</v>
      </c>
      <c r="C77" s="44">
        <f t="shared" ca="1" si="1"/>
        <v>1.3778593519420566</v>
      </c>
      <c r="D77" s="6">
        <v>400</v>
      </c>
      <c r="E77" s="45">
        <f t="shared" ca="1" si="2"/>
        <v>551.1437407768226</v>
      </c>
      <c r="F77" s="44">
        <f t="shared" ca="1" si="3"/>
        <v>-1.6710910961504846</v>
      </c>
      <c r="G77" s="6">
        <v>200</v>
      </c>
      <c r="H77" s="45">
        <f t="shared" ca="1" si="4"/>
        <v>-334.21821923009691</v>
      </c>
      <c r="I77" s="8" t="str">
        <f t="shared" ca="1" si="0"/>
        <v>Miss</v>
      </c>
    </row>
    <row r="78" spans="2:9" x14ac:dyDescent="0.35">
      <c r="B78" s="6">
        <v>29</v>
      </c>
      <c r="C78" s="44">
        <f t="shared" ca="1" si="1"/>
        <v>0.79924707387202887</v>
      </c>
      <c r="D78" s="6">
        <v>400</v>
      </c>
      <c r="E78" s="45">
        <f t="shared" ca="1" si="2"/>
        <v>319.69882954881155</v>
      </c>
      <c r="F78" s="44">
        <f t="shared" ca="1" si="3"/>
        <v>-0.54974499629442741</v>
      </c>
      <c r="G78" s="6">
        <v>200</v>
      </c>
      <c r="H78" s="45">
        <f t="shared" ca="1" si="4"/>
        <v>-109.94899925888548</v>
      </c>
      <c r="I78" s="8" t="str">
        <f t="shared" ca="1" si="0"/>
        <v>Hit</v>
      </c>
    </row>
    <row r="79" spans="2:9" x14ac:dyDescent="0.35">
      <c r="B79" s="6">
        <v>30</v>
      </c>
      <c r="C79" s="44">
        <f t="shared" ca="1" si="1"/>
        <v>1.6828044179386092</v>
      </c>
      <c r="D79" s="6">
        <v>400</v>
      </c>
      <c r="E79" s="45">
        <f t="shared" ca="1" si="2"/>
        <v>673.12176717544367</v>
      </c>
      <c r="F79" s="44">
        <f t="shared" ca="1" si="3"/>
        <v>0.9642045804900744</v>
      </c>
      <c r="G79" s="6">
        <v>200</v>
      </c>
      <c r="H79" s="45">
        <f t="shared" ca="1" si="4"/>
        <v>192.84091609801487</v>
      </c>
      <c r="I79" s="8" t="str">
        <f t="shared" ca="1" si="0"/>
        <v>Hit</v>
      </c>
    </row>
    <row r="80" spans="2:9" x14ac:dyDescent="0.35">
      <c r="B80" s="6">
        <v>31</v>
      </c>
      <c r="C80" s="44">
        <f t="shared" ca="1" si="1"/>
        <v>0.77984424630499616</v>
      </c>
      <c r="D80" s="6">
        <v>400</v>
      </c>
      <c r="E80" s="45">
        <f t="shared" ca="1" si="2"/>
        <v>311.93769852199847</v>
      </c>
      <c r="F80" s="44">
        <f t="shared" ca="1" si="3"/>
        <v>-1.2346206030132731</v>
      </c>
      <c r="G80" s="6">
        <v>200</v>
      </c>
      <c r="H80" s="45">
        <f t="shared" ca="1" si="4"/>
        <v>-246.92412060265463</v>
      </c>
      <c r="I80" s="8" t="str">
        <f t="shared" ca="1" si="0"/>
        <v>Miss</v>
      </c>
    </row>
    <row r="81" spans="2:9" x14ac:dyDescent="0.35">
      <c r="B81" s="6">
        <v>32</v>
      </c>
      <c r="C81" s="44">
        <f t="shared" ca="1" si="1"/>
        <v>-0.43298753025898001</v>
      </c>
      <c r="D81" s="6">
        <v>400</v>
      </c>
      <c r="E81" s="45">
        <f t="shared" ca="1" si="2"/>
        <v>-173.19501210359201</v>
      </c>
      <c r="F81" s="44">
        <f t="shared" ca="1" si="3"/>
        <v>-1.2214642795810506</v>
      </c>
      <c r="G81" s="6">
        <v>200</v>
      </c>
      <c r="H81" s="45">
        <f t="shared" ca="1" si="4"/>
        <v>-244.29285591621013</v>
      </c>
      <c r="I81" s="8" t="str">
        <f t="shared" ca="1" si="0"/>
        <v>Miss</v>
      </c>
    </row>
    <row r="82" spans="2:9" x14ac:dyDescent="0.35">
      <c r="B82" s="6">
        <v>33</v>
      </c>
      <c r="C82" s="44">
        <f t="shared" ca="1" si="1"/>
        <v>-8.3361554759510043E-2</v>
      </c>
      <c r="D82" s="6">
        <v>400</v>
      </c>
      <c r="E82" s="45">
        <f t="shared" ca="1" si="2"/>
        <v>-33.344621903804018</v>
      </c>
      <c r="F82" s="44">
        <f t="shared" ca="1" si="3"/>
        <v>-2.4568772068832341</v>
      </c>
      <c r="G82" s="6">
        <v>200</v>
      </c>
      <c r="H82" s="45">
        <f t="shared" ca="1" si="4"/>
        <v>-491.37544137664679</v>
      </c>
      <c r="I82" s="8" t="str">
        <f t="shared" ca="1" si="0"/>
        <v>Miss</v>
      </c>
    </row>
    <row r="83" spans="2:9" x14ac:dyDescent="0.35">
      <c r="B83" s="6">
        <v>34</v>
      </c>
      <c r="C83" s="44">
        <f t="shared" ca="1" si="1"/>
        <v>2.4581897881159196</v>
      </c>
      <c r="D83" s="6">
        <v>400</v>
      </c>
      <c r="E83" s="45">
        <f t="shared" ca="1" si="2"/>
        <v>983.27591524636784</v>
      </c>
      <c r="F83" s="44">
        <f t="shared" ca="1" si="3"/>
        <v>-2.9182608425881531E-3</v>
      </c>
      <c r="G83" s="6">
        <v>200</v>
      </c>
      <c r="H83" s="45">
        <f t="shared" ca="1" si="4"/>
        <v>-0.58365216851763058</v>
      </c>
      <c r="I83" s="8" t="str">
        <f t="shared" ca="1" si="0"/>
        <v>Hit</v>
      </c>
    </row>
    <row r="84" spans="2:9" x14ac:dyDescent="0.35">
      <c r="B84" s="6">
        <v>35</v>
      </c>
      <c r="C84" s="44">
        <f t="shared" ca="1" si="1"/>
        <v>1.0303634017494476</v>
      </c>
      <c r="D84" s="6">
        <v>400</v>
      </c>
      <c r="E84" s="45">
        <f t="shared" ca="1" si="2"/>
        <v>412.14536069977908</v>
      </c>
      <c r="F84" s="44">
        <f t="shared" ca="1" si="3"/>
        <v>0.85894632392281267</v>
      </c>
      <c r="G84" s="6">
        <v>200</v>
      </c>
      <c r="H84" s="45">
        <f t="shared" ca="1" si="4"/>
        <v>171.78926478456253</v>
      </c>
      <c r="I84" s="8" t="str">
        <f t="shared" ca="1" si="0"/>
        <v>Hit</v>
      </c>
    </row>
    <row r="85" spans="2:9" x14ac:dyDescent="0.35">
      <c r="B85" s="6">
        <v>36</v>
      </c>
      <c r="C85" s="44">
        <f t="shared" ca="1" si="1"/>
        <v>-0.59898185914604563</v>
      </c>
      <c r="D85" s="6">
        <v>400</v>
      </c>
      <c r="E85" s="45">
        <f t="shared" ca="1" si="2"/>
        <v>-239.59274365841824</v>
      </c>
      <c r="F85" s="44">
        <f t="shared" ca="1" si="3"/>
        <v>2.0707110063822678</v>
      </c>
      <c r="G85" s="6">
        <v>200</v>
      </c>
      <c r="H85" s="45">
        <f t="shared" ca="1" si="4"/>
        <v>414.14220127645353</v>
      </c>
      <c r="I85" s="8" t="str">
        <f t="shared" ca="1" si="0"/>
        <v>Miss</v>
      </c>
    </row>
    <row r="86" spans="2:9" x14ac:dyDescent="0.35">
      <c r="B86" s="6">
        <v>37</v>
      </c>
      <c r="C86" s="44">
        <f t="shared" ca="1" si="1"/>
        <v>-0.72287515455222517</v>
      </c>
      <c r="D86" s="6">
        <v>400</v>
      </c>
      <c r="E86" s="45">
        <f t="shared" ca="1" si="2"/>
        <v>-289.15006182089007</v>
      </c>
      <c r="F86" s="44">
        <f t="shared" ca="1" si="3"/>
        <v>0.15619594040644902</v>
      </c>
      <c r="G86" s="6">
        <v>200</v>
      </c>
      <c r="H86" s="45">
        <f t="shared" ca="1" si="4"/>
        <v>31.239188081289804</v>
      </c>
      <c r="I86" s="8" t="str">
        <f t="shared" ca="1" si="0"/>
        <v>Hit</v>
      </c>
    </row>
    <row r="87" spans="2:9" x14ac:dyDescent="0.35">
      <c r="B87" s="6">
        <v>38</v>
      </c>
      <c r="C87" s="44">
        <f t="shared" ca="1" si="1"/>
        <v>-1.6850435075970265</v>
      </c>
      <c r="D87" s="6">
        <v>400</v>
      </c>
      <c r="E87" s="45">
        <f t="shared" ca="1" si="2"/>
        <v>-674.01740303881058</v>
      </c>
      <c r="F87" s="44">
        <f t="shared" ca="1" si="3"/>
        <v>0.37801693772685624</v>
      </c>
      <c r="G87" s="6">
        <v>200</v>
      </c>
      <c r="H87" s="45">
        <f t="shared" ca="1" si="4"/>
        <v>75.603387545371248</v>
      </c>
      <c r="I87" s="8" t="str">
        <f t="shared" ca="1" si="0"/>
        <v>Hit</v>
      </c>
    </row>
    <row r="88" spans="2:9" x14ac:dyDescent="0.35">
      <c r="B88" s="6">
        <v>39</v>
      </c>
      <c r="C88" s="44">
        <f t="shared" ca="1" si="1"/>
        <v>1.155702362869957</v>
      </c>
      <c r="D88" s="6">
        <v>400</v>
      </c>
      <c r="E88" s="45">
        <f t="shared" ca="1" si="2"/>
        <v>462.28094514798278</v>
      </c>
      <c r="F88" s="44">
        <f t="shared" ca="1" si="3"/>
        <v>-1.1680567232348438</v>
      </c>
      <c r="G88" s="6">
        <v>200</v>
      </c>
      <c r="H88" s="45">
        <f t="shared" ca="1" si="4"/>
        <v>-233.61134464696875</v>
      </c>
      <c r="I88" s="8" t="str">
        <f t="shared" ca="1" si="0"/>
        <v>Miss</v>
      </c>
    </row>
    <row r="89" spans="2:9" x14ac:dyDescent="0.35">
      <c r="B89" s="6">
        <v>40</v>
      </c>
      <c r="C89" s="44">
        <f t="shared" ca="1" si="1"/>
        <v>-8.2317321550985409E-2</v>
      </c>
      <c r="D89" s="6">
        <v>400</v>
      </c>
      <c r="E89" s="45">
        <f t="shared" ca="1" si="2"/>
        <v>-32.926928620394165</v>
      </c>
      <c r="F89" s="44">
        <f t="shared" ca="1" si="3"/>
        <v>-2.3366347934918608</v>
      </c>
      <c r="G89" s="6">
        <v>200</v>
      </c>
      <c r="H89" s="45">
        <f t="shared" ca="1" si="4"/>
        <v>-467.32695869837215</v>
      </c>
      <c r="I89" s="8" t="str">
        <f t="shared" ca="1" si="0"/>
        <v>Miss</v>
      </c>
    </row>
  </sheetData>
  <mergeCells count="26">
    <mergeCell ref="F24:F25"/>
    <mergeCell ref="A24:A25"/>
    <mergeCell ref="B24:B25"/>
    <mergeCell ref="C24:C25"/>
    <mergeCell ref="D24:D25"/>
    <mergeCell ref="E24:E25"/>
    <mergeCell ref="B28:B29"/>
    <mergeCell ref="C28:C29"/>
    <mergeCell ref="B30:B31"/>
    <mergeCell ref="C30:C31"/>
    <mergeCell ref="B37:B38"/>
    <mergeCell ref="C37:C38"/>
    <mergeCell ref="B39:B40"/>
    <mergeCell ref="C39:C40"/>
    <mergeCell ref="B42:B43"/>
    <mergeCell ref="C42:C43"/>
    <mergeCell ref="B44:B45"/>
    <mergeCell ref="C44:C45"/>
    <mergeCell ref="H48:H49"/>
    <mergeCell ref="I48:I49"/>
    <mergeCell ref="B48:B49"/>
    <mergeCell ref="C48:C49"/>
    <mergeCell ref="D48:D49"/>
    <mergeCell ref="E48:E49"/>
    <mergeCell ref="F48:F49"/>
    <mergeCell ref="G48:G49"/>
  </mergeCells>
  <pageMargins left="0.7" right="0.7" top="0.75" bottom="0.75" header="0.3" footer="0.3"/>
  <pageSetup scale="59" orientation="landscape" r:id="rId1"/>
  <rowBreaks count="2" manualBreakCount="2">
    <brk id="46" max="16383" man="1"/>
    <brk id="91" max="1638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46065-25F0-4842-ADE9-464173AE3463}">
  <sheetPr codeName="Sheet3"/>
  <dimension ref="A7:I619"/>
  <sheetViews>
    <sheetView view="pageBreakPreview" topLeftCell="A33" zoomScale="60" zoomScaleNormal="70" zoomScalePageLayoutView="50" workbookViewId="0">
      <selection activeCell="E56" sqref="E56"/>
    </sheetView>
  </sheetViews>
  <sheetFormatPr defaultRowHeight="18" x14ac:dyDescent="0.35"/>
  <cols>
    <col min="1" max="1" width="17.88671875" style="5" bestFit="1" customWidth="1"/>
    <col min="2" max="2" width="18.6640625" style="5" bestFit="1" customWidth="1"/>
    <col min="3" max="3" width="16.5546875" style="5" bestFit="1" customWidth="1"/>
    <col min="4" max="4" width="21" style="5" bestFit="1" customWidth="1"/>
    <col min="5" max="5" width="24.33203125" style="5" bestFit="1" customWidth="1"/>
    <col min="6" max="6" width="14.21875" style="5" bestFit="1" customWidth="1"/>
    <col min="7" max="7" width="9.21875" style="5" customWidth="1"/>
    <col min="8" max="8" width="14.21875" style="5" bestFit="1" customWidth="1"/>
    <col min="9" max="9" width="13.109375" style="5" bestFit="1" customWidth="1"/>
    <col min="10" max="22" width="8.88671875" style="5"/>
    <col min="23" max="23" width="13.109375" style="5" bestFit="1" customWidth="1"/>
    <col min="24" max="24" width="15.88671875" style="5" bestFit="1" customWidth="1"/>
    <col min="25" max="25" width="16.77734375" style="5" bestFit="1" customWidth="1"/>
    <col min="26" max="26" width="11.21875" style="5" bestFit="1" customWidth="1"/>
    <col min="27" max="27" width="16.21875" style="5" bestFit="1" customWidth="1"/>
    <col min="28" max="28" width="18.88671875" style="5" bestFit="1" customWidth="1"/>
    <col min="29" max="16384" width="8.88671875" style="5"/>
  </cols>
  <sheetData>
    <row r="7" ht="14.4" customHeight="1" x14ac:dyDescent="0.35"/>
    <row r="8" ht="14.4" customHeight="1" x14ac:dyDescent="0.35"/>
    <row r="9" ht="14.4" customHeight="1" x14ac:dyDescent="0.35"/>
    <row r="10" ht="14.4" customHeight="1" x14ac:dyDescent="0.35"/>
    <row r="11" ht="14.4" customHeight="1" x14ac:dyDescent="0.35"/>
    <row r="12" ht="14.4" customHeight="1" x14ac:dyDescent="0.35"/>
    <row r="13" ht="14.4" customHeight="1" x14ac:dyDescent="0.35"/>
    <row r="14" ht="14.4" customHeight="1" x14ac:dyDescent="0.35"/>
    <row r="15" ht="14.4" customHeight="1" x14ac:dyDescent="0.35"/>
    <row r="16" ht="14.4" customHeight="1" x14ac:dyDescent="0.35"/>
    <row r="20" spans="1:6" ht="14.4" customHeight="1" x14ac:dyDescent="0.35"/>
    <row r="21" spans="1:6" ht="14.4" customHeight="1" x14ac:dyDescent="0.35"/>
    <row r="22" spans="1:6" ht="14.4" customHeight="1" x14ac:dyDescent="0.35"/>
    <row r="23" spans="1:6" ht="14.4" customHeight="1" x14ac:dyDescent="0.35"/>
    <row r="24" spans="1:6" ht="14.4" customHeight="1" x14ac:dyDescent="0.35">
      <c r="A24" s="81" t="s">
        <v>50</v>
      </c>
      <c r="B24" s="81" t="s">
        <v>51</v>
      </c>
      <c r="C24" s="81" t="s">
        <v>52</v>
      </c>
      <c r="D24" s="81" t="s">
        <v>53</v>
      </c>
      <c r="E24" s="81" t="s">
        <v>54</v>
      </c>
      <c r="F24" s="81" t="s">
        <v>55</v>
      </c>
    </row>
    <row r="25" spans="1:6" ht="14.4" customHeight="1" x14ac:dyDescent="0.35">
      <c r="A25" s="81"/>
      <c r="B25" s="81"/>
      <c r="C25" s="81"/>
      <c r="D25" s="81"/>
      <c r="E25" s="81"/>
      <c r="F25" s="81"/>
    </row>
    <row r="26" spans="1:6" ht="14.4" customHeight="1" x14ac:dyDescent="0.35">
      <c r="A26" s="6">
        <f ca="1">COUNTIF(I50:I619,"Hit")</f>
        <v>404</v>
      </c>
      <c r="B26" s="6">
        <f ca="1">COUNTIF(I50:I619,"Miss")</f>
        <v>166</v>
      </c>
      <c r="C26" s="6">
        <v>570</v>
      </c>
      <c r="D26" s="7">
        <f ca="1">A26/C26</f>
        <v>0.70877192982456139</v>
      </c>
      <c r="E26" s="7">
        <f ca="1">B26/C26</f>
        <v>0.29122807017543861</v>
      </c>
      <c r="F26" s="6">
        <f ca="1">D26+E26</f>
        <v>1</v>
      </c>
    </row>
    <row r="27" spans="1:6" ht="14.4" customHeight="1" x14ac:dyDescent="0.35"/>
    <row r="28" spans="1:6" ht="14.4" customHeight="1" x14ac:dyDescent="0.35">
      <c r="B28" s="82" t="s">
        <v>35</v>
      </c>
      <c r="C28" s="82">
        <v>400</v>
      </c>
    </row>
    <row r="29" spans="1:6" ht="14.4" customHeight="1" x14ac:dyDescent="0.35">
      <c r="B29" s="82"/>
      <c r="C29" s="82"/>
    </row>
    <row r="30" spans="1:6" x14ac:dyDescent="0.35">
      <c r="B30" s="82" t="s">
        <v>35</v>
      </c>
      <c r="C30" s="82">
        <v>200</v>
      </c>
    </row>
    <row r="31" spans="1:6" x14ac:dyDescent="0.35">
      <c r="B31" s="82"/>
      <c r="C31" s="82"/>
    </row>
    <row r="37" spans="2:9" x14ac:dyDescent="0.35">
      <c r="B37" s="82" t="s">
        <v>35</v>
      </c>
      <c r="C37" s="82">
        <v>-1300</v>
      </c>
    </row>
    <row r="38" spans="2:9" x14ac:dyDescent="0.35">
      <c r="B38" s="82"/>
      <c r="C38" s="82"/>
    </row>
    <row r="39" spans="2:9" x14ac:dyDescent="0.35">
      <c r="B39" s="82" t="s">
        <v>35</v>
      </c>
      <c r="C39" s="82">
        <v>1300</v>
      </c>
    </row>
    <row r="40" spans="2:9" x14ac:dyDescent="0.35">
      <c r="B40" s="82"/>
      <c r="C40" s="82"/>
    </row>
    <row r="42" spans="2:9" x14ac:dyDescent="0.35">
      <c r="B42" s="82" t="s">
        <v>35</v>
      </c>
      <c r="C42" s="82">
        <v>-200</v>
      </c>
    </row>
    <row r="43" spans="2:9" x14ac:dyDescent="0.35">
      <c r="B43" s="82"/>
      <c r="C43" s="82"/>
    </row>
    <row r="44" spans="2:9" x14ac:dyDescent="0.35">
      <c r="B44" s="82" t="s">
        <v>35</v>
      </c>
      <c r="C44" s="82">
        <v>200</v>
      </c>
    </row>
    <row r="45" spans="2:9" x14ac:dyDescent="0.35">
      <c r="B45" s="82"/>
      <c r="C45" s="82"/>
    </row>
    <row r="48" spans="2:9" x14ac:dyDescent="0.35">
      <c r="B48" s="81" t="s">
        <v>48</v>
      </c>
      <c r="C48" s="81"/>
      <c r="D48" s="81"/>
      <c r="E48" s="81"/>
      <c r="F48" s="81"/>
      <c r="G48" s="81"/>
      <c r="H48" s="81"/>
      <c r="I48" s="81" t="s">
        <v>49</v>
      </c>
    </row>
    <row r="49" spans="2:9" x14ac:dyDescent="0.35">
      <c r="B49" s="81"/>
      <c r="C49" s="81"/>
      <c r="D49" s="81"/>
      <c r="E49" s="81"/>
      <c r="F49" s="81"/>
      <c r="G49" s="81"/>
      <c r="H49" s="81"/>
      <c r="I49" s="81"/>
    </row>
    <row r="50" spans="2:9" x14ac:dyDescent="0.35">
      <c r="B50" s="6">
        <v>1</v>
      </c>
      <c r="C50" s="44">
        <f ca="1">_xlfn.NORM.INV(RAND(),0,1)</f>
        <v>-0.42219265339821421</v>
      </c>
      <c r="D50" s="6">
        <v>400</v>
      </c>
      <c r="E50" s="45">
        <f ca="1">C50*D50</f>
        <v>-168.87706135928568</v>
      </c>
      <c r="F50" s="44">
        <f ca="1">_xlfn.NORM.INV(RAND(),0,1)</f>
        <v>0.78771222936295437</v>
      </c>
      <c r="G50" s="6">
        <v>200</v>
      </c>
      <c r="H50" s="45">
        <f ca="1">G50*F50</f>
        <v>157.54244587259086</v>
      </c>
      <c r="I50" s="8" t="str">
        <f t="shared" ref="I50:I113" ca="1" si="0">IF(AND(E50&gt;=$C$37,E50&lt;=$C$39,H50&gt;=$C$42,H50&lt;=$C$44),"Hit","Miss")</f>
        <v>Hit</v>
      </c>
    </row>
    <row r="51" spans="2:9" x14ac:dyDescent="0.35">
      <c r="B51" s="6">
        <v>2</v>
      </c>
      <c r="C51" s="44">
        <f t="shared" ref="C51:C114" ca="1" si="1">_xlfn.NORM.INV(RAND(),0,1)</f>
        <v>-1.3231548104255118</v>
      </c>
      <c r="D51" s="6">
        <v>400</v>
      </c>
      <c r="E51" s="45">
        <f t="shared" ref="E51:E114" ca="1" si="2">C51*D51</f>
        <v>-529.26192417020468</v>
      </c>
      <c r="F51" s="44">
        <f t="shared" ref="F51:F114" ca="1" si="3">_xlfn.NORM.INV(RAND(),0,1)</f>
        <v>-1.7672720520614862</v>
      </c>
      <c r="G51" s="6">
        <v>200</v>
      </c>
      <c r="H51" s="45">
        <f t="shared" ref="H51:H114" ca="1" si="4">G51*F51</f>
        <v>-353.45441041229725</v>
      </c>
      <c r="I51" s="8" t="str">
        <f t="shared" ca="1" si="0"/>
        <v>Miss</v>
      </c>
    </row>
    <row r="52" spans="2:9" x14ac:dyDescent="0.35">
      <c r="B52" s="6">
        <v>3</v>
      </c>
      <c r="C52" s="44">
        <f t="shared" ca="1" si="1"/>
        <v>-1.0369969740774332</v>
      </c>
      <c r="D52" s="6">
        <v>400</v>
      </c>
      <c r="E52" s="45">
        <f t="shared" ca="1" si="2"/>
        <v>-414.79878963097326</v>
      </c>
      <c r="F52" s="44">
        <f t="shared" ca="1" si="3"/>
        <v>0.19627975039504364</v>
      </c>
      <c r="G52" s="6">
        <v>200</v>
      </c>
      <c r="H52" s="45">
        <f t="shared" ca="1" si="4"/>
        <v>39.255950079008727</v>
      </c>
      <c r="I52" s="8" t="str">
        <f t="shared" ca="1" si="0"/>
        <v>Hit</v>
      </c>
    </row>
    <row r="53" spans="2:9" x14ac:dyDescent="0.35">
      <c r="B53" s="6">
        <v>4</v>
      </c>
      <c r="C53" s="44">
        <f t="shared" ca="1" si="1"/>
        <v>1.2589844240843757</v>
      </c>
      <c r="D53" s="6">
        <v>400</v>
      </c>
      <c r="E53" s="45">
        <f t="shared" ca="1" si="2"/>
        <v>503.5937696337503</v>
      </c>
      <c r="F53" s="44">
        <f t="shared" ca="1" si="3"/>
        <v>-1.2693462686067394</v>
      </c>
      <c r="G53" s="6">
        <v>200</v>
      </c>
      <c r="H53" s="45">
        <f t="shared" ca="1" si="4"/>
        <v>-253.86925372134789</v>
      </c>
      <c r="I53" s="8" t="str">
        <f t="shared" ca="1" si="0"/>
        <v>Miss</v>
      </c>
    </row>
    <row r="54" spans="2:9" x14ac:dyDescent="0.35">
      <c r="B54" s="6">
        <v>5</v>
      </c>
      <c r="C54" s="44">
        <f t="shared" ca="1" si="1"/>
        <v>-0.84000436916601107</v>
      </c>
      <c r="D54" s="6">
        <v>400</v>
      </c>
      <c r="E54" s="45">
        <f t="shared" ca="1" si="2"/>
        <v>-336.00174766640441</v>
      </c>
      <c r="F54" s="44">
        <f t="shared" ca="1" si="3"/>
        <v>1.078656420941895</v>
      </c>
      <c r="G54" s="6">
        <v>200</v>
      </c>
      <c r="H54" s="45">
        <f t="shared" ca="1" si="4"/>
        <v>215.73128418837899</v>
      </c>
      <c r="I54" s="8" t="str">
        <f t="shared" ca="1" si="0"/>
        <v>Miss</v>
      </c>
    </row>
    <row r="55" spans="2:9" x14ac:dyDescent="0.35">
      <c r="B55" s="6">
        <v>6</v>
      </c>
      <c r="C55" s="44">
        <f t="shared" ca="1" si="1"/>
        <v>-0.99015919993235213</v>
      </c>
      <c r="D55" s="6">
        <v>400</v>
      </c>
      <c r="E55" s="45">
        <f t="shared" ca="1" si="2"/>
        <v>-396.06367997294086</v>
      </c>
      <c r="F55" s="44">
        <f t="shared" ca="1" si="3"/>
        <v>1.2663208784049884</v>
      </c>
      <c r="G55" s="6">
        <v>200</v>
      </c>
      <c r="H55" s="45">
        <f t="shared" ca="1" si="4"/>
        <v>253.26417568099768</v>
      </c>
      <c r="I55" s="8" t="str">
        <f t="shared" ca="1" si="0"/>
        <v>Miss</v>
      </c>
    </row>
    <row r="56" spans="2:9" x14ac:dyDescent="0.35">
      <c r="B56" s="6">
        <v>7</v>
      </c>
      <c r="C56" s="44">
        <f t="shared" ca="1" si="1"/>
        <v>-0.72884259663859641</v>
      </c>
      <c r="D56" s="6">
        <v>400</v>
      </c>
      <c r="E56" s="45">
        <f t="shared" ca="1" si="2"/>
        <v>-291.53703865543855</v>
      </c>
      <c r="F56" s="44">
        <f t="shared" ca="1" si="3"/>
        <v>-0.96798231756285014</v>
      </c>
      <c r="G56" s="6">
        <v>200</v>
      </c>
      <c r="H56" s="45">
        <f t="shared" ca="1" si="4"/>
        <v>-193.59646351257004</v>
      </c>
      <c r="I56" s="8" t="str">
        <f t="shared" ca="1" si="0"/>
        <v>Hit</v>
      </c>
    </row>
    <row r="57" spans="2:9" x14ac:dyDescent="0.35">
      <c r="B57" s="6">
        <v>8</v>
      </c>
      <c r="C57" s="44">
        <f t="shared" ca="1" si="1"/>
        <v>0.45392804951603544</v>
      </c>
      <c r="D57" s="6">
        <v>400</v>
      </c>
      <c r="E57" s="45">
        <f t="shared" ca="1" si="2"/>
        <v>181.57121980641418</v>
      </c>
      <c r="F57" s="44">
        <f t="shared" ca="1" si="3"/>
        <v>-0.39740122019837393</v>
      </c>
      <c r="G57" s="6">
        <v>200</v>
      </c>
      <c r="H57" s="45">
        <f t="shared" ca="1" si="4"/>
        <v>-79.480244039674787</v>
      </c>
      <c r="I57" s="8" t="str">
        <f t="shared" ca="1" si="0"/>
        <v>Hit</v>
      </c>
    </row>
    <row r="58" spans="2:9" x14ac:dyDescent="0.35">
      <c r="B58" s="6">
        <v>9</v>
      </c>
      <c r="C58" s="44">
        <f t="shared" ca="1" si="1"/>
        <v>0.51821639923436991</v>
      </c>
      <c r="D58" s="6">
        <v>400</v>
      </c>
      <c r="E58" s="45">
        <f t="shared" ca="1" si="2"/>
        <v>207.28655969374796</v>
      </c>
      <c r="F58" s="44">
        <f t="shared" ca="1" si="3"/>
        <v>0.59880693870465318</v>
      </c>
      <c r="G58" s="6">
        <v>200</v>
      </c>
      <c r="H58" s="45">
        <f t="shared" ca="1" si="4"/>
        <v>119.76138774093063</v>
      </c>
      <c r="I58" s="8" t="str">
        <f t="shared" ca="1" si="0"/>
        <v>Hit</v>
      </c>
    </row>
    <row r="59" spans="2:9" x14ac:dyDescent="0.35">
      <c r="B59" s="6">
        <v>10</v>
      </c>
      <c r="C59" s="44">
        <f t="shared" ca="1" si="1"/>
        <v>0.86556314230934128</v>
      </c>
      <c r="D59" s="6">
        <v>400</v>
      </c>
      <c r="E59" s="45">
        <f t="shared" ca="1" si="2"/>
        <v>346.22525692373654</v>
      </c>
      <c r="F59" s="44">
        <f t="shared" ca="1" si="3"/>
        <v>-1.0257456225484505</v>
      </c>
      <c r="G59" s="6">
        <v>200</v>
      </c>
      <c r="H59" s="45">
        <f t="shared" ca="1" si="4"/>
        <v>-205.1491245096901</v>
      </c>
      <c r="I59" s="8" t="str">
        <f t="shared" ca="1" si="0"/>
        <v>Miss</v>
      </c>
    </row>
    <row r="60" spans="2:9" x14ac:dyDescent="0.35">
      <c r="B60" s="6">
        <v>11</v>
      </c>
      <c r="C60" s="44">
        <f t="shared" ca="1" si="1"/>
        <v>0.29538190102316314</v>
      </c>
      <c r="D60" s="6">
        <v>400</v>
      </c>
      <c r="E60" s="45">
        <f t="shared" ca="1" si="2"/>
        <v>118.15276040926526</v>
      </c>
      <c r="F60" s="44">
        <f t="shared" ca="1" si="3"/>
        <v>-0.5783156423658391</v>
      </c>
      <c r="G60" s="6">
        <v>200</v>
      </c>
      <c r="H60" s="45">
        <f t="shared" ca="1" si="4"/>
        <v>-115.66312847316782</v>
      </c>
      <c r="I60" s="8" t="str">
        <f t="shared" ca="1" si="0"/>
        <v>Hit</v>
      </c>
    </row>
    <row r="61" spans="2:9" x14ac:dyDescent="0.35">
      <c r="B61" s="6">
        <v>12</v>
      </c>
      <c r="C61" s="44">
        <f t="shared" ca="1" si="1"/>
        <v>0.33361549588813655</v>
      </c>
      <c r="D61" s="6">
        <v>400</v>
      </c>
      <c r="E61" s="45">
        <f t="shared" ca="1" si="2"/>
        <v>133.44619835525461</v>
      </c>
      <c r="F61" s="44">
        <f t="shared" ca="1" si="3"/>
        <v>-0.29818772370188856</v>
      </c>
      <c r="G61" s="6">
        <v>200</v>
      </c>
      <c r="H61" s="45">
        <f t="shared" ca="1" si="4"/>
        <v>-59.637544740377713</v>
      </c>
      <c r="I61" s="8" t="str">
        <f t="shared" ca="1" si="0"/>
        <v>Hit</v>
      </c>
    </row>
    <row r="62" spans="2:9" x14ac:dyDescent="0.35">
      <c r="B62" s="6">
        <v>13</v>
      </c>
      <c r="C62" s="44">
        <f t="shared" ca="1" si="1"/>
        <v>0.26852389708886487</v>
      </c>
      <c r="D62" s="6">
        <v>400</v>
      </c>
      <c r="E62" s="45">
        <f t="shared" ca="1" si="2"/>
        <v>107.40955883554595</v>
      </c>
      <c r="F62" s="44">
        <f t="shared" ca="1" si="3"/>
        <v>6.597526450420009E-2</v>
      </c>
      <c r="G62" s="6">
        <v>200</v>
      </c>
      <c r="H62" s="45">
        <f t="shared" ca="1" si="4"/>
        <v>13.195052900840018</v>
      </c>
      <c r="I62" s="8" t="str">
        <f t="shared" ca="1" si="0"/>
        <v>Hit</v>
      </c>
    </row>
    <row r="63" spans="2:9" x14ac:dyDescent="0.35">
      <c r="B63" s="6">
        <v>14</v>
      </c>
      <c r="C63" s="44">
        <f t="shared" ca="1" si="1"/>
        <v>0.26712324333480791</v>
      </c>
      <c r="D63" s="6">
        <v>400</v>
      </c>
      <c r="E63" s="45">
        <f t="shared" ca="1" si="2"/>
        <v>106.84929733392316</v>
      </c>
      <c r="F63" s="44">
        <f t="shared" ca="1" si="3"/>
        <v>-2.0622904401001985</v>
      </c>
      <c r="G63" s="6">
        <v>200</v>
      </c>
      <c r="H63" s="45">
        <f t="shared" ca="1" si="4"/>
        <v>-412.45808802003967</v>
      </c>
      <c r="I63" s="8" t="str">
        <f t="shared" ca="1" si="0"/>
        <v>Miss</v>
      </c>
    </row>
    <row r="64" spans="2:9" x14ac:dyDescent="0.35">
      <c r="B64" s="6">
        <v>15</v>
      </c>
      <c r="C64" s="44">
        <f t="shared" ca="1" si="1"/>
        <v>-9.5471949033157685E-2</v>
      </c>
      <c r="D64" s="6">
        <v>400</v>
      </c>
      <c r="E64" s="45">
        <f t="shared" ca="1" si="2"/>
        <v>-38.188779613263073</v>
      </c>
      <c r="F64" s="44">
        <f t="shared" ca="1" si="3"/>
        <v>0.63382500506745987</v>
      </c>
      <c r="G64" s="6">
        <v>200</v>
      </c>
      <c r="H64" s="45">
        <f t="shared" ca="1" si="4"/>
        <v>126.76500101349197</v>
      </c>
      <c r="I64" s="8" t="str">
        <f t="shared" ca="1" si="0"/>
        <v>Hit</v>
      </c>
    </row>
    <row r="65" spans="2:9" x14ac:dyDescent="0.35">
      <c r="B65" s="6">
        <v>16</v>
      </c>
      <c r="C65" s="44">
        <f t="shared" ca="1" si="1"/>
        <v>-0.71039464080911918</v>
      </c>
      <c r="D65" s="6">
        <v>400</v>
      </c>
      <c r="E65" s="45">
        <f t="shared" ca="1" si="2"/>
        <v>-284.15785632364765</v>
      </c>
      <c r="F65" s="44">
        <f t="shared" ca="1" si="3"/>
        <v>2.6075275636132536</v>
      </c>
      <c r="G65" s="6">
        <v>200</v>
      </c>
      <c r="H65" s="45">
        <f t="shared" ca="1" si="4"/>
        <v>521.50551272265068</v>
      </c>
      <c r="I65" s="8" t="str">
        <f t="shared" ca="1" si="0"/>
        <v>Miss</v>
      </c>
    </row>
    <row r="66" spans="2:9" x14ac:dyDescent="0.35">
      <c r="B66" s="6">
        <v>17</v>
      </c>
      <c r="C66" s="44">
        <f t="shared" ca="1" si="1"/>
        <v>0.92871705044615227</v>
      </c>
      <c r="D66" s="6">
        <v>400</v>
      </c>
      <c r="E66" s="45">
        <f t="shared" ca="1" si="2"/>
        <v>371.4868201784609</v>
      </c>
      <c r="F66" s="44">
        <f t="shared" ca="1" si="3"/>
        <v>0.44697766001221667</v>
      </c>
      <c r="G66" s="6">
        <v>200</v>
      </c>
      <c r="H66" s="45">
        <f t="shared" ca="1" si="4"/>
        <v>89.395532002443332</v>
      </c>
      <c r="I66" s="8" t="str">
        <f t="shared" ca="1" si="0"/>
        <v>Hit</v>
      </c>
    </row>
    <row r="67" spans="2:9" x14ac:dyDescent="0.35">
      <c r="B67" s="6">
        <v>18</v>
      </c>
      <c r="C67" s="44">
        <f t="shared" ca="1" si="1"/>
        <v>-8.8111722257952052E-2</v>
      </c>
      <c r="D67" s="6">
        <v>400</v>
      </c>
      <c r="E67" s="45">
        <f t="shared" ca="1" si="2"/>
        <v>-35.244688903180823</v>
      </c>
      <c r="F67" s="44">
        <f t="shared" ca="1" si="3"/>
        <v>-0.25011445403089522</v>
      </c>
      <c r="G67" s="6">
        <v>200</v>
      </c>
      <c r="H67" s="45">
        <f t="shared" ca="1" si="4"/>
        <v>-50.022890806179042</v>
      </c>
      <c r="I67" s="8" t="str">
        <f t="shared" ca="1" si="0"/>
        <v>Hit</v>
      </c>
    </row>
    <row r="68" spans="2:9" x14ac:dyDescent="0.35">
      <c r="B68" s="6">
        <v>19</v>
      </c>
      <c r="C68" s="44">
        <f t="shared" ca="1" si="1"/>
        <v>1.0028738917607141</v>
      </c>
      <c r="D68" s="6">
        <v>400</v>
      </c>
      <c r="E68" s="45">
        <f t="shared" ca="1" si="2"/>
        <v>401.1495567042856</v>
      </c>
      <c r="F68" s="44">
        <f t="shared" ca="1" si="3"/>
        <v>-1.9677206015656992</v>
      </c>
      <c r="G68" s="6">
        <v>200</v>
      </c>
      <c r="H68" s="45">
        <f t="shared" ca="1" si="4"/>
        <v>-393.54412031313984</v>
      </c>
      <c r="I68" s="8" t="str">
        <f t="shared" ca="1" si="0"/>
        <v>Miss</v>
      </c>
    </row>
    <row r="69" spans="2:9" x14ac:dyDescent="0.35">
      <c r="B69" s="6">
        <v>20</v>
      </c>
      <c r="C69" s="44">
        <f t="shared" ca="1" si="1"/>
        <v>-1.5901609906861485</v>
      </c>
      <c r="D69" s="6">
        <v>400</v>
      </c>
      <c r="E69" s="45">
        <f t="shared" ca="1" si="2"/>
        <v>-636.06439627445934</v>
      </c>
      <c r="F69" s="44">
        <f t="shared" ca="1" si="3"/>
        <v>2.9577270883434279</v>
      </c>
      <c r="G69" s="6">
        <v>200</v>
      </c>
      <c r="H69" s="45">
        <f t="shared" ca="1" si="4"/>
        <v>591.54541766868556</v>
      </c>
      <c r="I69" s="8" t="str">
        <f t="shared" ca="1" si="0"/>
        <v>Miss</v>
      </c>
    </row>
    <row r="70" spans="2:9" x14ac:dyDescent="0.35">
      <c r="B70" s="6">
        <v>21</v>
      </c>
      <c r="C70" s="44">
        <f t="shared" ca="1" si="1"/>
        <v>0.75036643261395874</v>
      </c>
      <c r="D70" s="6">
        <v>400</v>
      </c>
      <c r="E70" s="45">
        <f t="shared" ca="1" si="2"/>
        <v>300.14657304558352</v>
      </c>
      <c r="F70" s="44">
        <f t="shared" ca="1" si="3"/>
        <v>0.9557558323980615</v>
      </c>
      <c r="G70" s="6">
        <v>200</v>
      </c>
      <c r="H70" s="45">
        <f t="shared" ca="1" si="4"/>
        <v>191.1511664796123</v>
      </c>
      <c r="I70" s="8" t="str">
        <f t="shared" ca="1" si="0"/>
        <v>Hit</v>
      </c>
    </row>
    <row r="71" spans="2:9" x14ac:dyDescent="0.35">
      <c r="B71" s="6">
        <v>22</v>
      </c>
      <c r="C71" s="44">
        <f t="shared" ca="1" si="1"/>
        <v>-1.1498587474522761</v>
      </c>
      <c r="D71" s="6">
        <v>400</v>
      </c>
      <c r="E71" s="45">
        <f t="shared" ca="1" si="2"/>
        <v>-459.94349898091048</v>
      </c>
      <c r="F71" s="44">
        <f t="shared" ca="1" si="3"/>
        <v>0.88325396320950977</v>
      </c>
      <c r="G71" s="6">
        <v>200</v>
      </c>
      <c r="H71" s="45">
        <f t="shared" ca="1" si="4"/>
        <v>176.65079264190194</v>
      </c>
      <c r="I71" s="8" t="str">
        <f t="shared" ca="1" si="0"/>
        <v>Hit</v>
      </c>
    </row>
    <row r="72" spans="2:9" x14ac:dyDescent="0.35">
      <c r="B72" s="6">
        <v>23</v>
      </c>
      <c r="C72" s="44">
        <f t="shared" ca="1" si="1"/>
        <v>0.43369884425240535</v>
      </c>
      <c r="D72" s="6">
        <v>400</v>
      </c>
      <c r="E72" s="45">
        <f t="shared" ca="1" si="2"/>
        <v>173.47953770096214</v>
      </c>
      <c r="F72" s="44">
        <f t="shared" ca="1" si="3"/>
        <v>0.20969529611130977</v>
      </c>
      <c r="G72" s="6">
        <v>200</v>
      </c>
      <c r="H72" s="45">
        <f t="shared" ca="1" si="4"/>
        <v>41.939059222261953</v>
      </c>
      <c r="I72" s="8" t="str">
        <f t="shared" ca="1" si="0"/>
        <v>Hit</v>
      </c>
    </row>
    <row r="73" spans="2:9" x14ac:dyDescent="0.35">
      <c r="B73" s="6">
        <v>24</v>
      </c>
      <c r="C73" s="44">
        <f t="shared" ca="1" si="1"/>
        <v>-6.0624957396277726E-2</v>
      </c>
      <c r="D73" s="6">
        <v>400</v>
      </c>
      <c r="E73" s="45">
        <f t="shared" ca="1" si="2"/>
        <v>-24.24998295851109</v>
      </c>
      <c r="F73" s="44">
        <f t="shared" ca="1" si="3"/>
        <v>0.66088491074536204</v>
      </c>
      <c r="G73" s="6">
        <v>200</v>
      </c>
      <c r="H73" s="45">
        <f t="shared" ca="1" si="4"/>
        <v>132.17698214907242</v>
      </c>
      <c r="I73" s="8" t="str">
        <f t="shared" ca="1" si="0"/>
        <v>Hit</v>
      </c>
    </row>
    <row r="74" spans="2:9" x14ac:dyDescent="0.35">
      <c r="B74" s="6">
        <v>25</v>
      </c>
      <c r="C74" s="44">
        <f t="shared" ca="1" si="1"/>
        <v>-6.0803882259518473E-2</v>
      </c>
      <c r="D74" s="6">
        <v>400</v>
      </c>
      <c r="E74" s="45">
        <f t="shared" ca="1" si="2"/>
        <v>-24.32155290380739</v>
      </c>
      <c r="F74" s="44">
        <f t="shared" ca="1" si="3"/>
        <v>1.3797558495105262</v>
      </c>
      <c r="G74" s="6">
        <v>200</v>
      </c>
      <c r="H74" s="45">
        <f t="shared" ca="1" si="4"/>
        <v>275.95116990210522</v>
      </c>
      <c r="I74" s="8" t="str">
        <f t="shared" ca="1" si="0"/>
        <v>Miss</v>
      </c>
    </row>
    <row r="75" spans="2:9" x14ac:dyDescent="0.35">
      <c r="B75" s="6">
        <v>26</v>
      </c>
      <c r="C75" s="44">
        <f t="shared" ca="1" si="1"/>
        <v>1.0400386411762739</v>
      </c>
      <c r="D75" s="6">
        <v>400</v>
      </c>
      <c r="E75" s="45">
        <f t="shared" ca="1" si="2"/>
        <v>416.01545647050955</v>
      </c>
      <c r="F75" s="44">
        <f t="shared" ca="1" si="3"/>
        <v>0.6156775485778907</v>
      </c>
      <c r="G75" s="6">
        <v>200</v>
      </c>
      <c r="H75" s="45">
        <f t="shared" ca="1" si="4"/>
        <v>123.13550971557814</v>
      </c>
      <c r="I75" s="8" t="str">
        <f t="shared" ca="1" si="0"/>
        <v>Hit</v>
      </c>
    </row>
    <row r="76" spans="2:9" x14ac:dyDescent="0.35">
      <c r="B76" s="6">
        <v>27</v>
      </c>
      <c r="C76" s="44">
        <f t="shared" ca="1" si="1"/>
        <v>-0.11150430933085421</v>
      </c>
      <c r="D76" s="6">
        <v>400</v>
      </c>
      <c r="E76" s="45">
        <f t="shared" ca="1" si="2"/>
        <v>-44.601723732341689</v>
      </c>
      <c r="F76" s="44">
        <f t="shared" ca="1" si="3"/>
        <v>0.69842984933443875</v>
      </c>
      <c r="G76" s="6">
        <v>200</v>
      </c>
      <c r="H76" s="45">
        <f t="shared" ca="1" si="4"/>
        <v>139.68596986688775</v>
      </c>
      <c r="I76" s="8" t="str">
        <f t="shared" ca="1" si="0"/>
        <v>Hit</v>
      </c>
    </row>
    <row r="77" spans="2:9" x14ac:dyDescent="0.35">
      <c r="B77" s="6">
        <v>28</v>
      </c>
      <c r="C77" s="44">
        <f t="shared" ca="1" si="1"/>
        <v>-0.94553144006613421</v>
      </c>
      <c r="D77" s="6">
        <v>400</v>
      </c>
      <c r="E77" s="45">
        <f t="shared" ca="1" si="2"/>
        <v>-378.21257602645369</v>
      </c>
      <c r="F77" s="44">
        <f t="shared" ca="1" si="3"/>
        <v>0.62829989017383781</v>
      </c>
      <c r="G77" s="6">
        <v>200</v>
      </c>
      <c r="H77" s="45">
        <f t="shared" ca="1" si="4"/>
        <v>125.65997803476756</v>
      </c>
      <c r="I77" s="8" t="str">
        <f t="shared" ca="1" si="0"/>
        <v>Hit</v>
      </c>
    </row>
    <row r="78" spans="2:9" x14ac:dyDescent="0.35">
      <c r="B78" s="6">
        <v>29</v>
      </c>
      <c r="C78" s="44">
        <f t="shared" ca="1" si="1"/>
        <v>1.5083496978512672</v>
      </c>
      <c r="D78" s="6">
        <v>400</v>
      </c>
      <c r="E78" s="45">
        <f t="shared" ca="1" si="2"/>
        <v>603.33987914050681</v>
      </c>
      <c r="F78" s="44">
        <f t="shared" ca="1" si="3"/>
        <v>1.3577114285503058</v>
      </c>
      <c r="G78" s="6">
        <v>200</v>
      </c>
      <c r="H78" s="45">
        <f t="shared" ca="1" si="4"/>
        <v>271.54228571006115</v>
      </c>
      <c r="I78" s="8" t="str">
        <f t="shared" ca="1" si="0"/>
        <v>Miss</v>
      </c>
    </row>
    <row r="79" spans="2:9" x14ac:dyDescent="0.35">
      <c r="B79" s="6">
        <v>30</v>
      </c>
      <c r="C79" s="44">
        <f t="shared" ca="1" si="1"/>
        <v>1.1665931321659686</v>
      </c>
      <c r="D79" s="6">
        <v>400</v>
      </c>
      <c r="E79" s="45">
        <f t="shared" ca="1" si="2"/>
        <v>466.63725286638743</v>
      </c>
      <c r="F79" s="44">
        <f t="shared" ca="1" si="3"/>
        <v>-0.75624186855721964</v>
      </c>
      <c r="G79" s="6">
        <v>200</v>
      </c>
      <c r="H79" s="45">
        <f t="shared" ca="1" si="4"/>
        <v>-151.24837371144392</v>
      </c>
      <c r="I79" s="8" t="str">
        <f t="shared" ca="1" si="0"/>
        <v>Hit</v>
      </c>
    </row>
    <row r="80" spans="2:9" x14ac:dyDescent="0.35">
      <c r="B80" s="6">
        <v>31</v>
      </c>
      <c r="C80" s="44">
        <f t="shared" ca="1" si="1"/>
        <v>-6.8970999118623269E-2</v>
      </c>
      <c r="D80" s="6">
        <v>400</v>
      </c>
      <c r="E80" s="45">
        <f t="shared" ca="1" si="2"/>
        <v>-27.588399647449307</v>
      </c>
      <c r="F80" s="44">
        <f t="shared" ca="1" si="3"/>
        <v>-0.52783048801101418</v>
      </c>
      <c r="G80" s="6">
        <v>200</v>
      </c>
      <c r="H80" s="45">
        <f t="shared" ca="1" si="4"/>
        <v>-105.56609760220283</v>
      </c>
      <c r="I80" s="8" t="str">
        <f t="shared" ca="1" si="0"/>
        <v>Hit</v>
      </c>
    </row>
    <row r="81" spans="2:9" x14ac:dyDescent="0.35">
      <c r="B81" s="6">
        <v>32</v>
      </c>
      <c r="C81" s="44">
        <f t="shared" ca="1" si="1"/>
        <v>1.2843374978758866</v>
      </c>
      <c r="D81" s="6">
        <v>400</v>
      </c>
      <c r="E81" s="45">
        <f t="shared" ca="1" si="2"/>
        <v>513.73499915035461</v>
      </c>
      <c r="F81" s="44">
        <f t="shared" ca="1" si="3"/>
        <v>2.301588263226035E-2</v>
      </c>
      <c r="G81" s="6">
        <v>200</v>
      </c>
      <c r="H81" s="45">
        <f t="shared" ca="1" si="4"/>
        <v>4.6031765264520699</v>
      </c>
      <c r="I81" s="8" t="str">
        <f t="shared" ca="1" si="0"/>
        <v>Hit</v>
      </c>
    </row>
    <row r="82" spans="2:9" x14ac:dyDescent="0.35">
      <c r="B82" s="6">
        <v>33</v>
      </c>
      <c r="C82" s="44">
        <f t="shared" ca="1" si="1"/>
        <v>0.42416068061568457</v>
      </c>
      <c r="D82" s="6">
        <v>400</v>
      </c>
      <c r="E82" s="45">
        <f t="shared" ca="1" si="2"/>
        <v>169.66427224627384</v>
      </c>
      <c r="F82" s="44">
        <f t="shared" ca="1" si="3"/>
        <v>-0.36510757279934858</v>
      </c>
      <c r="G82" s="6">
        <v>200</v>
      </c>
      <c r="H82" s="45">
        <f t="shared" ca="1" si="4"/>
        <v>-73.021514559869715</v>
      </c>
      <c r="I82" s="8" t="str">
        <f t="shared" ca="1" si="0"/>
        <v>Hit</v>
      </c>
    </row>
    <row r="83" spans="2:9" x14ac:dyDescent="0.35">
      <c r="B83" s="6">
        <v>34</v>
      </c>
      <c r="C83" s="44">
        <f t="shared" ca="1" si="1"/>
        <v>-0.4581107548753704</v>
      </c>
      <c r="D83" s="6">
        <v>400</v>
      </c>
      <c r="E83" s="45">
        <f t="shared" ca="1" si="2"/>
        <v>-183.24430195014816</v>
      </c>
      <c r="F83" s="44">
        <f t="shared" ca="1" si="3"/>
        <v>-1.1937935775349722</v>
      </c>
      <c r="G83" s="6">
        <v>200</v>
      </c>
      <c r="H83" s="45">
        <f t="shared" ca="1" si="4"/>
        <v>-238.75871550699443</v>
      </c>
      <c r="I83" s="8" t="str">
        <f t="shared" ca="1" si="0"/>
        <v>Miss</v>
      </c>
    </row>
    <row r="84" spans="2:9" x14ac:dyDescent="0.35">
      <c r="B84" s="6">
        <v>35</v>
      </c>
      <c r="C84" s="44">
        <f t="shared" ca="1" si="1"/>
        <v>2.1586530776213565E-2</v>
      </c>
      <c r="D84" s="6">
        <v>400</v>
      </c>
      <c r="E84" s="45">
        <f t="shared" ca="1" si="2"/>
        <v>8.6346123104854264</v>
      </c>
      <c r="F84" s="44">
        <f t="shared" ca="1" si="3"/>
        <v>1.7871406459381887</v>
      </c>
      <c r="G84" s="6">
        <v>200</v>
      </c>
      <c r="H84" s="45">
        <f t="shared" ca="1" si="4"/>
        <v>357.42812918763775</v>
      </c>
      <c r="I84" s="8" t="str">
        <f t="shared" ca="1" si="0"/>
        <v>Miss</v>
      </c>
    </row>
    <row r="85" spans="2:9" x14ac:dyDescent="0.35">
      <c r="B85" s="6">
        <v>36</v>
      </c>
      <c r="C85" s="44">
        <f t="shared" ca="1" si="1"/>
        <v>0.16552533584490156</v>
      </c>
      <c r="D85" s="6">
        <v>400</v>
      </c>
      <c r="E85" s="45">
        <f t="shared" ca="1" si="2"/>
        <v>66.210134337960625</v>
      </c>
      <c r="F85" s="44">
        <f t="shared" ca="1" si="3"/>
        <v>-1.6399952726651319</v>
      </c>
      <c r="G85" s="6">
        <v>200</v>
      </c>
      <c r="H85" s="45">
        <f t="shared" ca="1" si="4"/>
        <v>-327.99905453302637</v>
      </c>
      <c r="I85" s="8" t="str">
        <f t="shared" ca="1" si="0"/>
        <v>Miss</v>
      </c>
    </row>
    <row r="86" spans="2:9" x14ac:dyDescent="0.35">
      <c r="B86" s="6">
        <v>37</v>
      </c>
      <c r="C86" s="44">
        <f t="shared" ca="1" si="1"/>
        <v>1.7791384605590872</v>
      </c>
      <c r="D86" s="6">
        <v>400</v>
      </c>
      <c r="E86" s="45">
        <f t="shared" ca="1" si="2"/>
        <v>711.65538422363488</v>
      </c>
      <c r="F86" s="44">
        <f t="shared" ca="1" si="3"/>
        <v>3.4071383489613874E-2</v>
      </c>
      <c r="G86" s="6">
        <v>200</v>
      </c>
      <c r="H86" s="45">
        <f t="shared" ca="1" si="4"/>
        <v>6.8142766979227751</v>
      </c>
      <c r="I86" s="8" t="str">
        <f t="shared" ca="1" si="0"/>
        <v>Hit</v>
      </c>
    </row>
    <row r="87" spans="2:9" x14ac:dyDescent="0.35">
      <c r="B87" s="6">
        <v>38</v>
      </c>
      <c r="C87" s="44">
        <f t="shared" ca="1" si="1"/>
        <v>-0.38727167459391759</v>
      </c>
      <c r="D87" s="6">
        <v>400</v>
      </c>
      <c r="E87" s="45">
        <f t="shared" ca="1" si="2"/>
        <v>-154.90866983756703</v>
      </c>
      <c r="F87" s="44">
        <f t="shared" ca="1" si="3"/>
        <v>-0.99130894639357203</v>
      </c>
      <c r="G87" s="6">
        <v>200</v>
      </c>
      <c r="H87" s="45">
        <f t="shared" ca="1" si="4"/>
        <v>-198.26178927871442</v>
      </c>
      <c r="I87" s="8" t="str">
        <f t="shared" ca="1" si="0"/>
        <v>Hit</v>
      </c>
    </row>
    <row r="88" spans="2:9" x14ac:dyDescent="0.35">
      <c r="B88" s="6">
        <v>39</v>
      </c>
      <c r="C88" s="44">
        <f t="shared" ca="1" si="1"/>
        <v>0.7521543833632498</v>
      </c>
      <c r="D88" s="6">
        <v>400</v>
      </c>
      <c r="E88" s="45">
        <f t="shared" ca="1" si="2"/>
        <v>300.86175334529992</v>
      </c>
      <c r="F88" s="44">
        <f t="shared" ca="1" si="3"/>
        <v>-0.44325553829019548</v>
      </c>
      <c r="G88" s="6">
        <v>200</v>
      </c>
      <c r="H88" s="45">
        <f t="shared" ca="1" si="4"/>
        <v>-88.651107658039095</v>
      </c>
      <c r="I88" s="8" t="str">
        <f t="shared" ca="1" si="0"/>
        <v>Hit</v>
      </c>
    </row>
    <row r="89" spans="2:9" x14ac:dyDescent="0.35">
      <c r="B89" s="6">
        <v>40</v>
      </c>
      <c r="C89" s="44">
        <f t="shared" ca="1" si="1"/>
        <v>-5.5893415543719613E-2</v>
      </c>
      <c r="D89" s="6">
        <v>400</v>
      </c>
      <c r="E89" s="45">
        <f t="shared" ca="1" si="2"/>
        <v>-22.357366217487844</v>
      </c>
      <c r="F89" s="44">
        <f t="shared" ca="1" si="3"/>
        <v>-1.3081556981712028</v>
      </c>
      <c r="G89" s="6">
        <v>200</v>
      </c>
      <c r="H89" s="45">
        <f t="shared" ca="1" si="4"/>
        <v>-261.63113963424058</v>
      </c>
      <c r="I89" s="8" t="str">
        <f t="shared" ca="1" si="0"/>
        <v>Miss</v>
      </c>
    </row>
    <row r="90" spans="2:9" x14ac:dyDescent="0.35">
      <c r="B90" s="6">
        <v>41</v>
      </c>
      <c r="C90" s="44">
        <f t="shared" ca="1" si="1"/>
        <v>0.42861842570177627</v>
      </c>
      <c r="D90" s="6">
        <v>400</v>
      </c>
      <c r="E90" s="45">
        <f t="shared" ca="1" si="2"/>
        <v>171.44737028071052</v>
      </c>
      <c r="F90" s="44">
        <f t="shared" ca="1" si="3"/>
        <v>-0.17899196573028031</v>
      </c>
      <c r="G90" s="6">
        <v>200</v>
      </c>
      <c r="H90" s="45">
        <f t="shared" ca="1" si="4"/>
        <v>-35.798393146056064</v>
      </c>
      <c r="I90" s="8" t="str">
        <f t="shared" ca="1" si="0"/>
        <v>Hit</v>
      </c>
    </row>
    <row r="91" spans="2:9" x14ac:dyDescent="0.35">
      <c r="B91" s="6">
        <v>42</v>
      </c>
      <c r="C91" s="44">
        <f t="shared" ca="1" si="1"/>
        <v>-1.2765516345299015</v>
      </c>
      <c r="D91" s="6">
        <v>400</v>
      </c>
      <c r="E91" s="45">
        <f t="shared" ca="1" si="2"/>
        <v>-510.62065381196061</v>
      </c>
      <c r="F91" s="44">
        <f t="shared" ca="1" si="3"/>
        <v>0.74151509431957774</v>
      </c>
      <c r="G91" s="6">
        <v>200</v>
      </c>
      <c r="H91" s="45">
        <f t="shared" ca="1" si="4"/>
        <v>148.30301886391555</v>
      </c>
      <c r="I91" s="8" t="str">
        <f t="shared" ca="1" si="0"/>
        <v>Hit</v>
      </c>
    </row>
    <row r="92" spans="2:9" x14ac:dyDescent="0.35">
      <c r="B92" s="6">
        <v>43</v>
      </c>
      <c r="C92" s="44">
        <f t="shared" ca="1" si="1"/>
        <v>-0.12402633492659389</v>
      </c>
      <c r="D92" s="6">
        <v>400</v>
      </c>
      <c r="E92" s="45">
        <f t="shared" ca="1" si="2"/>
        <v>-49.610533970637555</v>
      </c>
      <c r="F92" s="44">
        <f t="shared" ca="1" si="3"/>
        <v>0.24871485326485693</v>
      </c>
      <c r="G92" s="6">
        <v>200</v>
      </c>
      <c r="H92" s="45">
        <f t="shared" ca="1" si="4"/>
        <v>49.742970652971387</v>
      </c>
      <c r="I92" s="8" t="str">
        <f t="shared" ca="1" si="0"/>
        <v>Hit</v>
      </c>
    </row>
    <row r="93" spans="2:9" x14ac:dyDescent="0.35">
      <c r="B93" s="6">
        <v>44</v>
      </c>
      <c r="C93" s="44">
        <f t="shared" ca="1" si="1"/>
        <v>-0.59645263984310648</v>
      </c>
      <c r="D93" s="6">
        <v>400</v>
      </c>
      <c r="E93" s="45">
        <f t="shared" ca="1" si="2"/>
        <v>-238.58105593724258</v>
      </c>
      <c r="F93" s="44">
        <f t="shared" ca="1" si="3"/>
        <v>-0.25204500427281468</v>
      </c>
      <c r="G93" s="6">
        <v>200</v>
      </c>
      <c r="H93" s="45">
        <f t="shared" ca="1" si="4"/>
        <v>-50.409000854562933</v>
      </c>
      <c r="I93" s="8" t="str">
        <f t="shared" ca="1" si="0"/>
        <v>Hit</v>
      </c>
    </row>
    <row r="94" spans="2:9" x14ac:dyDescent="0.35">
      <c r="B94" s="6">
        <v>45</v>
      </c>
      <c r="C94" s="44">
        <f t="shared" ca="1" si="1"/>
        <v>-2.2611088043329248</v>
      </c>
      <c r="D94" s="6">
        <v>400</v>
      </c>
      <c r="E94" s="45">
        <f t="shared" ca="1" si="2"/>
        <v>-904.44352173316997</v>
      </c>
      <c r="F94" s="44">
        <f t="shared" ca="1" si="3"/>
        <v>-0.45004185318516032</v>
      </c>
      <c r="G94" s="6">
        <v>200</v>
      </c>
      <c r="H94" s="45">
        <f t="shared" ca="1" si="4"/>
        <v>-90.008370637032058</v>
      </c>
      <c r="I94" s="8" t="str">
        <f t="shared" ca="1" si="0"/>
        <v>Hit</v>
      </c>
    </row>
    <row r="95" spans="2:9" x14ac:dyDescent="0.35">
      <c r="B95" s="6">
        <v>46</v>
      </c>
      <c r="C95" s="44">
        <f t="shared" ca="1" si="1"/>
        <v>-1.4465024679896024</v>
      </c>
      <c r="D95" s="6">
        <v>400</v>
      </c>
      <c r="E95" s="45">
        <f t="shared" ca="1" si="2"/>
        <v>-578.60098719584096</v>
      </c>
      <c r="F95" s="44">
        <f t="shared" ca="1" si="3"/>
        <v>0.71819597461398055</v>
      </c>
      <c r="G95" s="6">
        <v>200</v>
      </c>
      <c r="H95" s="45">
        <f t="shared" ca="1" si="4"/>
        <v>143.63919492279612</v>
      </c>
      <c r="I95" s="8" t="str">
        <f t="shared" ca="1" si="0"/>
        <v>Hit</v>
      </c>
    </row>
    <row r="96" spans="2:9" x14ac:dyDescent="0.35">
      <c r="B96" s="6">
        <v>47</v>
      </c>
      <c r="C96" s="44">
        <f t="shared" ca="1" si="1"/>
        <v>-1.4806752422835328</v>
      </c>
      <c r="D96" s="6">
        <v>400</v>
      </c>
      <c r="E96" s="45">
        <f t="shared" ca="1" si="2"/>
        <v>-592.27009691341311</v>
      </c>
      <c r="F96" s="44">
        <f t="shared" ca="1" si="3"/>
        <v>-0.94268100387814224</v>
      </c>
      <c r="G96" s="6">
        <v>200</v>
      </c>
      <c r="H96" s="45">
        <f t="shared" ca="1" si="4"/>
        <v>-188.53620077562846</v>
      </c>
      <c r="I96" s="8" t="str">
        <f t="shared" ca="1" si="0"/>
        <v>Hit</v>
      </c>
    </row>
    <row r="97" spans="2:9" x14ac:dyDescent="0.35">
      <c r="B97" s="6">
        <v>48</v>
      </c>
      <c r="C97" s="44">
        <f t="shared" ca="1" si="1"/>
        <v>-1.5953911326479859</v>
      </c>
      <c r="D97" s="6">
        <v>400</v>
      </c>
      <c r="E97" s="45">
        <f t="shared" ca="1" si="2"/>
        <v>-638.1564530591944</v>
      </c>
      <c r="F97" s="44">
        <f t="shared" ca="1" si="3"/>
        <v>-0.11069127717544547</v>
      </c>
      <c r="G97" s="6">
        <v>200</v>
      </c>
      <c r="H97" s="45">
        <f t="shared" ca="1" si="4"/>
        <v>-22.138255435089093</v>
      </c>
      <c r="I97" s="8" t="str">
        <f t="shared" ca="1" si="0"/>
        <v>Hit</v>
      </c>
    </row>
    <row r="98" spans="2:9" x14ac:dyDescent="0.35">
      <c r="B98" s="6">
        <v>49</v>
      </c>
      <c r="C98" s="44">
        <f t="shared" ca="1" si="1"/>
        <v>-1.7502466620017831</v>
      </c>
      <c r="D98" s="6">
        <v>400</v>
      </c>
      <c r="E98" s="45">
        <f t="shared" ca="1" si="2"/>
        <v>-700.09866480071321</v>
      </c>
      <c r="F98" s="44">
        <f t="shared" ca="1" si="3"/>
        <v>-0.52958341926928665</v>
      </c>
      <c r="G98" s="6">
        <v>200</v>
      </c>
      <c r="H98" s="45">
        <f t="shared" ca="1" si="4"/>
        <v>-105.91668385385734</v>
      </c>
      <c r="I98" s="8" t="str">
        <f t="shared" ca="1" si="0"/>
        <v>Hit</v>
      </c>
    </row>
    <row r="99" spans="2:9" x14ac:dyDescent="0.35">
      <c r="B99" s="6">
        <v>50</v>
      </c>
      <c r="C99" s="44">
        <f t="shared" ca="1" si="1"/>
        <v>0.19832811531266545</v>
      </c>
      <c r="D99" s="6">
        <v>400</v>
      </c>
      <c r="E99" s="45">
        <f t="shared" ca="1" si="2"/>
        <v>79.331246125066173</v>
      </c>
      <c r="F99" s="44">
        <f t="shared" ca="1" si="3"/>
        <v>-1.2326961541588857</v>
      </c>
      <c r="G99" s="6">
        <v>200</v>
      </c>
      <c r="H99" s="45">
        <f t="shared" ca="1" si="4"/>
        <v>-246.53923083177713</v>
      </c>
      <c r="I99" s="8" t="str">
        <f t="shared" ca="1" si="0"/>
        <v>Miss</v>
      </c>
    </row>
    <row r="100" spans="2:9" x14ac:dyDescent="0.35">
      <c r="B100" s="6">
        <v>51</v>
      </c>
      <c r="C100" s="44">
        <f t="shared" ca="1" si="1"/>
        <v>1.0202151739111409</v>
      </c>
      <c r="D100" s="6">
        <v>400</v>
      </c>
      <c r="E100" s="45">
        <f t="shared" ca="1" si="2"/>
        <v>408.08606956445635</v>
      </c>
      <c r="F100" s="44">
        <f t="shared" ca="1" si="3"/>
        <v>0.97679306193831883</v>
      </c>
      <c r="G100" s="6">
        <v>200</v>
      </c>
      <c r="H100" s="45">
        <f t="shared" ca="1" si="4"/>
        <v>195.35861238766375</v>
      </c>
      <c r="I100" s="8" t="str">
        <f t="shared" ca="1" si="0"/>
        <v>Hit</v>
      </c>
    </row>
    <row r="101" spans="2:9" x14ac:dyDescent="0.35">
      <c r="B101" s="6">
        <v>52</v>
      </c>
      <c r="C101" s="44">
        <f t="shared" ca="1" si="1"/>
        <v>-0.85568467761113065</v>
      </c>
      <c r="D101" s="6">
        <v>400</v>
      </c>
      <c r="E101" s="45">
        <f t="shared" ca="1" si="2"/>
        <v>-342.27387104445228</v>
      </c>
      <c r="F101" s="44">
        <f t="shared" ca="1" si="3"/>
        <v>-0.21664800672077217</v>
      </c>
      <c r="G101" s="6">
        <v>200</v>
      </c>
      <c r="H101" s="45">
        <f t="shared" ca="1" si="4"/>
        <v>-43.329601344154433</v>
      </c>
      <c r="I101" s="8" t="str">
        <f t="shared" ca="1" si="0"/>
        <v>Hit</v>
      </c>
    </row>
    <row r="102" spans="2:9" x14ac:dyDescent="0.35">
      <c r="B102" s="6">
        <v>53</v>
      </c>
      <c r="C102" s="44">
        <f t="shared" ca="1" si="1"/>
        <v>-7.1640592074702469E-2</v>
      </c>
      <c r="D102" s="6">
        <v>400</v>
      </c>
      <c r="E102" s="45">
        <f t="shared" ca="1" si="2"/>
        <v>-28.656236829880989</v>
      </c>
      <c r="F102" s="44">
        <f t="shared" ca="1" si="3"/>
        <v>1.071255045681248</v>
      </c>
      <c r="G102" s="6">
        <v>200</v>
      </c>
      <c r="H102" s="45">
        <f t="shared" ca="1" si="4"/>
        <v>214.25100913624959</v>
      </c>
      <c r="I102" s="8" t="str">
        <f t="shared" ca="1" si="0"/>
        <v>Miss</v>
      </c>
    </row>
    <row r="103" spans="2:9" x14ac:dyDescent="0.35">
      <c r="B103" s="6">
        <v>54</v>
      </c>
      <c r="C103" s="44">
        <f t="shared" ca="1" si="1"/>
        <v>-0.42107446435889301</v>
      </c>
      <c r="D103" s="6">
        <v>400</v>
      </c>
      <c r="E103" s="45">
        <f t="shared" ca="1" si="2"/>
        <v>-168.4297857435572</v>
      </c>
      <c r="F103" s="44">
        <f t="shared" ca="1" si="3"/>
        <v>0.61336550639537679</v>
      </c>
      <c r="G103" s="6">
        <v>200</v>
      </c>
      <c r="H103" s="45">
        <f t="shared" ca="1" si="4"/>
        <v>122.67310127907535</v>
      </c>
      <c r="I103" s="8" t="str">
        <f t="shared" ca="1" si="0"/>
        <v>Hit</v>
      </c>
    </row>
    <row r="104" spans="2:9" x14ac:dyDescent="0.35">
      <c r="B104" s="6">
        <v>55</v>
      </c>
      <c r="C104" s="44">
        <f t="shared" ca="1" si="1"/>
        <v>-0.75032857482037263</v>
      </c>
      <c r="D104" s="6">
        <v>400</v>
      </c>
      <c r="E104" s="45">
        <f t="shared" ca="1" si="2"/>
        <v>-300.13142992814903</v>
      </c>
      <c r="F104" s="44">
        <f t="shared" ca="1" si="3"/>
        <v>0.23285583675024119</v>
      </c>
      <c r="G104" s="6">
        <v>200</v>
      </c>
      <c r="H104" s="45">
        <f t="shared" ca="1" si="4"/>
        <v>46.571167350048235</v>
      </c>
      <c r="I104" s="8" t="str">
        <f t="shared" ca="1" si="0"/>
        <v>Hit</v>
      </c>
    </row>
    <row r="105" spans="2:9" x14ac:dyDescent="0.35">
      <c r="B105" s="6">
        <v>56</v>
      </c>
      <c r="C105" s="44">
        <f t="shared" ca="1" si="1"/>
        <v>0.73966035563598076</v>
      </c>
      <c r="D105" s="6">
        <v>400</v>
      </c>
      <c r="E105" s="45">
        <f t="shared" ca="1" si="2"/>
        <v>295.86414225439228</v>
      </c>
      <c r="F105" s="44">
        <f t="shared" ca="1" si="3"/>
        <v>0.60173629251577021</v>
      </c>
      <c r="G105" s="6">
        <v>200</v>
      </c>
      <c r="H105" s="45">
        <f t="shared" ca="1" si="4"/>
        <v>120.34725850315404</v>
      </c>
      <c r="I105" s="8" t="str">
        <f t="shared" ca="1" si="0"/>
        <v>Hit</v>
      </c>
    </row>
    <row r="106" spans="2:9" x14ac:dyDescent="0.35">
      <c r="B106" s="6">
        <v>57</v>
      </c>
      <c r="C106" s="44">
        <f t="shared" ca="1" si="1"/>
        <v>1.0609515293044458</v>
      </c>
      <c r="D106" s="6">
        <v>400</v>
      </c>
      <c r="E106" s="45">
        <f t="shared" ca="1" si="2"/>
        <v>424.38061172177834</v>
      </c>
      <c r="F106" s="44">
        <f t="shared" ca="1" si="3"/>
        <v>-0.61953649648024278</v>
      </c>
      <c r="G106" s="6">
        <v>200</v>
      </c>
      <c r="H106" s="45">
        <f t="shared" ca="1" si="4"/>
        <v>-123.90729929604856</v>
      </c>
      <c r="I106" s="8" t="str">
        <f t="shared" ca="1" si="0"/>
        <v>Hit</v>
      </c>
    </row>
    <row r="107" spans="2:9" x14ac:dyDescent="0.35">
      <c r="B107" s="6">
        <v>58</v>
      </c>
      <c r="C107" s="44">
        <f t="shared" ca="1" si="1"/>
        <v>1.5046299777448122</v>
      </c>
      <c r="D107" s="6">
        <v>400</v>
      </c>
      <c r="E107" s="45">
        <f t="shared" ca="1" si="2"/>
        <v>601.85199109792484</v>
      </c>
      <c r="F107" s="44">
        <f t="shared" ca="1" si="3"/>
        <v>0.24810633422431067</v>
      </c>
      <c r="G107" s="6">
        <v>200</v>
      </c>
      <c r="H107" s="45">
        <f t="shared" ca="1" si="4"/>
        <v>49.621266844862134</v>
      </c>
      <c r="I107" s="8" t="str">
        <f t="shared" ca="1" si="0"/>
        <v>Hit</v>
      </c>
    </row>
    <row r="108" spans="2:9" x14ac:dyDescent="0.35">
      <c r="B108" s="6">
        <v>59</v>
      </c>
      <c r="C108" s="44">
        <f t="shared" ca="1" si="1"/>
        <v>-1.1278724186489639</v>
      </c>
      <c r="D108" s="6">
        <v>400</v>
      </c>
      <c r="E108" s="45">
        <f t="shared" ca="1" si="2"/>
        <v>-451.14896745958555</v>
      </c>
      <c r="F108" s="44">
        <f t="shared" ca="1" si="3"/>
        <v>0.4202959732672038</v>
      </c>
      <c r="G108" s="6">
        <v>200</v>
      </c>
      <c r="H108" s="45">
        <f t="shared" ca="1" si="4"/>
        <v>84.059194653440755</v>
      </c>
      <c r="I108" s="8" t="str">
        <f t="shared" ca="1" si="0"/>
        <v>Hit</v>
      </c>
    </row>
    <row r="109" spans="2:9" x14ac:dyDescent="0.35">
      <c r="B109" s="6">
        <v>60</v>
      </c>
      <c r="C109" s="44">
        <f t="shared" ca="1" si="1"/>
        <v>1.4668669004223391</v>
      </c>
      <c r="D109" s="6">
        <v>400</v>
      </c>
      <c r="E109" s="45">
        <f t="shared" ca="1" si="2"/>
        <v>586.74676016893568</v>
      </c>
      <c r="F109" s="44">
        <f t="shared" ca="1" si="3"/>
        <v>-0.6455890735871449</v>
      </c>
      <c r="G109" s="6">
        <v>200</v>
      </c>
      <c r="H109" s="45">
        <f t="shared" ca="1" si="4"/>
        <v>-129.11781471742898</v>
      </c>
      <c r="I109" s="8" t="str">
        <f t="shared" ca="1" si="0"/>
        <v>Hit</v>
      </c>
    </row>
    <row r="110" spans="2:9" x14ac:dyDescent="0.35">
      <c r="B110" s="6">
        <v>61</v>
      </c>
      <c r="C110" s="44">
        <f t="shared" ca="1" si="1"/>
        <v>0.48450551812786063</v>
      </c>
      <c r="D110" s="6">
        <v>400</v>
      </c>
      <c r="E110" s="45">
        <f t="shared" ca="1" si="2"/>
        <v>193.80220725114427</v>
      </c>
      <c r="F110" s="44">
        <f t="shared" ca="1" si="3"/>
        <v>2.2926676729806967</v>
      </c>
      <c r="G110" s="6">
        <v>200</v>
      </c>
      <c r="H110" s="45">
        <f t="shared" ca="1" si="4"/>
        <v>458.53353459613936</v>
      </c>
      <c r="I110" s="8" t="str">
        <f t="shared" ca="1" si="0"/>
        <v>Miss</v>
      </c>
    </row>
    <row r="111" spans="2:9" x14ac:dyDescent="0.35">
      <c r="B111" s="6">
        <v>62</v>
      </c>
      <c r="C111" s="44">
        <f t="shared" ca="1" si="1"/>
        <v>0.34358557488213626</v>
      </c>
      <c r="D111" s="6">
        <v>400</v>
      </c>
      <c r="E111" s="45">
        <f t="shared" ca="1" si="2"/>
        <v>137.43422995285451</v>
      </c>
      <c r="F111" s="44">
        <f t="shared" ca="1" si="3"/>
        <v>0.39306454009620523</v>
      </c>
      <c r="G111" s="6">
        <v>200</v>
      </c>
      <c r="H111" s="45">
        <f t="shared" ca="1" si="4"/>
        <v>78.612908019241047</v>
      </c>
      <c r="I111" s="8" t="str">
        <f t="shared" ca="1" si="0"/>
        <v>Hit</v>
      </c>
    </row>
    <row r="112" spans="2:9" x14ac:dyDescent="0.35">
      <c r="B112" s="6">
        <v>63</v>
      </c>
      <c r="C112" s="44">
        <f t="shared" ca="1" si="1"/>
        <v>-2.2108385362082643E-2</v>
      </c>
      <c r="D112" s="6">
        <v>400</v>
      </c>
      <c r="E112" s="45">
        <f t="shared" ca="1" si="2"/>
        <v>-8.8433541448330573</v>
      </c>
      <c r="F112" s="44">
        <f t="shared" ca="1" si="3"/>
        <v>1.294672038583692E-2</v>
      </c>
      <c r="G112" s="6">
        <v>200</v>
      </c>
      <c r="H112" s="45">
        <f t="shared" ca="1" si="4"/>
        <v>2.5893440771673841</v>
      </c>
      <c r="I112" s="8" t="str">
        <f t="shared" ca="1" si="0"/>
        <v>Hit</v>
      </c>
    </row>
    <row r="113" spans="2:9" x14ac:dyDescent="0.35">
      <c r="B113" s="6">
        <v>64</v>
      </c>
      <c r="C113" s="44">
        <f t="shared" ca="1" si="1"/>
        <v>-0.5045045797346922</v>
      </c>
      <c r="D113" s="6">
        <v>400</v>
      </c>
      <c r="E113" s="45">
        <f t="shared" ca="1" si="2"/>
        <v>-201.80183189387688</v>
      </c>
      <c r="F113" s="44">
        <f t="shared" ca="1" si="3"/>
        <v>1.1721036765318087</v>
      </c>
      <c r="G113" s="6">
        <v>200</v>
      </c>
      <c r="H113" s="45">
        <f t="shared" ca="1" si="4"/>
        <v>234.42073530636173</v>
      </c>
      <c r="I113" s="8" t="str">
        <f t="shared" ca="1" si="0"/>
        <v>Miss</v>
      </c>
    </row>
    <row r="114" spans="2:9" x14ac:dyDescent="0.35">
      <c r="B114" s="6">
        <v>65</v>
      </c>
      <c r="C114" s="44">
        <f t="shared" ca="1" si="1"/>
        <v>0.66196937129510558</v>
      </c>
      <c r="D114" s="6">
        <v>400</v>
      </c>
      <c r="E114" s="45">
        <f t="shared" ca="1" si="2"/>
        <v>264.78774851804224</v>
      </c>
      <c r="F114" s="44">
        <f t="shared" ca="1" si="3"/>
        <v>-0.54042067674259853</v>
      </c>
      <c r="G114" s="6">
        <v>200</v>
      </c>
      <c r="H114" s="45">
        <f t="shared" ca="1" si="4"/>
        <v>-108.08413534851971</v>
      </c>
      <c r="I114" s="8" t="str">
        <f t="shared" ref="I114:I177" ca="1" si="5">IF(AND(E114&gt;=$C$37,E114&lt;=$C$39,H114&gt;=$C$42,H114&lt;=$C$44),"Hit","Miss")</f>
        <v>Hit</v>
      </c>
    </row>
    <row r="115" spans="2:9" x14ac:dyDescent="0.35">
      <c r="B115" s="6">
        <v>66</v>
      </c>
      <c r="C115" s="44">
        <f t="shared" ref="C115:C178" ca="1" si="6">_xlfn.NORM.INV(RAND(),0,1)</f>
        <v>0.10906773260128766</v>
      </c>
      <c r="D115" s="6">
        <v>400</v>
      </c>
      <c r="E115" s="45">
        <f t="shared" ref="E115:E178" ca="1" si="7">C115*D115</f>
        <v>43.627093040515064</v>
      </c>
      <c r="F115" s="44">
        <f t="shared" ref="F115:F178" ca="1" si="8">_xlfn.NORM.INV(RAND(),0,1)</f>
        <v>-0.2121826159197723</v>
      </c>
      <c r="G115" s="6">
        <v>200</v>
      </c>
      <c r="H115" s="45">
        <f t="shared" ref="H115:H178" ca="1" si="9">G115*F115</f>
        <v>-42.436523183954463</v>
      </c>
      <c r="I115" s="8" t="str">
        <f t="shared" ca="1" si="5"/>
        <v>Hit</v>
      </c>
    </row>
    <row r="116" spans="2:9" x14ac:dyDescent="0.35">
      <c r="B116" s="6">
        <v>67</v>
      </c>
      <c r="C116" s="44">
        <f t="shared" ca="1" si="6"/>
        <v>-7.0957164559257799E-3</v>
      </c>
      <c r="D116" s="6">
        <v>400</v>
      </c>
      <c r="E116" s="45">
        <f t="shared" ca="1" si="7"/>
        <v>-2.8382865823703121</v>
      </c>
      <c r="F116" s="44">
        <f t="shared" ca="1" si="8"/>
        <v>-9.323879966450177E-2</v>
      </c>
      <c r="G116" s="6">
        <v>200</v>
      </c>
      <c r="H116" s="45">
        <f t="shared" ca="1" si="9"/>
        <v>-18.647759932900353</v>
      </c>
      <c r="I116" s="8" t="str">
        <f t="shared" ca="1" si="5"/>
        <v>Hit</v>
      </c>
    </row>
    <row r="117" spans="2:9" x14ac:dyDescent="0.35">
      <c r="B117" s="6">
        <v>68</v>
      </c>
      <c r="C117" s="44">
        <f t="shared" ca="1" si="6"/>
        <v>0.40743621536335028</v>
      </c>
      <c r="D117" s="6">
        <v>400</v>
      </c>
      <c r="E117" s="45">
        <f t="shared" ca="1" si="7"/>
        <v>162.97448614534011</v>
      </c>
      <c r="F117" s="44">
        <f t="shared" ca="1" si="8"/>
        <v>1.9084516902848949</v>
      </c>
      <c r="G117" s="6">
        <v>200</v>
      </c>
      <c r="H117" s="45">
        <f t="shared" ca="1" si="9"/>
        <v>381.69033805697899</v>
      </c>
      <c r="I117" s="8" t="str">
        <f t="shared" ca="1" si="5"/>
        <v>Miss</v>
      </c>
    </row>
    <row r="118" spans="2:9" x14ac:dyDescent="0.35">
      <c r="B118" s="6">
        <v>69</v>
      </c>
      <c r="C118" s="44">
        <f t="shared" ca="1" si="6"/>
        <v>1.186081474197112</v>
      </c>
      <c r="D118" s="6">
        <v>400</v>
      </c>
      <c r="E118" s="45">
        <f t="shared" ca="1" si="7"/>
        <v>474.43258967884481</v>
      </c>
      <c r="F118" s="44">
        <f t="shared" ca="1" si="8"/>
        <v>-0.70700248125361065</v>
      </c>
      <c r="G118" s="6">
        <v>200</v>
      </c>
      <c r="H118" s="45">
        <f t="shared" ca="1" si="9"/>
        <v>-141.40049625072214</v>
      </c>
      <c r="I118" s="8" t="str">
        <f t="shared" ca="1" si="5"/>
        <v>Hit</v>
      </c>
    </row>
    <row r="119" spans="2:9" x14ac:dyDescent="0.35">
      <c r="B119" s="6">
        <v>70</v>
      </c>
      <c r="C119" s="44">
        <f t="shared" ca="1" si="6"/>
        <v>-0.73258170868259298</v>
      </c>
      <c r="D119" s="6">
        <v>400</v>
      </c>
      <c r="E119" s="45">
        <f t="shared" ca="1" si="7"/>
        <v>-293.0326834730372</v>
      </c>
      <c r="F119" s="44">
        <f t="shared" ca="1" si="8"/>
        <v>0.90517913779039039</v>
      </c>
      <c r="G119" s="6">
        <v>200</v>
      </c>
      <c r="H119" s="45">
        <f t="shared" ca="1" si="9"/>
        <v>181.03582755807807</v>
      </c>
      <c r="I119" s="8" t="str">
        <f t="shared" ca="1" si="5"/>
        <v>Hit</v>
      </c>
    </row>
    <row r="120" spans="2:9" x14ac:dyDescent="0.35">
      <c r="B120" s="6">
        <v>71</v>
      </c>
      <c r="C120" s="44">
        <f t="shared" ca="1" si="6"/>
        <v>-1.3303554310029844</v>
      </c>
      <c r="D120" s="6">
        <v>400</v>
      </c>
      <c r="E120" s="45">
        <f t="shared" ca="1" si="7"/>
        <v>-532.14217240119376</v>
      </c>
      <c r="F120" s="44">
        <f t="shared" ca="1" si="8"/>
        <v>0.22680287022066178</v>
      </c>
      <c r="G120" s="6">
        <v>200</v>
      </c>
      <c r="H120" s="45">
        <f t="shared" ca="1" si="9"/>
        <v>45.360574044132356</v>
      </c>
      <c r="I120" s="8" t="str">
        <f t="shared" ca="1" si="5"/>
        <v>Hit</v>
      </c>
    </row>
    <row r="121" spans="2:9" x14ac:dyDescent="0.35">
      <c r="B121" s="6">
        <v>72</v>
      </c>
      <c r="C121" s="44">
        <f t="shared" ca="1" si="6"/>
        <v>5.6203811495853379E-2</v>
      </c>
      <c r="D121" s="6">
        <v>400</v>
      </c>
      <c r="E121" s="45">
        <f t="shared" ca="1" si="7"/>
        <v>22.481524598341352</v>
      </c>
      <c r="F121" s="44">
        <f t="shared" ca="1" si="8"/>
        <v>0.1219170268692808</v>
      </c>
      <c r="G121" s="6">
        <v>200</v>
      </c>
      <c r="H121" s="45">
        <f t="shared" ca="1" si="9"/>
        <v>24.38340537385616</v>
      </c>
      <c r="I121" s="8" t="str">
        <f t="shared" ca="1" si="5"/>
        <v>Hit</v>
      </c>
    </row>
    <row r="122" spans="2:9" x14ac:dyDescent="0.35">
      <c r="B122" s="6">
        <v>73</v>
      </c>
      <c r="C122" s="44">
        <f t="shared" ca="1" si="6"/>
        <v>-1.7145381182108097E-2</v>
      </c>
      <c r="D122" s="6">
        <v>400</v>
      </c>
      <c r="E122" s="45">
        <f t="shared" ca="1" si="7"/>
        <v>-6.8581524728432388</v>
      </c>
      <c r="F122" s="44">
        <f t="shared" ca="1" si="8"/>
        <v>-0.24157932116008346</v>
      </c>
      <c r="G122" s="6">
        <v>200</v>
      </c>
      <c r="H122" s="45">
        <f t="shared" ca="1" si="9"/>
        <v>-48.315864232016693</v>
      </c>
      <c r="I122" s="8" t="str">
        <f t="shared" ca="1" si="5"/>
        <v>Hit</v>
      </c>
    </row>
    <row r="123" spans="2:9" x14ac:dyDescent="0.35">
      <c r="B123" s="6">
        <v>74</v>
      </c>
      <c r="C123" s="44">
        <f t="shared" ca="1" si="6"/>
        <v>0.11922724812880911</v>
      </c>
      <c r="D123" s="6">
        <v>400</v>
      </c>
      <c r="E123" s="45">
        <f t="shared" ca="1" si="7"/>
        <v>47.690899251523646</v>
      </c>
      <c r="F123" s="44">
        <f t="shared" ca="1" si="8"/>
        <v>0.61014692948058868</v>
      </c>
      <c r="G123" s="6">
        <v>200</v>
      </c>
      <c r="H123" s="45">
        <f t="shared" ca="1" si="9"/>
        <v>122.02938589611773</v>
      </c>
      <c r="I123" s="8" t="str">
        <f t="shared" ca="1" si="5"/>
        <v>Hit</v>
      </c>
    </row>
    <row r="124" spans="2:9" x14ac:dyDescent="0.35">
      <c r="B124" s="6">
        <v>75</v>
      </c>
      <c r="C124" s="44">
        <f t="shared" ca="1" si="6"/>
        <v>0.75493733493410087</v>
      </c>
      <c r="D124" s="6">
        <v>400</v>
      </c>
      <c r="E124" s="45">
        <f t="shared" ca="1" si="7"/>
        <v>301.97493397364036</v>
      </c>
      <c r="F124" s="44">
        <f t="shared" ca="1" si="8"/>
        <v>-0.76854580087060986</v>
      </c>
      <c r="G124" s="6">
        <v>200</v>
      </c>
      <c r="H124" s="45">
        <f t="shared" ca="1" si="9"/>
        <v>-153.70916017412196</v>
      </c>
      <c r="I124" s="8" t="str">
        <f t="shared" ca="1" si="5"/>
        <v>Hit</v>
      </c>
    </row>
    <row r="125" spans="2:9" x14ac:dyDescent="0.35">
      <c r="B125" s="6">
        <v>76</v>
      </c>
      <c r="C125" s="44">
        <f t="shared" ca="1" si="6"/>
        <v>-1.4347010182961593</v>
      </c>
      <c r="D125" s="6">
        <v>400</v>
      </c>
      <c r="E125" s="45">
        <f t="shared" ca="1" si="7"/>
        <v>-573.88040731846365</v>
      </c>
      <c r="F125" s="44">
        <f t="shared" ca="1" si="8"/>
        <v>0.45619076403128711</v>
      </c>
      <c r="G125" s="6">
        <v>200</v>
      </c>
      <c r="H125" s="45">
        <f t="shared" ca="1" si="9"/>
        <v>91.238152806257418</v>
      </c>
      <c r="I125" s="8" t="str">
        <f t="shared" ca="1" si="5"/>
        <v>Hit</v>
      </c>
    </row>
    <row r="126" spans="2:9" x14ac:dyDescent="0.35">
      <c r="B126" s="6">
        <v>77</v>
      </c>
      <c r="C126" s="44">
        <f t="shared" ca="1" si="6"/>
        <v>-0.1810472554766307</v>
      </c>
      <c r="D126" s="6">
        <v>400</v>
      </c>
      <c r="E126" s="45">
        <f t="shared" ca="1" si="7"/>
        <v>-72.418902190652275</v>
      </c>
      <c r="F126" s="44">
        <f t="shared" ca="1" si="8"/>
        <v>1.9162024385381304</v>
      </c>
      <c r="G126" s="6">
        <v>200</v>
      </c>
      <c r="H126" s="45">
        <f t="shared" ca="1" si="9"/>
        <v>383.24048770762607</v>
      </c>
      <c r="I126" s="8" t="str">
        <f t="shared" ca="1" si="5"/>
        <v>Miss</v>
      </c>
    </row>
    <row r="127" spans="2:9" x14ac:dyDescent="0.35">
      <c r="B127" s="6">
        <v>78</v>
      </c>
      <c r="C127" s="44">
        <f t="shared" ca="1" si="6"/>
        <v>2.0081119274766808</v>
      </c>
      <c r="D127" s="6">
        <v>400</v>
      </c>
      <c r="E127" s="45">
        <f t="shared" ca="1" si="7"/>
        <v>803.24477099067235</v>
      </c>
      <c r="F127" s="44">
        <f t="shared" ca="1" si="8"/>
        <v>-1.7104307255510638</v>
      </c>
      <c r="G127" s="6">
        <v>200</v>
      </c>
      <c r="H127" s="45">
        <f t="shared" ca="1" si="9"/>
        <v>-342.08614511021278</v>
      </c>
      <c r="I127" s="8" t="str">
        <f t="shared" ca="1" si="5"/>
        <v>Miss</v>
      </c>
    </row>
    <row r="128" spans="2:9" x14ac:dyDescent="0.35">
      <c r="B128" s="6">
        <v>79</v>
      </c>
      <c r="C128" s="44">
        <f t="shared" ca="1" si="6"/>
        <v>2.1334541678912968</v>
      </c>
      <c r="D128" s="6">
        <v>400</v>
      </c>
      <c r="E128" s="45">
        <f t="shared" ca="1" si="7"/>
        <v>853.38166715651869</v>
      </c>
      <c r="F128" s="44">
        <f t="shared" ca="1" si="8"/>
        <v>0.79558856987409077</v>
      </c>
      <c r="G128" s="6">
        <v>200</v>
      </c>
      <c r="H128" s="45">
        <f t="shared" ca="1" si="9"/>
        <v>159.11771397481814</v>
      </c>
      <c r="I128" s="8" t="str">
        <f t="shared" ca="1" si="5"/>
        <v>Hit</v>
      </c>
    </row>
    <row r="129" spans="2:9" x14ac:dyDescent="0.35">
      <c r="B129" s="6">
        <v>80</v>
      </c>
      <c r="C129" s="44">
        <f t="shared" ca="1" si="6"/>
        <v>1.774161528265384</v>
      </c>
      <c r="D129" s="6">
        <v>400</v>
      </c>
      <c r="E129" s="45">
        <f t="shared" ca="1" si="7"/>
        <v>709.66461130615357</v>
      </c>
      <c r="F129" s="44">
        <f t="shared" ca="1" si="8"/>
        <v>-0.80943039331922417</v>
      </c>
      <c r="G129" s="6">
        <v>200</v>
      </c>
      <c r="H129" s="45">
        <f t="shared" ca="1" si="9"/>
        <v>-161.88607866384484</v>
      </c>
      <c r="I129" s="8" t="str">
        <f t="shared" ca="1" si="5"/>
        <v>Hit</v>
      </c>
    </row>
    <row r="130" spans="2:9" x14ac:dyDescent="0.35">
      <c r="B130" s="6">
        <v>81</v>
      </c>
      <c r="C130" s="44">
        <f t="shared" ca="1" si="6"/>
        <v>-0.63689515921757034</v>
      </c>
      <c r="D130" s="6">
        <v>400</v>
      </c>
      <c r="E130" s="45">
        <f t="shared" ca="1" si="7"/>
        <v>-254.75806368702814</v>
      </c>
      <c r="F130" s="44">
        <f t="shared" ca="1" si="8"/>
        <v>-0.48106127183921382</v>
      </c>
      <c r="G130" s="6">
        <v>200</v>
      </c>
      <c r="H130" s="45">
        <f t="shared" ca="1" si="9"/>
        <v>-96.21225436784276</v>
      </c>
      <c r="I130" s="8" t="str">
        <f t="shared" ca="1" si="5"/>
        <v>Hit</v>
      </c>
    </row>
    <row r="131" spans="2:9" x14ac:dyDescent="0.35">
      <c r="B131" s="6">
        <v>82</v>
      </c>
      <c r="C131" s="44">
        <f t="shared" ca="1" si="6"/>
        <v>0.95922446165861375</v>
      </c>
      <c r="D131" s="6">
        <v>400</v>
      </c>
      <c r="E131" s="45">
        <f t="shared" ca="1" si="7"/>
        <v>383.68978466344549</v>
      </c>
      <c r="F131" s="44">
        <f t="shared" ca="1" si="8"/>
        <v>1.4256632195143255</v>
      </c>
      <c r="G131" s="6">
        <v>200</v>
      </c>
      <c r="H131" s="45">
        <f t="shared" ca="1" si="9"/>
        <v>285.13264390286508</v>
      </c>
      <c r="I131" s="8" t="str">
        <f t="shared" ca="1" si="5"/>
        <v>Miss</v>
      </c>
    </row>
    <row r="132" spans="2:9" x14ac:dyDescent="0.35">
      <c r="B132" s="6">
        <v>83</v>
      </c>
      <c r="C132" s="44">
        <f t="shared" ca="1" si="6"/>
        <v>2.1314689206751161</v>
      </c>
      <c r="D132" s="6">
        <v>400</v>
      </c>
      <c r="E132" s="45">
        <f t="shared" ca="1" si="7"/>
        <v>852.5875682700464</v>
      </c>
      <c r="F132" s="44">
        <f t="shared" ca="1" si="8"/>
        <v>0.58615698552721018</v>
      </c>
      <c r="G132" s="6">
        <v>200</v>
      </c>
      <c r="H132" s="45">
        <f t="shared" ca="1" si="9"/>
        <v>117.23139710544204</v>
      </c>
      <c r="I132" s="8" t="str">
        <f t="shared" ca="1" si="5"/>
        <v>Hit</v>
      </c>
    </row>
    <row r="133" spans="2:9" x14ac:dyDescent="0.35">
      <c r="B133" s="6">
        <v>84</v>
      </c>
      <c r="C133" s="44">
        <f t="shared" ca="1" si="6"/>
        <v>-0.91102707699875396</v>
      </c>
      <c r="D133" s="6">
        <v>400</v>
      </c>
      <c r="E133" s="45">
        <f t="shared" ca="1" si="7"/>
        <v>-364.41083079950158</v>
      </c>
      <c r="F133" s="44">
        <f t="shared" ca="1" si="8"/>
        <v>-0.25985730748816299</v>
      </c>
      <c r="G133" s="6">
        <v>200</v>
      </c>
      <c r="H133" s="45">
        <f t="shared" ca="1" si="9"/>
        <v>-51.971461497632596</v>
      </c>
      <c r="I133" s="8" t="str">
        <f t="shared" ca="1" si="5"/>
        <v>Hit</v>
      </c>
    </row>
    <row r="134" spans="2:9" x14ac:dyDescent="0.35">
      <c r="B134" s="6">
        <v>85</v>
      </c>
      <c r="C134" s="44">
        <f t="shared" ca="1" si="6"/>
        <v>-0.95076318235413249</v>
      </c>
      <c r="D134" s="6">
        <v>400</v>
      </c>
      <c r="E134" s="45">
        <f t="shared" ca="1" si="7"/>
        <v>-380.30527294165302</v>
      </c>
      <c r="F134" s="44">
        <f t="shared" ca="1" si="8"/>
        <v>-8.4103758865889708E-2</v>
      </c>
      <c r="G134" s="6">
        <v>200</v>
      </c>
      <c r="H134" s="45">
        <f t="shared" ca="1" si="9"/>
        <v>-16.820751773177943</v>
      </c>
      <c r="I134" s="8" t="str">
        <f t="shared" ca="1" si="5"/>
        <v>Hit</v>
      </c>
    </row>
    <row r="135" spans="2:9" x14ac:dyDescent="0.35">
      <c r="B135" s="6">
        <v>86</v>
      </c>
      <c r="C135" s="44">
        <f t="shared" ca="1" si="6"/>
        <v>0.2385238150173469</v>
      </c>
      <c r="D135" s="6">
        <v>400</v>
      </c>
      <c r="E135" s="45">
        <f t="shared" ca="1" si="7"/>
        <v>95.409526006938762</v>
      </c>
      <c r="F135" s="44">
        <f t="shared" ca="1" si="8"/>
        <v>-1.737463794297861</v>
      </c>
      <c r="G135" s="6">
        <v>200</v>
      </c>
      <c r="H135" s="45">
        <f t="shared" ca="1" si="9"/>
        <v>-347.49275885957218</v>
      </c>
      <c r="I135" s="8" t="str">
        <f t="shared" ca="1" si="5"/>
        <v>Miss</v>
      </c>
    </row>
    <row r="136" spans="2:9" x14ac:dyDescent="0.35">
      <c r="B136" s="6">
        <v>87</v>
      </c>
      <c r="C136" s="44">
        <f t="shared" ca="1" si="6"/>
        <v>1.5694541576438881</v>
      </c>
      <c r="D136" s="6">
        <v>400</v>
      </c>
      <c r="E136" s="45">
        <f t="shared" ca="1" si="7"/>
        <v>627.78166305755519</v>
      </c>
      <c r="F136" s="44">
        <f t="shared" ca="1" si="8"/>
        <v>0.46176423892001528</v>
      </c>
      <c r="G136" s="6">
        <v>200</v>
      </c>
      <c r="H136" s="45">
        <f t="shared" ca="1" si="9"/>
        <v>92.35284778400306</v>
      </c>
      <c r="I136" s="8" t="str">
        <f t="shared" ca="1" si="5"/>
        <v>Hit</v>
      </c>
    </row>
    <row r="137" spans="2:9" x14ac:dyDescent="0.35">
      <c r="B137" s="6">
        <v>88</v>
      </c>
      <c r="C137" s="44">
        <f t="shared" ca="1" si="6"/>
        <v>-1.4277090601373703</v>
      </c>
      <c r="D137" s="6">
        <v>400</v>
      </c>
      <c r="E137" s="45">
        <f t="shared" ca="1" si="7"/>
        <v>-571.08362405494813</v>
      </c>
      <c r="F137" s="44">
        <f t="shared" ca="1" si="8"/>
        <v>0.86178952374470985</v>
      </c>
      <c r="G137" s="6">
        <v>200</v>
      </c>
      <c r="H137" s="45">
        <f t="shared" ca="1" si="9"/>
        <v>172.35790474894196</v>
      </c>
      <c r="I137" s="8" t="str">
        <f t="shared" ca="1" si="5"/>
        <v>Hit</v>
      </c>
    </row>
    <row r="138" spans="2:9" x14ac:dyDescent="0.35">
      <c r="B138" s="6">
        <v>89</v>
      </c>
      <c r="C138" s="44">
        <f t="shared" ca="1" si="6"/>
        <v>0.58970328181142118</v>
      </c>
      <c r="D138" s="6">
        <v>400</v>
      </c>
      <c r="E138" s="45">
        <f t="shared" ca="1" si="7"/>
        <v>235.88131272456846</v>
      </c>
      <c r="F138" s="44">
        <f t="shared" ca="1" si="8"/>
        <v>0.79983914496760999</v>
      </c>
      <c r="G138" s="6">
        <v>200</v>
      </c>
      <c r="H138" s="45">
        <f t="shared" ca="1" si="9"/>
        <v>159.96782899352201</v>
      </c>
      <c r="I138" s="8" t="str">
        <f t="shared" ca="1" si="5"/>
        <v>Hit</v>
      </c>
    </row>
    <row r="139" spans="2:9" x14ac:dyDescent="0.35">
      <c r="B139" s="6">
        <v>90</v>
      </c>
      <c r="C139" s="44">
        <f t="shared" ca="1" si="6"/>
        <v>2.0008024289452533</v>
      </c>
      <c r="D139" s="6">
        <v>400</v>
      </c>
      <c r="E139" s="45">
        <f t="shared" ca="1" si="7"/>
        <v>800.32097157810131</v>
      </c>
      <c r="F139" s="44">
        <f t="shared" ca="1" si="8"/>
        <v>-0.82604340439136692</v>
      </c>
      <c r="G139" s="6">
        <v>200</v>
      </c>
      <c r="H139" s="45">
        <f t="shared" ca="1" si="9"/>
        <v>-165.20868087827338</v>
      </c>
      <c r="I139" s="8" t="str">
        <f t="shared" ca="1" si="5"/>
        <v>Hit</v>
      </c>
    </row>
    <row r="140" spans="2:9" x14ac:dyDescent="0.35">
      <c r="B140" s="6">
        <v>91</v>
      </c>
      <c r="C140" s="44">
        <f t="shared" ca="1" si="6"/>
        <v>1.7225089904079101</v>
      </c>
      <c r="D140" s="6">
        <v>400</v>
      </c>
      <c r="E140" s="45">
        <f t="shared" ca="1" si="7"/>
        <v>689.00359616316405</v>
      </c>
      <c r="F140" s="44">
        <f t="shared" ca="1" si="8"/>
        <v>-0.38186404394058998</v>
      </c>
      <c r="G140" s="6">
        <v>200</v>
      </c>
      <c r="H140" s="45">
        <f t="shared" ca="1" si="9"/>
        <v>-76.372808788117993</v>
      </c>
      <c r="I140" s="8" t="str">
        <f t="shared" ca="1" si="5"/>
        <v>Hit</v>
      </c>
    </row>
    <row r="141" spans="2:9" x14ac:dyDescent="0.35">
      <c r="B141" s="6">
        <v>92</v>
      </c>
      <c r="C141" s="44">
        <f t="shared" ca="1" si="6"/>
        <v>-0.71558997955845505</v>
      </c>
      <c r="D141" s="6">
        <v>400</v>
      </c>
      <c r="E141" s="45">
        <f t="shared" ca="1" si="7"/>
        <v>-286.23599182338199</v>
      </c>
      <c r="F141" s="44">
        <f t="shared" ca="1" si="8"/>
        <v>0.8680260619921436</v>
      </c>
      <c r="G141" s="6">
        <v>200</v>
      </c>
      <c r="H141" s="45">
        <f t="shared" ca="1" si="9"/>
        <v>173.60521239842873</v>
      </c>
      <c r="I141" s="8" t="str">
        <f t="shared" ca="1" si="5"/>
        <v>Hit</v>
      </c>
    </row>
    <row r="142" spans="2:9" x14ac:dyDescent="0.35">
      <c r="B142" s="6">
        <v>93</v>
      </c>
      <c r="C142" s="44">
        <f t="shared" ca="1" si="6"/>
        <v>-0.12145507612552908</v>
      </c>
      <c r="D142" s="6">
        <v>400</v>
      </c>
      <c r="E142" s="45">
        <f t="shared" ca="1" si="7"/>
        <v>-48.582030450211633</v>
      </c>
      <c r="F142" s="44">
        <f t="shared" ca="1" si="8"/>
        <v>0.82869258034724314</v>
      </c>
      <c r="G142" s="6">
        <v>200</v>
      </c>
      <c r="H142" s="45">
        <f t="shared" ca="1" si="9"/>
        <v>165.73851606944862</v>
      </c>
      <c r="I142" s="8" t="str">
        <f t="shared" ca="1" si="5"/>
        <v>Hit</v>
      </c>
    </row>
    <row r="143" spans="2:9" x14ac:dyDescent="0.35">
      <c r="B143" s="6">
        <v>94</v>
      </c>
      <c r="C143" s="44">
        <f t="shared" ca="1" si="6"/>
        <v>0.13793624741547778</v>
      </c>
      <c r="D143" s="6">
        <v>400</v>
      </c>
      <c r="E143" s="45">
        <f t="shared" ca="1" si="7"/>
        <v>55.174498966191109</v>
      </c>
      <c r="F143" s="44">
        <f t="shared" ca="1" si="8"/>
        <v>0.37539067176447838</v>
      </c>
      <c r="G143" s="6">
        <v>200</v>
      </c>
      <c r="H143" s="45">
        <f t="shared" ca="1" si="9"/>
        <v>75.078134352895674</v>
      </c>
      <c r="I143" s="8" t="str">
        <f t="shared" ca="1" si="5"/>
        <v>Hit</v>
      </c>
    </row>
    <row r="144" spans="2:9" x14ac:dyDescent="0.35">
      <c r="B144" s="6">
        <v>95</v>
      </c>
      <c r="C144" s="44">
        <f t="shared" ca="1" si="6"/>
        <v>-0.27784781099091166</v>
      </c>
      <c r="D144" s="6">
        <v>400</v>
      </c>
      <c r="E144" s="45">
        <f t="shared" ca="1" si="7"/>
        <v>-111.13912439636466</v>
      </c>
      <c r="F144" s="44">
        <f t="shared" ca="1" si="8"/>
        <v>0.20971663228183579</v>
      </c>
      <c r="G144" s="6">
        <v>200</v>
      </c>
      <c r="H144" s="45">
        <f t="shared" ca="1" si="9"/>
        <v>41.94332645636716</v>
      </c>
      <c r="I144" s="8" t="str">
        <f t="shared" ca="1" si="5"/>
        <v>Hit</v>
      </c>
    </row>
    <row r="145" spans="2:9" x14ac:dyDescent="0.35">
      <c r="B145" s="6">
        <v>96</v>
      </c>
      <c r="C145" s="44">
        <f t="shared" ca="1" si="6"/>
        <v>-0.13917864777959835</v>
      </c>
      <c r="D145" s="6">
        <v>400</v>
      </c>
      <c r="E145" s="45">
        <f t="shared" ca="1" si="7"/>
        <v>-55.67145911183934</v>
      </c>
      <c r="F145" s="44">
        <f t="shared" ca="1" si="8"/>
        <v>0.73301637459280589</v>
      </c>
      <c r="G145" s="6">
        <v>200</v>
      </c>
      <c r="H145" s="45">
        <f t="shared" ca="1" si="9"/>
        <v>146.60327491856117</v>
      </c>
      <c r="I145" s="8" t="str">
        <f t="shared" ca="1" si="5"/>
        <v>Hit</v>
      </c>
    </row>
    <row r="146" spans="2:9" x14ac:dyDescent="0.35">
      <c r="B146" s="6">
        <v>97</v>
      </c>
      <c r="C146" s="44">
        <f t="shared" ca="1" si="6"/>
        <v>-0.60611157261537274</v>
      </c>
      <c r="D146" s="6">
        <v>400</v>
      </c>
      <c r="E146" s="45">
        <f t="shared" ca="1" si="7"/>
        <v>-242.44462904614909</v>
      </c>
      <c r="F146" s="44">
        <f t="shared" ca="1" si="8"/>
        <v>2.293004484940135</v>
      </c>
      <c r="G146" s="6">
        <v>200</v>
      </c>
      <c r="H146" s="45">
        <f t="shared" ca="1" si="9"/>
        <v>458.60089698802699</v>
      </c>
      <c r="I146" s="8" t="str">
        <f t="shared" ca="1" si="5"/>
        <v>Miss</v>
      </c>
    </row>
    <row r="147" spans="2:9" x14ac:dyDescent="0.35">
      <c r="B147" s="6">
        <v>98</v>
      </c>
      <c r="C147" s="44">
        <f t="shared" ca="1" si="6"/>
        <v>0.34449913959892137</v>
      </c>
      <c r="D147" s="6">
        <v>400</v>
      </c>
      <c r="E147" s="45">
        <f t="shared" ca="1" si="7"/>
        <v>137.79965583956854</v>
      </c>
      <c r="F147" s="44">
        <f t="shared" ca="1" si="8"/>
        <v>-0.52124316431815998</v>
      </c>
      <c r="G147" s="6">
        <v>200</v>
      </c>
      <c r="H147" s="45">
        <f t="shared" ca="1" si="9"/>
        <v>-104.248632863632</v>
      </c>
      <c r="I147" s="8" t="str">
        <f t="shared" ca="1" si="5"/>
        <v>Hit</v>
      </c>
    </row>
    <row r="148" spans="2:9" x14ac:dyDescent="0.35">
      <c r="B148" s="6">
        <v>99</v>
      </c>
      <c r="C148" s="44">
        <f t="shared" ca="1" si="6"/>
        <v>-0.73308864035298138</v>
      </c>
      <c r="D148" s="6">
        <v>400</v>
      </c>
      <c r="E148" s="45">
        <f t="shared" ca="1" si="7"/>
        <v>-293.23545614119257</v>
      </c>
      <c r="F148" s="44">
        <f t="shared" ca="1" si="8"/>
        <v>1.909128244076481</v>
      </c>
      <c r="G148" s="6">
        <v>200</v>
      </c>
      <c r="H148" s="45">
        <f t="shared" ca="1" si="9"/>
        <v>381.82564881529618</v>
      </c>
      <c r="I148" s="8" t="str">
        <f t="shared" ca="1" si="5"/>
        <v>Miss</v>
      </c>
    </row>
    <row r="149" spans="2:9" x14ac:dyDescent="0.35">
      <c r="B149" s="6">
        <v>100</v>
      </c>
      <c r="C149" s="44">
        <f t="shared" ca="1" si="6"/>
        <v>-0.11176938171404849</v>
      </c>
      <c r="D149" s="6">
        <v>400</v>
      </c>
      <c r="E149" s="45">
        <f t="shared" ca="1" si="7"/>
        <v>-44.707752685619397</v>
      </c>
      <c r="F149" s="44">
        <f t="shared" ca="1" si="8"/>
        <v>-1.9831814679936299</v>
      </c>
      <c r="G149" s="6">
        <v>200</v>
      </c>
      <c r="H149" s="45">
        <f t="shared" ca="1" si="9"/>
        <v>-396.63629359872601</v>
      </c>
      <c r="I149" s="8" t="str">
        <f t="shared" ca="1" si="5"/>
        <v>Miss</v>
      </c>
    </row>
    <row r="150" spans="2:9" x14ac:dyDescent="0.35">
      <c r="B150" s="6">
        <v>101</v>
      </c>
      <c r="C150" s="44">
        <f t="shared" ca="1" si="6"/>
        <v>0.51881269117616147</v>
      </c>
      <c r="D150" s="6">
        <v>400</v>
      </c>
      <c r="E150" s="45">
        <f t="shared" ca="1" si="7"/>
        <v>207.5250764704646</v>
      </c>
      <c r="F150" s="44">
        <f t="shared" ca="1" si="8"/>
        <v>-1.2865364582478229</v>
      </c>
      <c r="G150" s="6">
        <v>200</v>
      </c>
      <c r="H150" s="45">
        <f t="shared" ca="1" si="9"/>
        <v>-257.3072916495646</v>
      </c>
      <c r="I150" s="8" t="str">
        <f t="shared" ca="1" si="5"/>
        <v>Miss</v>
      </c>
    </row>
    <row r="151" spans="2:9" x14ac:dyDescent="0.35">
      <c r="B151" s="6">
        <v>102</v>
      </c>
      <c r="C151" s="44">
        <f t="shared" ca="1" si="6"/>
        <v>-1.5936979023075057</v>
      </c>
      <c r="D151" s="6">
        <v>400</v>
      </c>
      <c r="E151" s="45">
        <f t="shared" ca="1" si="7"/>
        <v>-637.47916092300227</v>
      </c>
      <c r="F151" s="44">
        <f t="shared" ca="1" si="8"/>
        <v>-0.29881373262106015</v>
      </c>
      <c r="G151" s="6">
        <v>200</v>
      </c>
      <c r="H151" s="45">
        <f t="shared" ca="1" si="9"/>
        <v>-59.762746524212027</v>
      </c>
      <c r="I151" s="8" t="str">
        <f t="shared" ca="1" si="5"/>
        <v>Hit</v>
      </c>
    </row>
    <row r="152" spans="2:9" x14ac:dyDescent="0.35">
      <c r="B152" s="6">
        <v>103</v>
      </c>
      <c r="C152" s="44">
        <f t="shared" ca="1" si="6"/>
        <v>-1.4391504545871243</v>
      </c>
      <c r="D152" s="6">
        <v>400</v>
      </c>
      <c r="E152" s="45">
        <f t="shared" ca="1" si="7"/>
        <v>-575.66018183484971</v>
      </c>
      <c r="F152" s="44">
        <f t="shared" ca="1" si="8"/>
        <v>1.0991703139289064</v>
      </c>
      <c r="G152" s="6">
        <v>200</v>
      </c>
      <c r="H152" s="45">
        <f t="shared" ca="1" si="9"/>
        <v>219.83406278578127</v>
      </c>
      <c r="I152" s="8" t="str">
        <f t="shared" ca="1" si="5"/>
        <v>Miss</v>
      </c>
    </row>
    <row r="153" spans="2:9" x14ac:dyDescent="0.35">
      <c r="B153" s="6">
        <v>104</v>
      </c>
      <c r="C153" s="44">
        <f t="shared" ca="1" si="6"/>
        <v>-0.49862767659268892</v>
      </c>
      <c r="D153" s="6">
        <v>400</v>
      </c>
      <c r="E153" s="45">
        <f t="shared" ca="1" si="7"/>
        <v>-199.45107063707556</v>
      </c>
      <c r="F153" s="44">
        <f t="shared" ca="1" si="8"/>
        <v>-0.1709101850422709</v>
      </c>
      <c r="G153" s="6">
        <v>200</v>
      </c>
      <c r="H153" s="45">
        <f t="shared" ca="1" si="9"/>
        <v>-34.182037008454181</v>
      </c>
      <c r="I153" s="8" t="str">
        <f t="shared" ca="1" si="5"/>
        <v>Hit</v>
      </c>
    </row>
    <row r="154" spans="2:9" x14ac:dyDescent="0.35">
      <c r="B154" s="6">
        <v>105</v>
      </c>
      <c r="C154" s="44">
        <f t="shared" ca="1" si="6"/>
        <v>-1.1418843662196185</v>
      </c>
      <c r="D154" s="6">
        <v>400</v>
      </c>
      <c r="E154" s="45">
        <f t="shared" ca="1" si="7"/>
        <v>-456.75374648784742</v>
      </c>
      <c r="F154" s="44">
        <f t="shared" ca="1" si="8"/>
        <v>0.78345536177324238</v>
      </c>
      <c r="G154" s="6">
        <v>200</v>
      </c>
      <c r="H154" s="45">
        <f t="shared" ca="1" si="9"/>
        <v>156.69107235464847</v>
      </c>
      <c r="I154" s="8" t="str">
        <f t="shared" ca="1" si="5"/>
        <v>Hit</v>
      </c>
    </row>
    <row r="155" spans="2:9" x14ac:dyDescent="0.35">
      <c r="B155" s="6">
        <v>106</v>
      </c>
      <c r="C155" s="44">
        <f t="shared" ca="1" si="6"/>
        <v>-0.23015947630474651</v>
      </c>
      <c r="D155" s="6">
        <v>400</v>
      </c>
      <c r="E155" s="45">
        <f t="shared" ca="1" si="7"/>
        <v>-92.063790521898596</v>
      </c>
      <c r="F155" s="44">
        <f t="shared" ca="1" si="8"/>
        <v>-1.3043311934980866</v>
      </c>
      <c r="G155" s="6">
        <v>200</v>
      </c>
      <c r="H155" s="45">
        <f t="shared" ca="1" si="9"/>
        <v>-260.86623869961733</v>
      </c>
      <c r="I155" s="8" t="str">
        <f t="shared" ca="1" si="5"/>
        <v>Miss</v>
      </c>
    </row>
    <row r="156" spans="2:9" x14ac:dyDescent="0.35">
      <c r="B156" s="6">
        <v>107</v>
      </c>
      <c r="C156" s="44">
        <f t="shared" ca="1" si="6"/>
        <v>-0.13988047569437115</v>
      </c>
      <c r="D156" s="6">
        <v>400</v>
      </c>
      <c r="E156" s="45">
        <f t="shared" ca="1" si="7"/>
        <v>-55.952190277748457</v>
      </c>
      <c r="F156" s="44">
        <f t="shared" ca="1" si="8"/>
        <v>0.19622331727340314</v>
      </c>
      <c r="G156" s="6">
        <v>200</v>
      </c>
      <c r="H156" s="45">
        <f t="shared" ca="1" si="9"/>
        <v>39.244663454680627</v>
      </c>
      <c r="I156" s="8" t="str">
        <f t="shared" ca="1" si="5"/>
        <v>Hit</v>
      </c>
    </row>
    <row r="157" spans="2:9" x14ac:dyDescent="0.35">
      <c r="B157" s="6">
        <v>108</v>
      </c>
      <c r="C157" s="44">
        <f t="shared" ca="1" si="6"/>
        <v>-1.2354885962670905</v>
      </c>
      <c r="D157" s="6">
        <v>400</v>
      </c>
      <c r="E157" s="45">
        <f t="shared" ca="1" si="7"/>
        <v>-494.19543850683618</v>
      </c>
      <c r="F157" s="44">
        <f t="shared" ca="1" si="8"/>
        <v>-0.10593049915232505</v>
      </c>
      <c r="G157" s="6">
        <v>200</v>
      </c>
      <c r="H157" s="45">
        <f t="shared" ca="1" si="9"/>
        <v>-21.186099830465011</v>
      </c>
      <c r="I157" s="8" t="str">
        <f t="shared" ca="1" si="5"/>
        <v>Hit</v>
      </c>
    </row>
    <row r="158" spans="2:9" x14ac:dyDescent="0.35">
      <c r="B158" s="6">
        <v>109</v>
      </c>
      <c r="C158" s="44">
        <f t="shared" ca="1" si="6"/>
        <v>-0.39913351146069381</v>
      </c>
      <c r="D158" s="6">
        <v>400</v>
      </c>
      <c r="E158" s="45">
        <f t="shared" ca="1" si="7"/>
        <v>-159.65340458427752</v>
      </c>
      <c r="F158" s="44">
        <f t="shared" ca="1" si="8"/>
        <v>0.28994045717085976</v>
      </c>
      <c r="G158" s="6">
        <v>200</v>
      </c>
      <c r="H158" s="45">
        <f t="shared" ca="1" si="9"/>
        <v>57.988091434171949</v>
      </c>
      <c r="I158" s="8" t="str">
        <f t="shared" ca="1" si="5"/>
        <v>Hit</v>
      </c>
    </row>
    <row r="159" spans="2:9" x14ac:dyDescent="0.35">
      <c r="B159" s="6">
        <v>110</v>
      </c>
      <c r="C159" s="44">
        <f t="shared" ca="1" si="6"/>
        <v>-1.4573799535024377</v>
      </c>
      <c r="D159" s="6">
        <v>400</v>
      </c>
      <c r="E159" s="45">
        <f t="shared" ca="1" si="7"/>
        <v>-582.95198140097511</v>
      </c>
      <c r="F159" s="44">
        <f t="shared" ca="1" si="8"/>
        <v>-1.1421548707217435</v>
      </c>
      <c r="G159" s="6">
        <v>200</v>
      </c>
      <c r="H159" s="45">
        <f t="shared" ca="1" si="9"/>
        <v>-228.43097414434871</v>
      </c>
      <c r="I159" s="8" t="str">
        <f t="shared" ca="1" si="5"/>
        <v>Miss</v>
      </c>
    </row>
    <row r="160" spans="2:9" x14ac:dyDescent="0.35">
      <c r="B160" s="6">
        <v>111</v>
      </c>
      <c r="C160" s="44">
        <f t="shared" ca="1" si="6"/>
        <v>-0.80819698134561857</v>
      </c>
      <c r="D160" s="6">
        <v>400</v>
      </c>
      <c r="E160" s="45">
        <f t="shared" ca="1" si="7"/>
        <v>-323.27879253824744</v>
      </c>
      <c r="F160" s="44">
        <f t="shared" ca="1" si="8"/>
        <v>1.854629768458139</v>
      </c>
      <c r="G160" s="6">
        <v>200</v>
      </c>
      <c r="H160" s="45">
        <f t="shared" ca="1" si="9"/>
        <v>370.9259536916278</v>
      </c>
      <c r="I160" s="8" t="str">
        <f t="shared" ca="1" si="5"/>
        <v>Miss</v>
      </c>
    </row>
    <row r="161" spans="2:9" x14ac:dyDescent="0.35">
      <c r="B161" s="6">
        <v>112</v>
      </c>
      <c r="C161" s="44">
        <f t="shared" ca="1" si="6"/>
        <v>1.587777910045024</v>
      </c>
      <c r="D161" s="6">
        <v>400</v>
      </c>
      <c r="E161" s="45">
        <f t="shared" ca="1" si="7"/>
        <v>635.11116401800962</v>
      </c>
      <c r="F161" s="44">
        <f t="shared" ca="1" si="8"/>
        <v>1.3520592558082576</v>
      </c>
      <c r="G161" s="6">
        <v>200</v>
      </c>
      <c r="H161" s="45">
        <f t="shared" ca="1" si="9"/>
        <v>270.4118511616515</v>
      </c>
      <c r="I161" s="8" t="str">
        <f t="shared" ca="1" si="5"/>
        <v>Miss</v>
      </c>
    </row>
    <row r="162" spans="2:9" x14ac:dyDescent="0.35">
      <c r="B162" s="6">
        <v>113</v>
      </c>
      <c r="C162" s="44">
        <f t="shared" ca="1" si="6"/>
        <v>-0.15989702137046266</v>
      </c>
      <c r="D162" s="6">
        <v>400</v>
      </c>
      <c r="E162" s="45">
        <f t="shared" ca="1" si="7"/>
        <v>-63.958808548185061</v>
      </c>
      <c r="F162" s="44">
        <f t="shared" ca="1" si="8"/>
        <v>-1.0306665208946146</v>
      </c>
      <c r="G162" s="6">
        <v>200</v>
      </c>
      <c r="H162" s="45">
        <f t="shared" ca="1" si="9"/>
        <v>-206.13330417892291</v>
      </c>
      <c r="I162" s="8" t="str">
        <f t="shared" ca="1" si="5"/>
        <v>Miss</v>
      </c>
    </row>
    <row r="163" spans="2:9" x14ac:dyDescent="0.35">
      <c r="B163" s="6">
        <v>114</v>
      </c>
      <c r="C163" s="44">
        <f t="shared" ca="1" si="6"/>
        <v>0.27758352863783159</v>
      </c>
      <c r="D163" s="6">
        <v>400</v>
      </c>
      <c r="E163" s="45">
        <f t="shared" ca="1" si="7"/>
        <v>111.03341145513264</v>
      </c>
      <c r="F163" s="44">
        <f t="shared" ca="1" si="8"/>
        <v>0.70076479083188326</v>
      </c>
      <c r="G163" s="6">
        <v>200</v>
      </c>
      <c r="H163" s="45">
        <f t="shared" ca="1" si="9"/>
        <v>140.15295816637666</v>
      </c>
      <c r="I163" s="8" t="str">
        <f t="shared" ca="1" si="5"/>
        <v>Hit</v>
      </c>
    </row>
    <row r="164" spans="2:9" x14ac:dyDescent="0.35">
      <c r="B164" s="6">
        <v>115</v>
      </c>
      <c r="C164" s="44">
        <f t="shared" ca="1" si="6"/>
        <v>-0.66146692451284261</v>
      </c>
      <c r="D164" s="6">
        <v>400</v>
      </c>
      <c r="E164" s="45">
        <f t="shared" ca="1" si="7"/>
        <v>-264.58676980513707</v>
      </c>
      <c r="F164" s="44">
        <f t="shared" ca="1" si="8"/>
        <v>-0.18810657127420774</v>
      </c>
      <c r="G164" s="6">
        <v>200</v>
      </c>
      <c r="H164" s="45">
        <f t="shared" ca="1" si="9"/>
        <v>-37.62131425484155</v>
      </c>
      <c r="I164" s="8" t="str">
        <f t="shared" ca="1" si="5"/>
        <v>Hit</v>
      </c>
    </row>
    <row r="165" spans="2:9" x14ac:dyDescent="0.35">
      <c r="B165" s="6">
        <v>116</v>
      </c>
      <c r="C165" s="44">
        <f t="shared" ca="1" si="6"/>
        <v>0.32888062049975358</v>
      </c>
      <c r="D165" s="6">
        <v>400</v>
      </c>
      <c r="E165" s="45">
        <f t="shared" ca="1" si="7"/>
        <v>131.55224819990144</v>
      </c>
      <c r="F165" s="44">
        <f t="shared" ca="1" si="8"/>
        <v>-0.66172460460987959</v>
      </c>
      <c r="G165" s="6">
        <v>200</v>
      </c>
      <c r="H165" s="45">
        <f t="shared" ca="1" si="9"/>
        <v>-132.34492092197593</v>
      </c>
      <c r="I165" s="8" t="str">
        <f t="shared" ca="1" si="5"/>
        <v>Hit</v>
      </c>
    </row>
    <row r="166" spans="2:9" x14ac:dyDescent="0.35">
      <c r="B166" s="6">
        <v>117</v>
      </c>
      <c r="C166" s="44">
        <f t="shared" ca="1" si="6"/>
        <v>-0.34312590291196982</v>
      </c>
      <c r="D166" s="6">
        <v>400</v>
      </c>
      <c r="E166" s="45">
        <f t="shared" ca="1" si="7"/>
        <v>-137.25036116478793</v>
      </c>
      <c r="F166" s="44">
        <f t="shared" ca="1" si="8"/>
        <v>-0.38940406196880889</v>
      </c>
      <c r="G166" s="6">
        <v>200</v>
      </c>
      <c r="H166" s="45">
        <f t="shared" ca="1" si="9"/>
        <v>-77.880812393761772</v>
      </c>
      <c r="I166" s="8" t="str">
        <f t="shared" ca="1" si="5"/>
        <v>Hit</v>
      </c>
    </row>
    <row r="167" spans="2:9" x14ac:dyDescent="0.35">
      <c r="B167" s="6">
        <v>118</v>
      </c>
      <c r="C167" s="44">
        <f t="shared" ca="1" si="6"/>
        <v>-0.1483323490240244</v>
      </c>
      <c r="D167" s="6">
        <v>400</v>
      </c>
      <c r="E167" s="45">
        <f t="shared" ca="1" si="7"/>
        <v>-59.33293960960976</v>
      </c>
      <c r="F167" s="44">
        <f t="shared" ca="1" si="8"/>
        <v>0.44157553394363414</v>
      </c>
      <c r="G167" s="6">
        <v>200</v>
      </c>
      <c r="H167" s="45">
        <f t="shared" ca="1" si="9"/>
        <v>88.315106788726823</v>
      </c>
      <c r="I167" s="8" t="str">
        <f t="shared" ca="1" si="5"/>
        <v>Hit</v>
      </c>
    </row>
    <row r="168" spans="2:9" x14ac:dyDescent="0.35">
      <c r="B168" s="6">
        <v>119</v>
      </c>
      <c r="C168" s="44">
        <f t="shared" ca="1" si="6"/>
        <v>-9.165937632088153E-2</v>
      </c>
      <c r="D168" s="6">
        <v>400</v>
      </c>
      <c r="E168" s="45">
        <f t="shared" ca="1" si="7"/>
        <v>-36.663750528352615</v>
      </c>
      <c r="F168" s="44">
        <f t="shared" ca="1" si="8"/>
        <v>0.60677414597022716</v>
      </c>
      <c r="G168" s="6">
        <v>200</v>
      </c>
      <c r="H168" s="45">
        <f t="shared" ca="1" si="9"/>
        <v>121.35482919404544</v>
      </c>
      <c r="I168" s="8" t="str">
        <f t="shared" ca="1" si="5"/>
        <v>Hit</v>
      </c>
    </row>
    <row r="169" spans="2:9" x14ac:dyDescent="0.35">
      <c r="B169" s="6">
        <v>120</v>
      </c>
      <c r="C169" s="44">
        <f t="shared" ca="1" si="6"/>
        <v>1.388351884488596</v>
      </c>
      <c r="D169" s="6">
        <v>400</v>
      </c>
      <c r="E169" s="45">
        <f t="shared" ca="1" si="7"/>
        <v>555.34075379543845</v>
      </c>
      <c r="F169" s="44">
        <f t="shared" ca="1" si="8"/>
        <v>-0.30755590217520468</v>
      </c>
      <c r="G169" s="6">
        <v>200</v>
      </c>
      <c r="H169" s="45">
        <f t="shared" ca="1" si="9"/>
        <v>-61.511180435040934</v>
      </c>
      <c r="I169" s="8" t="str">
        <f t="shared" ca="1" si="5"/>
        <v>Hit</v>
      </c>
    </row>
    <row r="170" spans="2:9" x14ac:dyDescent="0.35">
      <c r="B170" s="6">
        <v>121</v>
      </c>
      <c r="C170" s="44">
        <f t="shared" ca="1" si="6"/>
        <v>0.15365383931270202</v>
      </c>
      <c r="D170" s="6">
        <v>400</v>
      </c>
      <c r="E170" s="45">
        <f t="shared" ca="1" si="7"/>
        <v>61.461535725080807</v>
      </c>
      <c r="F170" s="44">
        <f t="shared" ca="1" si="8"/>
        <v>-1.4589338401576857</v>
      </c>
      <c r="G170" s="6">
        <v>200</v>
      </c>
      <c r="H170" s="45">
        <f t="shared" ca="1" si="9"/>
        <v>-291.78676803153712</v>
      </c>
      <c r="I170" s="8" t="str">
        <f t="shared" ca="1" si="5"/>
        <v>Miss</v>
      </c>
    </row>
    <row r="171" spans="2:9" x14ac:dyDescent="0.35">
      <c r="B171" s="6">
        <v>122</v>
      </c>
      <c r="C171" s="44">
        <f t="shared" ca="1" si="6"/>
        <v>-1.4083820382195442</v>
      </c>
      <c r="D171" s="6">
        <v>400</v>
      </c>
      <c r="E171" s="45">
        <f t="shared" ca="1" si="7"/>
        <v>-563.35281528781763</v>
      </c>
      <c r="F171" s="44">
        <f t="shared" ca="1" si="8"/>
        <v>0.62954499792643936</v>
      </c>
      <c r="G171" s="6">
        <v>200</v>
      </c>
      <c r="H171" s="45">
        <f t="shared" ca="1" si="9"/>
        <v>125.90899958528787</v>
      </c>
      <c r="I171" s="8" t="str">
        <f t="shared" ca="1" si="5"/>
        <v>Hit</v>
      </c>
    </row>
    <row r="172" spans="2:9" x14ac:dyDescent="0.35">
      <c r="B172" s="6">
        <v>123</v>
      </c>
      <c r="C172" s="44">
        <f t="shared" ca="1" si="6"/>
        <v>-7.6035086143078509E-2</v>
      </c>
      <c r="D172" s="6">
        <v>400</v>
      </c>
      <c r="E172" s="45">
        <f t="shared" ca="1" si="7"/>
        <v>-30.414034457231402</v>
      </c>
      <c r="F172" s="44">
        <f t="shared" ca="1" si="8"/>
        <v>-0.1035688421604388</v>
      </c>
      <c r="G172" s="6">
        <v>200</v>
      </c>
      <c r="H172" s="45">
        <f t="shared" ca="1" si="9"/>
        <v>-20.713768432087758</v>
      </c>
      <c r="I172" s="8" t="str">
        <f t="shared" ca="1" si="5"/>
        <v>Hit</v>
      </c>
    </row>
    <row r="173" spans="2:9" x14ac:dyDescent="0.35">
      <c r="B173" s="6">
        <v>124</v>
      </c>
      <c r="C173" s="44">
        <f t="shared" ca="1" si="6"/>
        <v>-0.11523429073263747</v>
      </c>
      <c r="D173" s="6">
        <v>400</v>
      </c>
      <c r="E173" s="45">
        <f t="shared" ca="1" si="7"/>
        <v>-46.093716293054989</v>
      </c>
      <c r="F173" s="44">
        <f t="shared" ca="1" si="8"/>
        <v>0.64833881280804906</v>
      </c>
      <c r="G173" s="6">
        <v>200</v>
      </c>
      <c r="H173" s="45">
        <f t="shared" ca="1" si="9"/>
        <v>129.66776256160981</v>
      </c>
      <c r="I173" s="8" t="str">
        <f t="shared" ca="1" si="5"/>
        <v>Hit</v>
      </c>
    </row>
    <row r="174" spans="2:9" x14ac:dyDescent="0.35">
      <c r="B174" s="6">
        <v>125</v>
      </c>
      <c r="C174" s="44">
        <f t="shared" ca="1" si="6"/>
        <v>-0.61525587086695088</v>
      </c>
      <c r="D174" s="6">
        <v>400</v>
      </c>
      <c r="E174" s="45">
        <f t="shared" ca="1" si="7"/>
        <v>-246.10234834678036</v>
      </c>
      <c r="F174" s="44">
        <f t="shared" ca="1" si="8"/>
        <v>-1.4272977674158039E-2</v>
      </c>
      <c r="G174" s="6">
        <v>200</v>
      </c>
      <c r="H174" s="45">
        <f t="shared" ca="1" si="9"/>
        <v>-2.8545955348316077</v>
      </c>
      <c r="I174" s="8" t="str">
        <f t="shared" ca="1" si="5"/>
        <v>Hit</v>
      </c>
    </row>
    <row r="175" spans="2:9" x14ac:dyDescent="0.35">
      <c r="B175" s="6">
        <v>126</v>
      </c>
      <c r="C175" s="44">
        <f t="shared" ca="1" si="6"/>
        <v>0.76164131014897873</v>
      </c>
      <c r="D175" s="6">
        <v>400</v>
      </c>
      <c r="E175" s="45">
        <f t="shared" ca="1" si="7"/>
        <v>304.6565240595915</v>
      </c>
      <c r="F175" s="44">
        <f t="shared" ca="1" si="8"/>
        <v>-0.29903743400563143</v>
      </c>
      <c r="G175" s="6">
        <v>200</v>
      </c>
      <c r="H175" s="45">
        <f t="shared" ca="1" si="9"/>
        <v>-59.807486801126288</v>
      </c>
      <c r="I175" s="8" t="str">
        <f t="shared" ca="1" si="5"/>
        <v>Hit</v>
      </c>
    </row>
    <row r="176" spans="2:9" x14ac:dyDescent="0.35">
      <c r="B176" s="6">
        <v>127</v>
      </c>
      <c r="C176" s="44">
        <f t="shared" ca="1" si="6"/>
        <v>0.97863692561692783</v>
      </c>
      <c r="D176" s="6">
        <v>400</v>
      </c>
      <c r="E176" s="45">
        <f t="shared" ca="1" si="7"/>
        <v>391.45477024677115</v>
      </c>
      <c r="F176" s="44">
        <f t="shared" ca="1" si="8"/>
        <v>-0.46320215632257217</v>
      </c>
      <c r="G176" s="6">
        <v>200</v>
      </c>
      <c r="H176" s="45">
        <f t="shared" ca="1" si="9"/>
        <v>-92.640431264514433</v>
      </c>
      <c r="I176" s="8" t="str">
        <f t="shared" ca="1" si="5"/>
        <v>Hit</v>
      </c>
    </row>
    <row r="177" spans="2:9" x14ac:dyDescent="0.35">
      <c r="B177" s="6">
        <v>128</v>
      </c>
      <c r="C177" s="44">
        <f t="shared" ca="1" si="6"/>
        <v>-0.28645495251921654</v>
      </c>
      <c r="D177" s="6">
        <v>400</v>
      </c>
      <c r="E177" s="45">
        <f t="shared" ca="1" si="7"/>
        <v>-114.58198100768662</v>
      </c>
      <c r="F177" s="44">
        <f t="shared" ca="1" si="8"/>
        <v>-8.8677684315094318E-2</v>
      </c>
      <c r="G177" s="6">
        <v>200</v>
      </c>
      <c r="H177" s="45">
        <f t="shared" ca="1" si="9"/>
        <v>-17.735536863018865</v>
      </c>
      <c r="I177" s="8" t="str">
        <f t="shared" ca="1" si="5"/>
        <v>Hit</v>
      </c>
    </row>
    <row r="178" spans="2:9" x14ac:dyDescent="0.35">
      <c r="B178" s="6">
        <v>129</v>
      </c>
      <c r="C178" s="44">
        <f t="shared" ca="1" si="6"/>
        <v>-1.0722425914969134</v>
      </c>
      <c r="D178" s="6">
        <v>400</v>
      </c>
      <c r="E178" s="45">
        <f t="shared" ca="1" si="7"/>
        <v>-428.89703659876534</v>
      </c>
      <c r="F178" s="44">
        <f t="shared" ca="1" si="8"/>
        <v>-0.87962637124547993</v>
      </c>
      <c r="G178" s="6">
        <v>200</v>
      </c>
      <c r="H178" s="45">
        <f t="shared" ca="1" si="9"/>
        <v>-175.92527424909599</v>
      </c>
      <c r="I178" s="8" t="str">
        <f t="shared" ref="I178:I241" ca="1" si="10">IF(AND(E178&gt;=$C$37,E178&lt;=$C$39,H178&gt;=$C$42,H178&lt;=$C$44),"Hit","Miss")</f>
        <v>Hit</v>
      </c>
    </row>
    <row r="179" spans="2:9" x14ac:dyDescent="0.35">
      <c r="B179" s="6">
        <v>130</v>
      </c>
      <c r="C179" s="44">
        <f t="shared" ref="C179:C242" ca="1" si="11">_xlfn.NORM.INV(RAND(),0,1)</f>
        <v>-0.81839804590283516</v>
      </c>
      <c r="D179" s="6">
        <v>400</v>
      </c>
      <c r="E179" s="45">
        <f t="shared" ref="E179:E242" ca="1" si="12">C179*D179</f>
        <v>-327.35921836113408</v>
      </c>
      <c r="F179" s="44">
        <f t="shared" ref="F179:F242" ca="1" si="13">_xlfn.NORM.INV(RAND(),0,1)</f>
        <v>-6.0131027391357429E-2</v>
      </c>
      <c r="G179" s="6">
        <v>200</v>
      </c>
      <c r="H179" s="45">
        <f t="shared" ref="H179:H242" ca="1" si="14">G179*F179</f>
        <v>-12.026205478271486</v>
      </c>
      <c r="I179" s="8" t="str">
        <f t="shared" ca="1" si="10"/>
        <v>Hit</v>
      </c>
    </row>
    <row r="180" spans="2:9" x14ac:dyDescent="0.35">
      <c r="B180" s="6">
        <v>131</v>
      </c>
      <c r="C180" s="44">
        <f t="shared" ca="1" si="11"/>
        <v>-1.7971347662131143</v>
      </c>
      <c r="D180" s="6">
        <v>400</v>
      </c>
      <c r="E180" s="45">
        <f t="shared" ca="1" si="12"/>
        <v>-718.85390648524572</v>
      </c>
      <c r="F180" s="44">
        <f t="shared" ca="1" si="13"/>
        <v>-0.37455414940771437</v>
      </c>
      <c r="G180" s="6">
        <v>200</v>
      </c>
      <c r="H180" s="45">
        <f t="shared" ca="1" si="14"/>
        <v>-74.910829881542867</v>
      </c>
      <c r="I180" s="8" t="str">
        <f t="shared" ca="1" si="10"/>
        <v>Hit</v>
      </c>
    </row>
    <row r="181" spans="2:9" x14ac:dyDescent="0.35">
      <c r="B181" s="6">
        <v>132</v>
      </c>
      <c r="C181" s="44">
        <f t="shared" ca="1" si="11"/>
        <v>0.30521868059447199</v>
      </c>
      <c r="D181" s="6">
        <v>400</v>
      </c>
      <c r="E181" s="45">
        <f t="shared" ca="1" si="12"/>
        <v>122.0874722377888</v>
      </c>
      <c r="F181" s="44">
        <f t="shared" ca="1" si="13"/>
        <v>0.34808870455727248</v>
      </c>
      <c r="G181" s="6">
        <v>200</v>
      </c>
      <c r="H181" s="45">
        <f t="shared" ca="1" si="14"/>
        <v>69.61774091145449</v>
      </c>
      <c r="I181" s="8" t="str">
        <f t="shared" ca="1" si="10"/>
        <v>Hit</v>
      </c>
    </row>
    <row r="182" spans="2:9" x14ac:dyDescent="0.35">
      <c r="B182" s="6">
        <v>133</v>
      </c>
      <c r="C182" s="44">
        <f t="shared" ca="1" si="11"/>
        <v>0.33209317586833142</v>
      </c>
      <c r="D182" s="6">
        <v>400</v>
      </c>
      <c r="E182" s="45">
        <f t="shared" ca="1" si="12"/>
        <v>132.83727034733258</v>
      </c>
      <c r="F182" s="44">
        <f t="shared" ca="1" si="13"/>
        <v>-0.33149554393787017</v>
      </c>
      <c r="G182" s="6">
        <v>200</v>
      </c>
      <c r="H182" s="45">
        <f t="shared" ca="1" si="14"/>
        <v>-66.299108787574028</v>
      </c>
      <c r="I182" s="8" t="str">
        <f t="shared" ca="1" si="10"/>
        <v>Hit</v>
      </c>
    </row>
    <row r="183" spans="2:9" x14ac:dyDescent="0.35">
      <c r="B183" s="6">
        <v>134</v>
      </c>
      <c r="C183" s="44">
        <f t="shared" ca="1" si="11"/>
        <v>0.28474125768006897</v>
      </c>
      <c r="D183" s="6">
        <v>400</v>
      </c>
      <c r="E183" s="45">
        <f t="shared" ca="1" si="12"/>
        <v>113.89650307202758</v>
      </c>
      <c r="F183" s="44">
        <f t="shared" ca="1" si="13"/>
        <v>-1.1943586358434779</v>
      </c>
      <c r="G183" s="6">
        <v>200</v>
      </c>
      <c r="H183" s="45">
        <f t="shared" ca="1" si="14"/>
        <v>-238.87172716869557</v>
      </c>
      <c r="I183" s="8" t="str">
        <f t="shared" ca="1" si="10"/>
        <v>Miss</v>
      </c>
    </row>
    <row r="184" spans="2:9" x14ac:dyDescent="0.35">
      <c r="B184" s="6">
        <v>135</v>
      </c>
      <c r="C184" s="44">
        <f t="shared" ca="1" si="11"/>
        <v>-2.0905980439320841E-2</v>
      </c>
      <c r="D184" s="6">
        <v>400</v>
      </c>
      <c r="E184" s="45">
        <f t="shared" ca="1" si="12"/>
        <v>-8.3623921757283366</v>
      </c>
      <c r="F184" s="44">
        <f t="shared" ca="1" si="13"/>
        <v>-1.1128682538651897</v>
      </c>
      <c r="G184" s="6">
        <v>200</v>
      </c>
      <c r="H184" s="45">
        <f t="shared" ca="1" si="14"/>
        <v>-222.57365077303794</v>
      </c>
      <c r="I184" s="8" t="str">
        <f t="shared" ca="1" si="10"/>
        <v>Miss</v>
      </c>
    </row>
    <row r="185" spans="2:9" x14ac:dyDescent="0.35">
      <c r="B185" s="6">
        <v>136</v>
      </c>
      <c r="C185" s="44">
        <f t="shared" ca="1" si="11"/>
        <v>-1.2888835987115654</v>
      </c>
      <c r="D185" s="6">
        <v>400</v>
      </c>
      <c r="E185" s="45">
        <f t="shared" ca="1" si="12"/>
        <v>-515.55343948462621</v>
      </c>
      <c r="F185" s="44">
        <f t="shared" ca="1" si="13"/>
        <v>0.31613986966803159</v>
      </c>
      <c r="G185" s="6">
        <v>200</v>
      </c>
      <c r="H185" s="45">
        <f t="shared" ca="1" si="14"/>
        <v>63.227973933606322</v>
      </c>
      <c r="I185" s="8" t="str">
        <f t="shared" ca="1" si="10"/>
        <v>Hit</v>
      </c>
    </row>
    <row r="186" spans="2:9" x14ac:dyDescent="0.35">
      <c r="B186" s="6">
        <v>137</v>
      </c>
      <c r="C186" s="44">
        <f t="shared" ca="1" si="11"/>
        <v>2.784630047127901E-2</v>
      </c>
      <c r="D186" s="6">
        <v>400</v>
      </c>
      <c r="E186" s="45">
        <f t="shared" ca="1" si="12"/>
        <v>11.138520188511604</v>
      </c>
      <c r="F186" s="44">
        <f t="shared" ca="1" si="13"/>
        <v>0.12955685200494901</v>
      </c>
      <c r="G186" s="6">
        <v>200</v>
      </c>
      <c r="H186" s="45">
        <f t="shared" ca="1" si="14"/>
        <v>25.911370400989803</v>
      </c>
      <c r="I186" s="8" t="str">
        <f t="shared" ca="1" si="10"/>
        <v>Hit</v>
      </c>
    </row>
    <row r="187" spans="2:9" x14ac:dyDescent="0.35">
      <c r="B187" s="6">
        <v>138</v>
      </c>
      <c r="C187" s="44">
        <f t="shared" ca="1" si="11"/>
        <v>0.26306759214536352</v>
      </c>
      <c r="D187" s="6">
        <v>400</v>
      </c>
      <c r="E187" s="45">
        <f t="shared" ca="1" si="12"/>
        <v>105.22703685814541</v>
      </c>
      <c r="F187" s="44">
        <f t="shared" ca="1" si="13"/>
        <v>-1.1842699839456763</v>
      </c>
      <c r="G187" s="6">
        <v>200</v>
      </c>
      <c r="H187" s="45">
        <f t="shared" ca="1" si="14"/>
        <v>-236.85399678913527</v>
      </c>
      <c r="I187" s="8" t="str">
        <f t="shared" ca="1" si="10"/>
        <v>Miss</v>
      </c>
    </row>
    <row r="188" spans="2:9" x14ac:dyDescent="0.35">
      <c r="B188" s="6">
        <v>139</v>
      </c>
      <c r="C188" s="44">
        <f t="shared" ca="1" si="11"/>
        <v>1.2389816275856835</v>
      </c>
      <c r="D188" s="6">
        <v>400</v>
      </c>
      <c r="E188" s="45">
        <f t="shared" ca="1" si="12"/>
        <v>495.59265103427339</v>
      </c>
      <c r="F188" s="44">
        <f t="shared" ca="1" si="13"/>
        <v>-6.3277726566058554E-2</v>
      </c>
      <c r="G188" s="6">
        <v>200</v>
      </c>
      <c r="H188" s="45">
        <f t="shared" ca="1" si="14"/>
        <v>-12.655545313211711</v>
      </c>
      <c r="I188" s="8" t="str">
        <f t="shared" ca="1" si="10"/>
        <v>Hit</v>
      </c>
    </row>
    <row r="189" spans="2:9" x14ac:dyDescent="0.35">
      <c r="B189" s="6">
        <v>140</v>
      </c>
      <c r="C189" s="44">
        <f t="shared" ca="1" si="11"/>
        <v>-1.1679289669245869</v>
      </c>
      <c r="D189" s="6">
        <v>400</v>
      </c>
      <c r="E189" s="45">
        <f t="shared" ca="1" si="12"/>
        <v>-467.17158676983479</v>
      </c>
      <c r="F189" s="44">
        <f t="shared" ca="1" si="13"/>
        <v>-0.53009450716999917</v>
      </c>
      <c r="G189" s="6">
        <v>200</v>
      </c>
      <c r="H189" s="45">
        <f t="shared" ca="1" si="14"/>
        <v>-106.01890143399983</v>
      </c>
      <c r="I189" s="8" t="str">
        <f t="shared" ca="1" si="10"/>
        <v>Hit</v>
      </c>
    </row>
    <row r="190" spans="2:9" x14ac:dyDescent="0.35">
      <c r="B190" s="6">
        <v>141</v>
      </c>
      <c r="C190" s="44">
        <f t="shared" ca="1" si="11"/>
        <v>-5.5445653660435523E-2</v>
      </c>
      <c r="D190" s="6">
        <v>400</v>
      </c>
      <c r="E190" s="45">
        <f t="shared" ca="1" si="12"/>
        <v>-22.178261464174209</v>
      </c>
      <c r="F190" s="44">
        <f t="shared" ca="1" si="13"/>
        <v>-0.63918960787581802</v>
      </c>
      <c r="G190" s="6">
        <v>200</v>
      </c>
      <c r="H190" s="45">
        <f t="shared" ca="1" si="14"/>
        <v>-127.83792157516361</v>
      </c>
      <c r="I190" s="8" t="str">
        <f t="shared" ca="1" si="10"/>
        <v>Hit</v>
      </c>
    </row>
    <row r="191" spans="2:9" x14ac:dyDescent="0.35">
      <c r="B191" s="6">
        <v>142</v>
      </c>
      <c r="C191" s="44">
        <f t="shared" ca="1" si="11"/>
        <v>0.40847504086985453</v>
      </c>
      <c r="D191" s="6">
        <v>400</v>
      </c>
      <c r="E191" s="45">
        <f t="shared" ca="1" si="12"/>
        <v>163.39001634794181</v>
      </c>
      <c r="F191" s="44">
        <f t="shared" ca="1" si="13"/>
        <v>-0.53171939750246755</v>
      </c>
      <c r="G191" s="6">
        <v>200</v>
      </c>
      <c r="H191" s="45">
        <f t="shared" ca="1" si="14"/>
        <v>-106.34387950049351</v>
      </c>
      <c r="I191" s="8" t="str">
        <f t="shared" ca="1" si="10"/>
        <v>Hit</v>
      </c>
    </row>
    <row r="192" spans="2:9" x14ac:dyDescent="0.35">
      <c r="B192" s="6">
        <v>143</v>
      </c>
      <c r="C192" s="44">
        <f t="shared" ca="1" si="11"/>
        <v>0.61612228888425546</v>
      </c>
      <c r="D192" s="6">
        <v>400</v>
      </c>
      <c r="E192" s="45">
        <f t="shared" ca="1" si="12"/>
        <v>246.44891555370219</v>
      </c>
      <c r="F192" s="44">
        <f t="shared" ca="1" si="13"/>
        <v>0.89238644235948639</v>
      </c>
      <c r="G192" s="6">
        <v>200</v>
      </c>
      <c r="H192" s="45">
        <f t="shared" ca="1" si="14"/>
        <v>178.47728847189728</v>
      </c>
      <c r="I192" s="8" t="str">
        <f t="shared" ca="1" si="10"/>
        <v>Hit</v>
      </c>
    </row>
    <row r="193" spans="2:9" x14ac:dyDescent="0.35">
      <c r="B193" s="6">
        <v>144</v>
      </c>
      <c r="C193" s="44">
        <f t="shared" ca="1" si="11"/>
        <v>1.8887317777003036</v>
      </c>
      <c r="D193" s="6">
        <v>400</v>
      </c>
      <c r="E193" s="45">
        <f t="shared" ca="1" si="12"/>
        <v>755.49271108012147</v>
      </c>
      <c r="F193" s="44">
        <f t="shared" ca="1" si="13"/>
        <v>-1.4011412053928569</v>
      </c>
      <c r="G193" s="6">
        <v>200</v>
      </c>
      <c r="H193" s="45">
        <f t="shared" ca="1" si="14"/>
        <v>-280.22824107857139</v>
      </c>
      <c r="I193" s="8" t="str">
        <f t="shared" ca="1" si="10"/>
        <v>Miss</v>
      </c>
    </row>
    <row r="194" spans="2:9" x14ac:dyDescent="0.35">
      <c r="B194" s="6">
        <v>145</v>
      </c>
      <c r="C194" s="44">
        <f t="shared" ca="1" si="11"/>
        <v>-0.743198089455124</v>
      </c>
      <c r="D194" s="6">
        <v>400</v>
      </c>
      <c r="E194" s="45">
        <f t="shared" ca="1" si="12"/>
        <v>-297.27923578204962</v>
      </c>
      <c r="F194" s="44">
        <f t="shared" ca="1" si="13"/>
        <v>-1.468240453136116</v>
      </c>
      <c r="G194" s="6">
        <v>200</v>
      </c>
      <c r="H194" s="45">
        <f t="shared" ca="1" si="14"/>
        <v>-293.64809062722321</v>
      </c>
      <c r="I194" s="8" t="str">
        <f t="shared" ca="1" si="10"/>
        <v>Miss</v>
      </c>
    </row>
    <row r="195" spans="2:9" x14ac:dyDescent="0.35">
      <c r="B195" s="6">
        <v>146</v>
      </c>
      <c r="C195" s="44">
        <f t="shared" ca="1" si="11"/>
        <v>0.85366802409576104</v>
      </c>
      <c r="D195" s="6">
        <v>400</v>
      </c>
      <c r="E195" s="45">
        <f t="shared" ca="1" si="12"/>
        <v>341.46720963830444</v>
      </c>
      <c r="F195" s="44">
        <f t="shared" ca="1" si="13"/>
        <v>1.3511539493604949</v>
      </c>
      <c r="G195" s="6">
        <v>200</v>
      </c>
      <c r="H195" s="45">
        <f t="shared" ca="1" si="14"/>
        <v>270.23078987209897</v>
      </c>
      <c r="I195" s="8" t="str">
        <f t="shared" ca="1" si="10"/>
        <v>Miss</v>
      </c>
    </row>
    <row r="196" spans="2:9" x14ac:dyDescent="0.35">
      <c r="B196" s="6">
        <v>147</v>
      </c>
      <c r="C196" s="44">
        <f t="shared" ca="1" si="11"/>
        <v>-0.79890691789094548</v>
      </c>
      <c r="D196" s="6">
        <v>400</v>
      </c>
      <c r="E196" s="45">
        <f t="shared" ca="1" si="12"/>
        <v>-319.56276715637819</v>
      </c>
      <c r="F196" s="44">
        <f t="shared" ca="1" si="13"/>
        <v>-0.65623895284785561</v>
      </c>
      <c r="G196" s="6">
        <v>200</v>
      </c>
      <c r="H196" s="45">
        <f t="shared" ca="1" si="14"/>
        <v>-131.24779056957112</v>
      </c>
      <c r="I196" s="8" t="str">
        <f t="shared" ca="1" si="10"/>
        <v>Hit</v>
      </c>
    </row>
    <row r="197" spans="2:9" x14ac:dyDescent="0.35">
      <c r="B197" s="6">
        <v>148</v>
      </c>
      <c r="C197" s="44">
        <f t="shared" ca="1" si="11"/>
        <v>-0.32443678052926544</v>
      </c>
      <c r="D197" s="6">
        <v>400</v>
      </c>
      <c r="E197" s="45">
        <f t="shared" ca="1" si="12"/>
        <v>-129.77471221170617</v>
      </c>
      <c r="F197" s="44">
        <f t="shared" ca="1" si="13"/>
        <v>1.3051293387656178</v>
      </c>
      <c r="G197" s="6">
        <v>200</v>
      </c>
      <c r="H197" s="45">
        <f t="shared" ca="1" si="14"/>
        <v>261.02586775312358</v>
      </c>
      <c r="I197" s="8" t="str">
        <f t="shared" ca="1" si="10"/>
        <v>Miss</v>
      </c>
    </row>
    <row r="198" spans="2:9" x14ac:dyDescent="0.35">
      <c r="B198" s="6">
        <v>149</v>
      </c>
      <c r="C198" s="44">
        <f t="shared" ca="1" si="11"/>
        <v>-0.95320489460696789</v>
      </c>
      <c r="D198" s="6">
        <v>400</v>
      </c>
      <c r="E198" s="45">
        <f t="shared" ca="1" si="12"/>
        <v>-381.28195784278716</v>
      </c>
      <c r="F198" s="44">
        <f t="shared" ca="1" si="13"/>
        <v>0.16854376725037187</v>
      </c>
      <c r="G198" s="6">
        <v>200</v>
      </c>
      <c r="H198" s="45">
        <f t="shared" ca="1" si="14"/>
        <v>33.708753450074376</v>
      </c>
      <c r="I198" s="8" t="str">
        <f t="shared" ca="1" si="10"/>
        <v>Hit</v>
      </c>
    </row>
    <row r="199" spans="2:9" x14ac:dyDescent="0.35">
      <c r="B199" s="6">
        <v>150</v>
      </c>
      <c r="C199" s="44">
        <f t="shared" ca="1" si="11"/>
        <v>-1.3830781370149789</v>
      </c>
      <c r="D199" s="6">
        <v>400</v>
      </c>
      <c r="E199" s="45">
        <f t="shared" ca="1" si="12"/>
        <v>-553.23125480599163</v>
      </c>
      <c r="F199" s="44">
        <f t="shared" ca="1" si="13"/>
        <v>1.3429796724163772</v>
      </c>
      <c r="G199" s="6">
        <v>200</v>
      </c>
      <c r="H199" s="45">
        <f t="shared" ca="1" si="14"/>
        <v>268.59593448327541</v>
      </c>
      <c r="I199" s="8" t="str">
        <f t="shared" ca="1" si="10"/>
        <v>Miss</v>
      </c>
    </row>
    <row r="200" spans="2:9" x14ac:dyDescent="0.35">
      <c r="B200" s="6">
        <v>151</v>
      </c>
      <c r="C200" s="44">
        <f t="shared" ca="1" si="11"/>
        <v>-0.23554007164197621</v>
      </c>
      <c r="D200" s="6">
        <v>400</v>
      </c>
      <c r="E200" s="45">
        <f t="shared" ca="1" si="12"/>
        <v>-94.216028656790485</v>
      </c>
      <c r="F200" s="44">
        <f t="shared" ca="1" si="13"/>
        <v>-1.4215645775228032</v>
      </c>
      <c r="G200" s="6">
        <v>200</v>
      </c>
      <c r="H200" s="45">
        <f t="shared" ca="1" si="14"/>
        <v>-284.31291550456064</v>
      </c>
      <c r="I200" s="8" t="str">
        <f t="shared" ca="1" si="10"/>
        <v>Miss</v>
      </c>
    </row>
    <row r="201" spans="2:9" x14ac:dyDescent="0.35">
      <c r="B201" s="6">
        <v>152</v>
      </c>
      <c r="C201" s="44">
        <f t="shared" ca="1" si="11"/>
        <v>1.4875917480672032</v>
      </c>
      <c r="D201" s="6">
        <v>400</v>
      </c>
      <c r="E201" s="45">
        <f t="shared" ca="1" si="12"/>
        <v>595.0366992268813</v>
      </c>
      <c r="F201" s="44">
        <f t="shared" ca="1" si="13"/>
        <v>-0.46595355756343265</v>
      </c>
      <c r="G201" s="6">
        <v>200</v>
      </c>
      <c r="H201" s="45">
        <f t="shared" ca="1" si="14"/>
        <v>-93.190711512686534</v>
      </c>
      <c r="I201" s="8" t="str">
        <f t="shared" ca="1" si="10"/>
        <v>Hit</v>
      </c>
    </row>
    <row r="202" spans="2:9" x14ac:dyDescent="0.35">
      <c r="B202" s="6">
        <v>153</v>
      </c>
      <c r="C202" s="44">
        <f t="shared" ca="1" si="11"/>
        <v>1.3102229596800459</v>
      </c>
      <c r="D202" s="6">
        <v>400</v>
      </c>
      <c r="E202" s="45">
        <f t="shared" ca="1" si="12"/>
        <v>524.08918387201834</v>
      </c>
      <c r="F202" s="44">
        <f t="shared" ca="1" si="13"/>
        <v>0.26801190808252046</v>
      </c>
      <c r="G202" s="6">
        <v>200</v>
      </c>
      <c r="H202" s="45">
        <f t="shared" ca="1" si="14"/>
        <v>53.60238161650409</v>
      </c>
      <c r="I202" s="8" t="str">
        <f t="shared" ca="1" si="10"/>
        <v>Hit</v>
      </c>
    </row>
    <row r="203" spans="2:9" x14ac:dyDescent="0.35">
      <c r="B203" s="6">
        <v>154</v>
      </c>
      <c r="C203" s="44">
        <f t="shared" ca="1" si="11"/>
        <v>-1.2563484708321395</v>
      </c>
      <c r="D203" s="6">
        <v>400</v>
      </c>
      <c r="E203" s="45">
        <f t="shared" ca="1" si="12"/>
        <v>-502.53938833285582</v>
      </c>
      <c r="F203" s="44">
        <f t="shared" ca="1" si="13"/>
        <v>0.32103229501113734</v>
      </c>
      <c r="G203" s="6">
        <v>200</v>
      </c>
      <c r="H203" s="45">
        <f t="shared" ca="1" si="14"/>
        <v>64.206459002227461</v>
      </c>
      <c r="I203" s="8" t="str">
        <f t="shared" ca="1" si="10"/>
        <v>Hit</v>
      </c>
    </row>
    <row r="204" spans="2:9" x14ac:dyDescent="0.35">
      <c r="B204" s="6">
        <v>155</v>
      </c>
      <c r="C204" s="44">
        <f t="shared" ca="1" si="11"/>
        <v>-4.6005131675002288E-2</v>
      </c>
      <c r="D204" s="6">
        <v>400</v>
      </c>
      <c r="E204" s="45">
        <f t="shared" ca="1" si="12"/>
        <v>-18.402052670000916</v>
      </c>
      <c r="F204" s="44">
        <f t="shared" ca="1" si="13"/>
        <v>0.85659378491895899</v>
      </c>
      <c r="G204" s="6">
        <v>200</v>
      </c>
      <c r="H204" s="45">
        <f t="shared" ca="1" si="14"/>
        <v>171.31875698379179</v>
      </c>
      <c r="I204" s="8" t="str">
        <f t="shared" ca="1" si="10"/>
        <v>Hit</v>
      </c>
    </row>
    <row r="205" spans="2:9" x14ac:dyDescent="0.35">
      <c r="B205" s="6">
        <v>156</v>
      </c>
      <c r="C205" s="44">
        <f t="shared" ca="1" si="11"/>
        <v>1.8202062897761841</v>
      </c>
      <c r="D205" s="6">
        <v>400</v>
      </c>
      <c r="E205" s="45">
        <f t="shared" ca="1" si="12"/>
        <v>728.0825159104736</v>
      </c>
      <c r="F205" s="44">
        <f t="shared" ca="1" si="13"/>
        <v>0.1889211677460014</v>
      </c>
      <c r="G205" s="6">
        <v>200</v>
      </c>
      <c r="H205" s="45">
        <f t="shared" ca="1" si="14"/>
        <v>37.78423354920028</v>
      </c>
      <c r="I205" s="8" t="str">
        <f t="shared" ca="1" si="10"/>
        <v>Hit</v>
      </c>
    </row>
    <row r="206" spans="2:9" x14ac:dyDescent="0.35">
      <c r="B206" s="6">
        <v>157</v>
      </c>
      <c r="C206" s="44">
        <f t="shared" ca="1" si="11"/>
        <v>1.3226243886895084</v>
      </c>
      <c r="D206" s="6">
        <v>400</v>
      </c>
      <c r="E206" s="45">
        <f t="shared" ca="1" si="12"/>
        <v>529.04975547580329</v>
      </c>
      <c r="F206" s="44">
        <f t="shared" ca="1" si="13"/>
        <v>0.13752704718747</v>
      </c>
      <c r="G206" s="6">
        <v>200</v>
      </c>
      <c r="H206" s="45">
        <f t="shared" ca="1" si="14"/>
        <v>27.505409437493999</v>
      </c>
      <c r="I206" s="8" t="str">
        <f t="shared" ca="1" si="10"/>
        <v>Hit</v>
      </c>
    </row>
    <row r="207" spans="2:9" x14ac:dyDescent="0.35">
      <c r="B207" s="6">
        <v>158</v>
      </c>
      <c r="C207" s="44">
        <f t="shared" ca="1" si="11"/>
        <v>8.8197423113455062E-2</v>
      </c>
      <c r="D207" s="6">
        <v>400</v>
      </c>
      <c r="E207" s="45">
        <f t="shared" ca="1" si="12"/>
        <v>35.278969245382022</v>
      </c>
      <c r="F207" s="44">
        <f t="shared" ca="1" si="13"/>
        <v>-1.3760861623737024</v>
      </c>
      <c r="G207" s="6">
        <v>200</v>
      </c>
      <c r="H207" s="45">
        <f t="shared" ca="1" si="14"/>
        <v>-275.21723247474046</v>
      </c>
      <c r="I207" s="8" t="str">
        <f t="shared" ca="1" si="10"/>
        <v>Miss</v>
      </c>
    </row>
    <row r="208" spans="2:9" x14ac:dyDescent="0.35">
      <c r="B208" s="6">
        <v>159</v>
      </c>
      <c r="C208" s="44">
        <f t="shared" ca="1" si="11"/>
        <v>-1.1721893915610098</v>
      </c>
      <c r="D208" s="6">
        <v>400</v>
      </c>
      <c r="E208" s="45">
        <f t="shared" ca="1" si="12"/>
        <v>-468.87575662440389</v>
      </c>
      <c r="F208" s="44">
        <f t="shared" ca="1" si="13"/>
        <v>0.72912272357707331</v>
      </c>
      <c r="G208" s="6">
        <v>200</v>
      </c>
      <c r="H208" s="45">
        <f t="shared" ca="1" si="14"/>
        <v>145.82454471541467</v>
      </c>
      <c r="I208" s="8" t="str">
        <f t="shared" ca="1" si="10"/>
        <v>Hit</v>
      </c>
    </row>
    <row r="209" spans="2:9" x14ac:dyDescent="0.35">
      <c r="B209" s="6">
        <v>160</v>
      </c>
      <c r="C209" s="44">
        <f t="shared" ca="1" si="11"/>
        <v>0.95567066210390783</v>
      </c>
      <c r="D209" s="6">
        <v>400</v>
      </c>
      <c r="E209" s="45">
        <f t="shared" ca="1" si="12"/>
        <v>382.26826484156311</v>
      </c>
      <c r="F209" s="44">
        <f t="shared" ca="1" si="13"/>
        <v>-1.2732104507811706</v>
      </c>
      <c r="G209" s="6">
        <v>200</v>
      </c>
      <c r="H209" s="45">
        <f t="shared" ca="1" si="14"/>
        <v>-254.6420901562341</v>
      </c>
      <c r="I209" s="8" t="str">
        <f t="shared" ca="1" si="10"/>
        <v>Miss</v>
      </c>
    </row>
    <row r="210" spans="2:9" x14ac:dyDescent="0.35">
      <c r="B210" s="6">
        <v>161</v>
      </c>
      <c r="C210" s="44">
        <f t="shared" ca="1" si="11"/>
        <v>0.24882097755036869</v>
      </c>
      <c r="D210" s="6">
        <v>400</v>
      </c>
      <c r="E210" s="45">
        <f t="shared" ca="1" si="12"/>
        <v>99.528391020147481</v>
      </c>
      <c r="F210" s="44">
        <f t="shared" ca="1" si="13"/>
        <v>0.75058945165905144</v>
      </c>
      <c r="G210" s="6">
        <v>200</v>
      </c>
      <c r="H210" s="45">
        <f t="shared" ca="1" si="14"/>
        <v>150.11789033181029</v>
      </c>
      <c r="I210" s="8" t="str">
        <f t="shared" ca="1" si="10"/>
        <v>Hit</v>
      </c>
    </row>
    <row r="211" spans="2:9" x14ac:dyDescent="0.35">
      <c r="B211" s="6">
        <v>162</v>
      </c>
      <c r="C211" s="44">
        <f t="shared" ca="1" si="11"/>
        <v>0.11404156375184096</v>
      </c>
      <c r="D211" s="6">
        <v>400</v>
      </c>
      <c r="E211" s="45">
        <f t="shared" ca="1" si="12"/>
        <v>45.616625500736383</v>
      </c>
      <c r="F211" s="44">
        <f t="shared" ca="1" si="13"/>
        <v>-0.28236659367241629</v>
      </c>
      <c r="G211" s="6">
        <v>200</v>
      </c>
      <c r="H211" s="45">
        <f t="shared" ca="1" si="14"/>
        <v>-56.473318734483257</v>
      </c>
      <c r="I211" s="8" t="str">
        <f t="shared" ca="1" si="10"/>
        <v>Hit</v>
      </c>
    </row>
    <row r="212" spans="2:9" x14ac:dyDescent="0.35">
      <c r="B212" s="6">
        <v>163</v>
      </c>
      <c r="C212" s="44">
        <f t="shared" ca="1" si="11"/>
        <v>0.53228364667230788</v>
      </c>
      <c r="D212" s="6">
        <v>400</v>
      </c>
      <c r="E212" s="45">
        <f t="shared" ca="1" si="12"/>
        <v>212.91345866892314</v>
      </c>
      <c r="F212" s="44">
        <f t="shared" ca="1" si="13"/>
        <v>-0.8288116571465528</v>
      </c>
      <c r="G212" s="6">
        <v>200</v>
      </c>
      <c r="H212" s="45">
        <f t="shared" ca="1" si="14"/>
        <v>-165.76233142931056</v>
      </c>
      <c r="I212" s="8" t="str">
        <f t="shared" ca="1" si="10"/>
        <v>Hit</v>
      </c>
    </row>
    <row r="213" spans="2:9" x14ac:dyDescent="0.35">
      <c r="B213" s="6">
        <v>164</v>
      </c>
      <c r="C213" s="44">
        <f t="shared" ca="1" si="11"/>
        <v>-0.46922108382727779</v>
      </c>
      <c r="D213" s="6">
        <v>400</v>
      </c>
      <c r="E213" s="45">
        <f t="shared" ca="1" si="12"/>
        <v>-187.68843353091111</v>
      </c>
      <c r="F213" s="44">
        <f t="shared" ca="1" si="13"/>
        <v>0.2426496348706394</v>
      </c>
      <c r="G213" s="6">
        <v>200</v>
      </c>
      <c r="H213" s="45">
        <f t="shared" ca="1" si="14"/>
        <v>48.529926974127882</v>
      </c>
      <c r="I213" s="8" t="str">
        <f t="shared" ca="1" si="10"/>
        <v>Hit</v>
      </c>
    </row>
    <row r="214" spans="2:9" x14ac:dyDescent="0.35">
      <c r="B214" s="6">
        <v>165</v>
      </c>
      <c r="C214" s="44">
        <f t="shared" ca="1" si="11"/>
        <v>0.39966307635899667</v>
      </c>
      <c r="D214" s="6">
        <v>400</v>
      </c>
      <c r="E214" s="45">
        <f t="shared" ca="1" si="12"/>
        <v>159.86523054359867</v>
      </c>
      <c r="F214" s="44">
        <f t="shared" ca="1" si="13"/>
        <v>-0.86552781119935751</v>
      </c>
      <c r="G214" s="6">
        <v>200</v>
      </c>
      <c r="H214" s="45">
        <f t="shared" ca="1" si="14"/>
        <v>-173.10556223987149</v>
      </c>
      <c r="I214" s="8" t="str">
        <f t="shared" ca="1" si="10"/>
        <v>Hit</v>
      </c>
    </row>
    <row r="215" spans="2:9" x14ac:dyDescent="0.35">
      <c r="B215" s="6">
        <v>166</v>
      </c>
      <c r="C215" s="44">
        <f t="shared" ca="1" si="11"/>
        <v>-1.3142462395023227</v>
      </c>
      <c r="D215" s="6">
        <v>400</v>
      </c>
      <c r="E215" s="45">
        <f t="shared" ca="1" si="12"/>
        <v>-525.69849580092909</v>
      </c>
      <c r="F215" s="44">
        <f t="shared" ca="1" si="13"/>
        <v>-1.1534952602970789</v>
      </c>
      <c r="G215" s="6">
        <v>200</v>
      </c>
      <c r="H215" s="45">
        <f t="shared" ca="1" si="14"/>
        <v>-230.69905205941578</v>
      </c>
      <c r="I215" s="8" t="str">
        <f t="shared" ca="1" si="10"/>
        <v>Miss</v>
      </c>
    </row>
    <row r="216" spans="2:9" x14ac:dyDescent="0.35">
      <c r="B216" s="6">
        <v>167</v>
      </c>
      <c r="C216" s="44">
        <f t="shared" ca="1" si="11"/>
        <v>-0.44323668536834165</v>
      </c>
      <c r="D216" s="6">
        <v>400</v>
      </c>
      <c r="E216" s="45">
        <f t="shared" ca="1" si="12"/>
        <v>-177.29467414733665</v>
      </c>
      <c r="F216" s="44">
        <f t="shared" ca="1" si="13"/>
        <v>0.42930562167183167</v>
      </c>
      <c r="G216" s="6">
        <v>200</v>
      </c>
      <c r="H216" s="45">
        <f t="shared" ca="1" si="14"/>
        <v>85.861124334366338</v>
      </c>
      <c r="I216" s="8" t="str">
        <f t="shared" ca="1" si="10"/>
        <v>Hit</v>
      </c>
    </row>
    <row r="217" spans="2:9" x14ac:dyDescent="0.35">
      <c r="B217" s="6">
        <v>168</v>
      </c>
      <c r="C217" s="44">
        <f t="shared" ca="1" si="11"/>
        <v>0.78821883655272873</v>
      </c>
      <c r="D217" s="6">
        <v>400</v>
      </c>
      <c r="E217" s="45">
        <f t="shared" ca="1" si="12"/>
        <v>315.28753462109148</v>
      </c>
      <c r="F217" s="44">
        <f t="shared" ca="1" si="13"/>
        <v>1.4457932122352539</v>
      </c>
      <c r="G217" s="6">
        <v>200</v>
      </c>
      <c r="H217" s="45">
        <f t="shared" ca="1" si="14"/>
        <v>289.15864244705079</v>
      </c>
      <c r="I217" s="8" t="str">
        <f t="shared" ca="1" si="10"/>
        <v>Miss</v>
      </c>
    </row>
    <row r="218" spans="2:9" x14ac:dyDescent="0.35">
      <c r="B218" s="6">
        <v>169</v>
      </c>
      <c r="C218" s="44">
        <f t="shared" ca="1" si="11"/>
        <v>-0.98250477233929356</v>
      </c>
      <c r="D218" s="6">
        <v>400</v>
      </c>
      <c r="E218" s="45">
        <f t="shared" ca="1" si="12"/>
        <v>-393.00190893571744</v>
      </c>
      <c r="F218" s="44">
        <f t="shared" ca="1" si="13"/>
        <v>-0.26869176135914785</v>
      </c>
      <c r="G218" s="6">
        <v>200</v>
      </c>
      <c r="H218" s="45">
        <f t="shared" ca="1" si="14"/>
        <v>-53.738352271829569</v>
      </c>
      <c r="I218" s="8" t="str">
        <f t="shared" ca="1" si="10"/>
        <v>Hit</v>
      </c>
    </row>
    <row r="219" spans="2:9" x14ac:dyDescent="0.35">
      <c r="B219" s="6">
        <v>170</v>
      </c>
      <c r="C219" s="44">
        <f t="shared" ca="1" si="11"/>
        <v>0.85210199220267768</v>
      </c>
      <c r="D219" s="6">
        <v>400</v>
      </c>
      <c r="E219" s="45">
        <f t="shared" ca="1" si="12"/>
        <v>340.84079688107107</v>
      </c>
      <c r="F219" s="44">
        <f t="shared" ca="1" si="13"/>
        <v>-0.9558247416097545</v>
      </c>
      <c r="G219" s="6">
        <v>200</v>
      </c>
      <c r="H219" s="45">
        <f t="shared" ca="1" si="14"/>
        <v>-191.1649483219509</v>
      </c>
      <c r="I219" s="8" t="str">
        <f t="shared" ca="1" si="10"/>
        <v>Hit</v>
      </c>
    </row>
    <row r="220" spans="2:9" x14ac:dyDescent="0.35">
      <c r="B220" s="6">
        <v>171</v>
      </c>
      <c r="C220" s="44">
        <f t="shared" ca="1" si="11"/>
        <v>0.53084088113543648</v>
      </c>
      <c r="D220" s="6">
        <v>400</v>
      </c>
      <c r="E220" s="45">
        <f t="shared" ca="1" si="12"/>
        <v>212.3363524541746</v>
      </c>
      <c r="F220" s="44">
        <f t="shared" ca="1" si="13"/>
        <v>0.51767419153967353</v>
      </c>
      <c r="G220" s="6">
        <v>200</v>
      </c>
      <c r="H220" s="45">
        <f t="shared" ca="1" si="14"/>
        <v>103.53483830793471</v>
      </c>
      <c r="I220" s="8" t="str">
        <f t="shared" ca="1" si="10"/>
        <v>Hit</v>
      </c>
    </row>
    <row r="221" spans="2:9" x14ac:dyDescent="0.35">
      <c r="B221" s="6">
        <v>172</v>
      </c>
      <c r="C221" s="44">
        <f t="shared" ca="1" si="11"/>
        <v>-0.60727772242793565</v>
      </c>
      <c r="D221" s="6">
        <v>400</v>
      </c>
      <c r="E221" s="45">
        <f t="shared" ca="1" si="12"/>
        <v>-242.91108897117425</v>
      </c>
      <c r="F221" s="44">
        <f t="shared" ca="1" si="13"/>
        <v>-0.37758652739508264</v>
      </c>
      <c r="G221" s="6">
        <v>200</v>
      </c>
      <c r="H221" s="45">
        <f t="shared" ca="1" si="14"/>
        <v>-75.517305479016528</v>
      </c>
      <c r="I221" s="8" t="str">
        <f t="shared" ca="1" si="10"/>
        <v>Hit</v>
      </c>
    </row>
    <row r="222" spans="2:9" x14ac:dyDescent="0.35">
      <c r="B222" s="6">
        <v>173</v>
      </c>
      <c r="C222" s="44">
        <f t="shared" ca="1" si="11"/>
        <v>1.3938768821295178</v>
      </c>
      <c r="D222" s="6">
        <v>400</v>
      </c>
      <c r="E222" s="45">
        <f t="shared" ca="1" si="12"/>
        <v>557.55075285180715</v>
      </c>
      <c r="F222" s="44">
        <f t="shared" ca="1" si="13"/>
        <v>0.36942934118765286</v>
      </c>
      <c r="G222" s="6">
        <v>200</v>
      </c>
      <c r="H222" s="45">
        <f t="shared" ca="1" si="14"/>
        <v>73.885868237530573</v>
      </c>
      <c r="I222" s="8" t="str">
        <f t="shared" ca="1" si="10"/>
        <v>Hit</v>
      </c>
    </row>
    <row r="223" spans="2:9" x14ac:dyDescent="0.35">
      <c r="B223" s="6">
        <v>174</v>
      </c>
      <c r="C223" s="44">
        <f t="shared" ca="1" si="11"/>
        <v>0.5674590895757925</v>
      </c>
      <c r="D223" s="6">
        <v>400</v>
      </c>
      <c r="E223" s="45">
        <f t="shared" ca="1" si="12"/>
        <v>226.98363583031698</v>
      </c>
      <c r="F223" s="44">
        <f t="shared" ca="1" si="13"/>
        <v>0.34703202531108246</v>
      </c>
      <c r="G223" s="6">
        <v>200</v>
      </c>
      <c r="H223" s="45">
        <f t="shared" ca="1" si="14"/>
        <v>69.406405062216493</v>
      </c>
      <c r="I223" s="8" t="str">
        <f t="shared" ca="1" si="10"/>
        <v>Hit</v>
      </c>
    </row>
    <row r="224" spans="2:9" x14ac:dyDescent="0.35">
      <c r="B224" s="6">
        <v>175</v>
      </c>
      <c r="C224" s="44">
        <f t="shared" ca="1" si="11"/>
        <v>-0.49286224853884286</v>
      </c>
      <c r="D224" s="6">
        <v>400</v>
      </c>
      <c r="E224" s="45">
        <f t="shared" ca="1" si="12"/>
        <v>-197.14489941553714</v>
      </c>
      <c r="F224" s="44">
        <f t="shared" ca="1" si="13"/>
        <v>1.3518353508061434</v>
      </c>
      <c r="G224" s="6">
        <v>200</v>
      </c>
      <c r="H224" s="45">
        <f t="shared" ca="1" si="14"/>
        <v>270.3670701612287</v>
      </c>
      <c r="I224" s="8" t="str">
        <f t="shared" ca="1" si="10"/>
        <v>Miss</v>
      </c>
    </row>
    <row r="225" spans="2:9" x14ac:dyDescent="0.35">
      <c r="B225" s="6">
        <v>176</v>
      </c>
      <c r="C225" s="44">
        <f t="shared" ca="1" si="11"/>
        <v>-0.16644672640037825</v>
      </c>
      <c r="D225" s="6">
        <v>400</v>
      </c>
      <c r="E225" s="45">
        <f t="shared" ca="1" si="12"/>
        <v>-66.578690560151301</v>
      </c>
      <c r="F225" s="44">
        <f t="shared" ca="1" si="13"/>
        <v>9.612820032988495E-2</v>
      </c>
      <c r="G225" s="6">
        <v>200</v>
      </c>
      <c r="H225" s="45">
        <f t="shared" ca="1" si="14"/>
        <v>19.225640065976989</v>
      </c>
      <c r="I225" s="8" t="str">
        <f t="shared" ca="1" si="10"/>
        <v>Hit</v>
      </c>
    </row>
    <row r="226" spans="2:9" x14ac:dyDescent="0.35">
      <c r="B226" s="6">
        <v>177</v>
      </c>
      <c r="C226" s="44">
        <f t="shared" ca="1" si="11"/>
        <v>-0.56387499746356085</v>
      </c>
      <c r="D226" s="6">
        <v>400</v>
      </c>
      <c r="E226" s="45">
        <f t="shared" ca="1" si="12"/>
        <v>-225.54999898542434</v>
      </c>
      <c r="F226" s="44">
        <f t="shared" ca="1" si="13"/>
        <v>-0.16711807266315487</v>
      </c>
      <c r="G226" s="6">
        <v>200</v>
      </c>
      <c r="H226" s="45">
        <f t="shared" ca="1" si="14"/>
        <v>-33.423614532630971</v>
      </c>
      <c r="I226" s="8" t="str">
        <f t="shared" ca="1" si="10"/>
        <v>Hit</v>
      </c>
    </row>
    <row r="227" spans="2:9" x14ac:dyDescent="0.35">
      <c r="B227" s="6">
        <v>178</v>
      </c>
      <c r="C227" s="44">
        <f t="shared" ca="1" si="11"/>
        <v>-0.5486283431613842</v>
      </c>
      <c r="D227" s="6">
        <v>400</v>
      </c>
      <c r="E227" s="45">
        <f t="shared" ca="1" si="12"/>
        <v>-219.45133726455367</v>
      </c>
      <c r="F227" s="44">
        <f t="shared" ca="1" si="13"/>
        <v>-1.6504439744048829</v>
      </c>
      <c r="G227" s="6">
        <v>200</v>
      </c>
      <c r="H227" s="45">
        <f t="shared" ca="1" si="14"/>
        <v>-330.08879488097659</v>
      </c>
      <c r="I227" s="8" t="str">
        <f t="shared" ca="1" si="10"/>
        <v>Miss</v>
      </c>
    </row>
    <row r="228" spans="2:9" x14ac:dyDescent="0.35">
      <c r="B228" s="6">
        <v>179</v>
      </c>
      <c r="C228" s="44">
        <f t="shared" ca="1" si="11"/>
        <v>0.27095073742713655</v>
      </c>
      <c r="D228" s="6">
        <v>400</v>
      </c>
      <c r="E228" s="45">
        <f t="shared" ca="1" si="12"/>
        <v>108.38029497085462</v>
      </c>
      <c r="F228" s="44">
        <f t="shared" ca="1" si="13"/>
        <v>-0.45606523699284013</v>
      </c>
      <c r="G228" s="6">
        <v>200</v>
      </c>
      <c r="H228" s="45">
        <f t="shared" ca="1" si="14"/>
        <v>-91.213047398568023</v>
      </c>
      <c r="I228" s="8" t="str">
        <f t="shared" ca="1" si="10"/>
        <v>Hit</v>
      </c>
    </row>
    <row r="229" spans="2:9" x14ac:dyDescent="0.35">
      <c r="B229" s="6">
        <v>180</v>
      </c>
      <c r="C229" s="44">
        <f t="shared" ca="1" si="11"/>
        <v>0.16097471841668973</v>
      </c>
      <c r="D229" s="6">
        <v>400</v>
      </c>
      <c r="E229" s="45">
        <f t="shared" ca="1" si="12"/>
        <v>64.389887366675893</v>
      </c>
      <c r="F229" s="44">
        <f t="shared" ca="1" si="13"/>
        <v>-9.3332166738042226E-3</v>
      </c>
      <c r="G229" s="6">
        <v>200</v>
      </c>
      <c r="H229" s="45">
        <f t="shared" ca="1" si="14"/>
        <v>-1.8666433347608444</v>
      </c>
      <c r="I229" s="8" t="str">
        <f t="shared" ca="1" si="10"/>
        <v>Hit</v>
      </c>
    </row>
    <row r="230" spans="2:9" x14ac:dyDescent="0.35">
      <c r="B230" s="6">
        <v>181</v>
      </c>
      <c r="C230" s="44">
        <f t="shared" ca="1" si="11"/>
        <v>-1.137709622870406</v>
      </c>
      <c r="D230" s="6">
        <v>400</v>
      </c>
      <c r="E230" s="45">
        <f t="shared" ca="1" si="12"/>
        <v>-455.08384914816241</v>
      </c>
      <c r="F230" s="44">
        <f t="shared" ca="1" si="13"/>
        <v>0.40214202571423019</v>
      </c>
      <c r="G230" s="6">
        <v>200</v>
      </c>
      <c r="H230" s="45">
        <f t="shared" ca="1" si="14"/>
        <v>80.428405142846032</v>
      </c>
      <c r="I230" s="8" t="str">
        <f t="shared" ca="1" si="10"/>
        <v>Hit</v>
      </c>
    </row>
    <row r="231" spans="2:9" x14ac:dyDescent="0.35">
      <c r="B231" s="6">
        <v>182</v>
      </c>
      <c r="C231" s="44">
        <f t="shared" ca="1" si="11"/>
        <v>-0.1824497828934796</v>
      </c>
      <c r="D231" s="6">
        <v>400</v>
      </c>
      <c r="E231" s="45">
        <f t="shared" ca="1" si="12"/>
        <v>-72.979913157391834</v>
      </c>
      <c r="F231" s="44">
        <f t="shared" ca="1" si="13"/>
        <v>0.28838436891659835</v>
      </c>
      <c r="G231" s="6">
        <v>200</v>
      </c>
      <c r="H231" s="45">
        <f t="shared" ca="1" si="14"/>
        <v>57.676873783319671</v>
      </c>
      <c r="I231" s="8" t="str">
        <f t="shared" ca="1" si="10"/>
        <v>Hit</v>
      </c>
    </row>
    <row r="232" spans="2:9" x14ac:dyDescent="0.35">
      <c r="B232" s="6">
        <v>183</v>
      </c>
      <c r="C232" s="44">
        <f t="shared" ca="1" si="11"/>
        <v>-6.7366398172188882E-2</v>
      </c>
      <c r="D232" s="6">
        <v>400</v>
      </c>
      <c r="E232" s="45">
        <f t="shared" ca="1" si="12"/>
        <v>-26.946559268875554</v>
      </c>
      <c r="F232" s="44">
        <f t="shared" ca="1" si="13"/>
        <v>-0.54183798816897399</v>
      </c>
      <c r="G232" s="6">
        <v>200</v>
      </c>
      <c r="H232" s="45">
        <f t="shared" ca="1" si="14"/>
        <v>-108.3675976337948</v>
      </c>
      <c r="I232" s="8" t="str">
        <f t="shared" ca="1" si="10"/>
        <v>Hit</v>
      </c>
    </row>
    <row r="233" spans="2:9" x14ac:dyDescent="0.35">
      <c r="B233" s="6">
        <v>184</v>
      </c>
      <c r="C233" s="44">
        <f t="shared" ca="1" si="11"/>
        <v>-1.5324250254601048</v>
      </c>
      <c r="D233" s="6">
        <v>400</v>
      </c>
      <c r="E233" s="45">
        <f t="shared" ca="1" si="12"/>
        <v>-612.97001018404194</v>
      </c>
      <c r="F233" s="44">
        <f t="shared" ca="1" si="13"/>
        <v>-0.97312905170133523</v>
      </c>
      <c r="G233" s="6">
        <v>200</v>
      </c>
      <c r="H233" s="45">
        <f t="shared" ca="1" si="14"/>
        <v>-194.62581034026704</v>
      </c>
      <c r="I233" s="8" t="str">
        <f t="shared" ca="1" si="10"/>
        <v>Hit</v>
      </c>
    </row>
    <row r="234" spans="2:9" x14ac:dyDescent="0.35">
      <c r="B234" s="6">
        <v>185</v>
      </c>
      <c r="C234" s="44">
        <f t="shared" ca="1" si="11"/>
        <v>0.35692805622338492</v>
      </c>
      <c r="D234" s="6">
        <v>400</v>
      </c>
      <c r="E234" s="45">
        <f t="shared" ca="1" si="12"/>
        <v>142.77122248935396</v>
      </c>
      <c r="F234" s="44">
        <f t="shared" ca="1" si="13"/>
        <v>-1.1519079565977757</v>
      </c>
      <c r="G234" s="6">
        <v>200</v>
      </c>
      <c r="H234" s="45">
        <f t="shared" ca="1" si="14"/>
        <v>-230.38159131955513</v>
      </c>
      <c r="I234" s="8" t="str">
        <f t="shared" ca="1" si="10"/>
        <v>Miss</v>
      </c>
    </row>
    <row r="235" spans="2:9" x14ac:dyDescent="0.35">
      <c r="B235" s="6">
        <v>186</v>
      </c>
      <c r="C235" s="44">
        <f t="shared" ca="1" si="11"/>
        <v>0.7788304973944562</v>
      </c>
      <c r="D235" s="6">
        <v>400</v>
      </c>
      <c r="E235" s="45">
        <f t="shared" ca="1" si="12"/>
        <v>311.5321989577825</v>
      </c>
      <c r="F235" s="44">
        <f t="shared" ca="1" si="13"/>
        <v>-0.68532336398416094</v>
      </c>
      <c r="G235" s="6">
        <v>200</v>
      </c>
      <c r="H235" s="45">
        <f t="shared" ca="1" si="14"/>
        <v>-137.06467279683218</v>
      </c>
      <c r="I235" s="8" t="str">
        <f t="shared" ca="1" si="10"/>
        <v>Hit</v>
      </c>
    </row>
    <row r="236" spans="2:9" x14ac:dyDescent="0.35">
      <c r="B236" s="6">
        <v>187</v>
      </c>
      <c r="C236" s="44">
        <f t="shared" ca="1" si="11"/>
        <v>-1.5203849150852553</v>
      </c>
      <c r="D236" s="6">
        <v>400</v>
      </c>
      <c r="E236" s="45">
        <f t="shared" ca="1" si="12"/>
        <v>-608.15396603410215</v>
      </c>
      <c r="F236" s="44">
        <f t="shared" ca="1" si="13"/>
        <v>-1.111544409493562</v>
      </c>
      <c r="G236" s="6">
        <v>200</v>
      </c>
      <c r="H236" s="45">
        <f t="shared" ca="1" si="14"/>
        <v>-222.3088818987124</v>
      </c>
      <c r="I236" s="8" t="str">
        <f t="shared" ca="1" si="10"/>
        <v>Miss</v>
      </c>
    </row>
    <row r="237" spans="2:9" x14ac:dyDescent="0.35">
      <c r="B237" s="6">
        <v>188</v>
      </c>
      <c r="C237" s="44">
        <f t="shared" ca="1" si="11"/>
        <v>-1.7534579314228114</v>
      </c>
      <c r="D237" s="6">
        <v>400</v>
      </c>
      <c r="E237" s="45">
        <f t="shared" ca="1" si="12"/>
        <v>-701.38317256912455</v>
      </c>
      <c r="F237" s="44">
        <f t="shared" ca="1" si="13"/>
        <v>-0.62075675418790188</v>
      </c>
      <c r="G237" s="6">
        <v>200</v>
      </c>
      <c r="H237" s="45">
        <f t="shared" ca="1" si="14"/>
        <v>-124.15135083758038</v>
      </c>
      <c r="I237" s="8" t="str">
        <f t="shared" ca="1" si="10"/>
        <v>Hit</v>
      </c>
    </row>
    <row r="238" spans="2:9" x14ac:dyDescent="0.35">
      <c r="B238" s="6">
        <v>189</v>
      </c>
      <c r="C238" s="44">
        <f t="shared" ca="1" si="11"/>
        <v>1.248746935688499</v>
      </c>
      <c r="D238" s="6">
        <v>400</v>
      </c>
      <c r="E238" s="45">
        <f t="shared" ca="1" si="12"/>
        <v>499.49877427539963</v>
      </c>
      <c r="F238" s="44">
        <f t="shared" ca="1" si="13"/>
        <v>-0.28113932515901735</v>
      </c>
      <c r="G238" s="6">
        <v>200</v>
      </c>
      <c r="H238" s="45">
        <f t="shared" ca="1" si="14"/>
        <v>-56.227865031803468</v>
      </c>
      <c r="I238" s="8" t="str">
        <f t="shared" ca="1" si="10"/>
        <v>Hit</v>
      </c>
    </row>
    <row r="239" spans="2:9" x14ac:dyDescent="0.35">
      <c r="B239" s="6">
        <v>190</v>
      </c>
      <c r="C239" s="44">
        <f t="shared" ca="1" si="11"/>
        <v>4.6840327619998611E-3</v>
      </c>
      <c r="D239" s="6">
        <v>400</v>
      </c>
      <c r="E239" s="45">
        <f t="shared" ca="1" si="12"/>
        <v>1.8736131047999445</v>
      </c>
      <c r="F239" s="44">
        <f t="shared" ca="1" si="13"/>
        <v>0.60673616751482096</v>
      </c>
      <c r="G239" s="6">
        <v>200</v>
      </c>
      <c r="H239" s="45">
        <f t="shared" ca="1" si="14"/>
        <v>121.34723350296419</v>
      </c>
      <c r="I239" s="8" t="str">
        <f t="shared" ca="1" si="10"/>
        <v>Hit</v>
      </c>
    </row>
    <row r="240" spans="2:9" x14ac:dyDescent="0.35">
      <c r="B240" s="6">
        <v>191</v>
      </c>
      <c r="C240" s="44">
        <f t="shared" ca="1" si="11"/>
        <v>1.156869643261766</v>
      </c>
      <c r="D240" s="6">
        <v>400</v>
      </c>
      <c r="E240" s="45">
        <f t="shared" ca="1" si="12"/>
        <v>462.74785730470637</v>
      </c>
      <c r="F240" s="44">
        <f t="shared" ca="1" si="13"/>
        <v>-0.39121958878363794</v>
      </c>
      <c r="G240" s="6">
        <v>200</v>
      </c>
      <c r="H240" s="45">
        <f t="shared" ca="1" si="14"/>
        <v>-78.243917756727583</v>
      </c>
      <c r="I240" s="8" t="str">
        <f t="shared" ca="1" si="10"/>
        <v>Hit</v>
      </c>
    </row>
    <row r="241" spans="2:9" x14ac:dyDescent="0.35">
      <c r="B241" s="6">
        <v>192</v>
      </c>
      <c r="C241" s="44">
        <f t="shared" ca="1" si="11"/>
        <v>-1.1760118393061492</v>
      </c>
      <c r="D241" s="6">
        <v>400</v>
      </c>
      <c r="E241" s="45">
        <f t="shared" ca="1" si="12"/>
        <v>-470.40473572245969</v>
      </c>
      <c r="F241" s="44">
        <f t="shared" ca="1" si="13"/>
        <v>6.0777906266571674E-2</v>
      </c>
      <c r="G241" s="6">
        <v>200</v>
      </c>
      <c r="H241" s="45">
        <f t="shared" ca="1" si="14"/>
        <v>12.155581253314335</v>
      </c>
      <c r="I241" s="8" t="str">
        <f t="shared" ca="1" si="10"/>
        <v>Hit</v>
      </c>
    </row>
    <row r="242" spans="2:9" x14ac:dyDescent="0.35">
      <c r="B242" s="6">
        <v>193</v>
      </c>
      <c r="C242" s="44">
        <f t="shared" ca="1" si="11"/>
        <v>-9.823177999253023E-2</v>
      </c>
      <c r="D242" s="6">
        <v>400</v>
      </c>
      <c r="E242" s="45">
        <f t="shared" ca="1" si="12"/>
        <v>-39.292711997012091</v>
      </c>
      <c r="F242" s="44">
        <f t="shared" ca="1" si="13"/>
        <v>-1.2710178513054051</v>
      </c>
      <c r="G242" s="6">
        <v>200</v>
      </c>
      <c r="H242" s="45">
        <f t="shared" ca="1" si="14"/>
        <v>-254.20357026108101</v>
      </c>
      <c r="I242" s="8" t="str">
        <f t="shared" ref="I242:I305" ca="1" si="15">IF(AND(E242&gt;=$C$37,E242&lt;=$C$39,H242&gt;=$C$42,H242&lt;=$C$44),"Hit","Miss")</f>
        <v>Miss</v>
      </c>
    </row>
    <row r="243" spans="2:9" x14ac:dyDescent="0.35">
      <c r="B243" s="6">
        <v>194</v>
      </c>
      <c r="C243" s="44">
        <f t="shared" ref="C243:C306" ca="1" si="16">_xlfn.NORM.INV(RAND(),0,1)</f>
        <v>0.13333755431001373</v>
      </c>
      <c r="D243" s="6">
        <v>400</v>
      </c>
      <c r="E243" s="45">
        <f t="shared" ref="E243:E306" ca="1" si="17">C243*D243</f>
        <v>53.335021724005493</v>
      </c>
      <c r="F243" s="44">
        <f t="shared" ref="F243:F306" ca="1" si="18">_xlfn.NORM.INV(RAND(),0,1)</f>
        <v>-0.34532242816979719</v>
      </c>
      <c r="G243" s="6">
        <v>200</v>
      </c>
      <c r="H243" s="45">
        <f t="shared" ref="H243:H306" ca="1" si="19">G243*F243</f>
        <v>-69.064485633959436</v>
      </c>
      <c r="I243" s="8" t="str">
        <f t="shared" ca="1" si="15"/>
        <v>Hit</v>
      </c>
    </row>
    <row r="244" spans="2:9" x14ac:dyDescent="0.35">
      <c r="B244" s="6">
        <v>195</v>
      </c>
      <c r="C244" s="44">
        <f t="shared" ca="1" si="16"/>
        <v>1.5173854723809534</v>
      </c>
      <c r="D244" s="6">
        <v>400</v>
      </c>
      <c r="E244" s="45">
        <f t="shared" ca="1" si="17"/>
        <v>606.9541889523814</v>
      </c>
      <c r="F244" s="44">
        <f t="shared" ca="1" si="18"/>
        <v>-1.0898249700874858</v>
      </c>
      <c r="G244" s="6">
        <v>200</v>
      </c>
      <c r="H244" s="45">
        <f t="shared" ca="1" si="19"/>
        <v>-217.96499401749716</v>
      </c>
      <c r="I244" s="8" t="str">
        <f t="shared" ca="1" si="15"/>
        <v>Miss</v>
      </c>
    </row>
    <row r="245" spans="2:9" x14ac:dyDescent="0.35">
      <c r="B245" s="6">
        <v>196</v>
      </c>
      <c r="C245" s="44">
        <f t="shared" ca="1" si="16"/>
        <v>-0.99877449852778588</v>
      </c>
      <c r="D245" s="6">
        <v>400</v>
      </c>
      <c r="E245" s="45">
        <f t="shared" ca="1" si="17"/>
        <v>-399.50979941111433</v>
      </c>
      <c r="F245" s="44">
        <f t="shared" ca="1" si="18"/>
        <v>-0.24085101018363697</v>
      </c>
      <c r="G245" s="6">
        <v>200</v>
      </c>
      <c r="H245" s="45">
        <f t="shared" ca="1" si="19"/>
        <v>-48.170202036727396</v>
      </c>
      <c r="I245" s="8" t="str">
        <f t="shared" ca="1" si="15"/>
        <v>Hit</v>
      </c>
    </row>
    <row r="246" spans="2:9" x14ac:dyDescent="0.35">
      <c r="B246" s="6">
        <v>197</v>
      </c>
      <c r="C246" s="44">
        <f t="shared" ca="1" si="16"/>
        <v>-0.35069653269537282</v>
      </c>
      <c r="D246" s="6">
        <v>400</v>
      </c>
      <c r="E246" s="45">
        <f t="shared" ca="1" si="17"/>
        <v>-140.27861307814914</v>
      </c>
      <c r="F246" s="44">
        <f t="shared" ca="1" si="18"/>
        <v>-0.21413450751096808</v>
      </c>
      <c r="G246" s="6">
        <v>200</v>
      </c>
      <c r="H246" s="45">
        <f t="shared" ca="1" si="19"/>
        <v>-42.826901502193614</v>
      </c>
      <c r="I246" s="8" t="str">
        <f t="shared" ca="1" si="15"/>
        <v>Hit</v>
      </c>
    </row>
    <row r="247" spans="2:9" x14ac:dyDescent="0.35">
      <c r="B247" s="6">
        <v>198</v>
      </c>
      <c r="C247" s="44">
        <f t="shared" ca="1" si="16"/>
        <v>0.78434866893999655</v>
      </c>
      <c r="D247" s="6">
        <v>400</v>
      </c>
      <c r="E247" s="45">
        <f t="shared" ca="1" si="17"/>
        <v>313.73946757599862</v>
      </c>
      <c r="F247" s="44">
        <f t="shared" ca="1" si="18"/>
        <v>-0.44139746306506328</v>
      </c>
      <c r="G247" s="6">
        <v>200</v>
      </c>
      <c r="H247" s="45">
        <f t="shared" ca="1" si="19"/>
        <v>-88.27949261301265</v>
      </c>
      <c r="I247" s="8" t="str">
        <f t="shared" ca="1" si="15"/>
        <v>Hit</v>
      </c>
    </row>
    <row r="248" spans="2:9" x14ac:dyDescent="0.35">
      <c r="B248" s="6">
        <v>199</v>
      </c>
      <c r="C248" s="44">
        <f t="shared" ca="1" si="16"/>
        <v>-1.4081532143933493</v>
      </c>
      <c r="D248" s="6">
        <v>400</v>
      </c>
      <c r="E248" s="45">
        <f t="shared" ca="1" si="17"/>
        <v>-563.26128575733969</v>
      </c>
      <c r="F248" s="44">
        <f t="shared" ca="1" si="18"/>
        <v>-0.79169733920961893</v>
      </c>
      <c r="G248" s="6">
        <v>200</v>
      </c>
      <c r="H248" s="45">
        <f t="shared" ca="1" si="19"/>
        <v>-158.33946784192378</v>
      </c>
      <c r="I248" s="8" t="str">
        <f t="shared" ca="1" si="15"/>
        <v>Hit</v>
      </c>
    </row>
    <row r="249" spans="2:9" x14ac:dyDescent="0.35">
      <c r="B249" s="6">
        <v>200</v>
      </c>
      <c r="C249" s="44">
        <f t="shared" ca="1" si="16"/>
        <v>1.0716899769287609</v>
      </c>
      <c r="D249" s="6">
        <v>400</v>
      </c>
      <c r="E249" s="45">
        <f t="shared" ca="1" si="17"/>
        <v>428.67599077150436</v>
      </c>
      <c r="F249" s="44">
        <f t="shared" ca="1" si="18"/>
        <v>0.3319627825764237</v>
      </c>
      <c r="G249" s="6">
        <v>200</v>
      </c>
      <c r="H249" s="45">
        <f t="shared" ca="1" si="19"/>
        <v>66.392556515284738</v>
      </c>
      <c r="I249" s="8" t="str">
        <f t="shared" ca="1" si="15"/>
        <v>Hit</v>
      </c>
    </row>
    <row r="250" spans="2:9" x14ac:dyDescent="0.35">
      <c r="B250" s="6">
        <v>201</v>
      </c>
      <c r="C250" s="44">
        <f t="shared" ca="1" si="16"/>
        <v>1.0567922498175444</v>
      </c>
      <c r="D250" s="6">
        <v>400</v>
      </c>
      <c r="E250" s="45">
        <f t="shared" ca="1" si="17"/>
        <v>422.71689992701778</v>
      </c>
      <c r="F250" s="44">
        <f t="shared" ca="1" si="18"/>
        <v>-0.55267769105077724</v>
      </c>
      <c r="G250" s="6">
        <v>200</v>
      </c>
      <c r="H250" s="45">
        <f t="shared" ca="1" si="19"/>
        <v>-110.53553821015545</v>
      </c>
      <c r="I250" s="8" t="str">
        <f t="shared" ca="1" si="15"/>
        <v>Hit</v>
      </c>
    </row>
    <row r="251" spans="2:9" x14ac:dyDescent="0.35">
      <c r="B251" s="6">
        <v>202</v>
      </c>
      <c r="C251" s="44">
        <f t="shared" ca="1" si="16"/>
        <v>-2.1985619629016995</v>
      </c>
      <c r="D251" s="6">
        <v>400</v>
      </c>
      <c r="E251" s="45">
        <f t="shared" ca="1" si="17"/>
        <v>-879.42478516067979</v>
      </c>
      <c r="F251" s="44">
        <f t="shared" ca="1" si="18"/>
        <v>0.94209672448548665</v>
      </c>
      <c r="G251" s="6">
        <v>200</v>
      </c>
      <c r="H251" s="45">
        <f t="shared" ca="1" si="19"/>
        <v>188.41934489709732</v>
      </c>
      <c r="I251" s="8" t="str">
        <f t="shared" ca="1" si="15"/>
        <v>Hit</v>
      </c>
    </row>
    <row r="252" spans="2:9" x14ac:dyDescent="0.35">
      <c r="B252" s="6">
        <v>203</v>
      </c>
      <c r="C252" s="44">
        <f t="shared" ca="1" si="16"/>
        <v>1.6516599611911196</v>
      </c>
      <c r="D252" s="6">
        <v>400</v>
      </c>
      <c r="E252" s="45">
        <f t="shared" ca="1" si="17"/>
        <v>660.66398447644781</v>
      </c>
      <c r="F252" s="44">
        <f t="shared" ca="1" si="18"/>
        <v>1.4808812317622144</v>
      </c>
      <c r="G252" s="6">
        <v>200</v>
      </c>
      <c r="H252" s="45">
        <f t="shared" ca="1" si="19"/>
        <v>296.17624635244289</v>
      </c>
      <c r="I252" s="8" t="str">
        <f t="shared" ca="1" si="15"/>
        <v>Miss</v>
      </c>
    </row>
    <row r="253" spans="2:9" x14ac:dyDescent="0.35">
      <c r="B253" s="6">
        <v>204</v>
      </c>
      <c r="C253" s="44">
        <f t="shared" ca="1" si="16"/>
        <v>0.90859616257858122</v>
      </c>
      <c r="D253" s="6">
        <v>400</v>
      </c>
      <c r="E253" s="45">
        <f t="shared" ca="1" si="17"/>
        <v>363.43846503143249</v>
      </c>
      <c r="F253" s="44">
        <f t="shared" ca="1" si="18"/>
        <v>1.2111765259441671</v>
      </c>
      <c r="G253" s="6">
        <v>200</v>
      </c>
      <c r="H253" s="45">
        <f t="shared" ca="1" si="19"/>
        <v>242.23530518883342</v>
      </c>
      <c r="I253" s="8" t="str">
        <f t="shared" ca="1" si="15"/>
        <v>Miss</v>
      </c>
    </row>
    <row r="254" spans="2:9" x14ac:dyDescent="0.35">
      <c r="B254" s="6">
        <v>205</v>
      </c>
      <c r="C254" s="44">
        <f t="shared" ca="1" si="16"/>
        <v>-0.23754304941820878</v>
      </c>
      <c r="D254" s="6">
        <v>400</v>
      </c>
      <c r="E254" s="45">
        <f t="shared" ca="1" si="17"/>
        <v>-95.017219767283507</v>
      </c>
      <c r="F254" s="44">
        <f t="shared" ca="1" si="18"/>
        <v>-0.33663424242342521</v>
      </c>
      <c r="G254" s="6">
        <v>200</v>
      </c>
      <c r="H254" s="45">
        <f t="shared" ca="1" si="19"/>
        <v>-67.326848484685044</v>
      </c>
      <c r="I254" s="8" t="str">
        <f t="shared" ca="1" si="15"/>
        <v>Hit</v>
      </c>
    </row>
    <row r="255" spans="2:9" x14ac:dyDescent="0.35">
      <c r="B255" s="6">
        <v>206</v>
      </c>
      <c r="C255" s="44">
        <f t="shared" ca="1" si="16"/>
        <v>1.465970184365315</v>
      </c>
      <c r="D255" s="6">
        <v>400</v>
      </c>
      <c r="E255" s="45">
        <f t="shared" ca="1" si="17"/>
        <v>586.388073746126</v>
      </c>
      <c r="F255" s="44">
        <f t="shared" ca="1" si="18"/>
        <v>-0.49543239938449812</v>
      </c>
      <c r="G255" s="6">
        <v>200</v>
      </c>
      <c r="H255" s="45">
        <f t="shared" ca="1" si="19"/>
        <v>-99.086479876899631</v>
      </c>
      <c r="I255" s="8" t="str">
        <f t="shared" ca="1" si="15"/>
        <v>Hit</v>
      </c>
    </row>
    <row r="256" spans="2:9" x14ac:dyDescent="0.35">
      <c r="B256" s="6">
        <v>207</v>
      </c>
      <c r="C256" s="44">
        <f t="shared" ca="1" si="16"/>
        <v>-1.2673401761907415</v>
      </c>
      <c r="D256" s="6">
        <v>400</v>
      </c>
      <c r="E256" s="45">
        <f t="shared" ca="1" si="17"/>
        <v>-506.93607047629661</v>
      </c>
      <c r="F256" s="44">
        <f t="shared" ca="1" si="18"/>
        <v>0.43634971835980851</v>
      </c>
      <c r="G256" s="6">
        <v>200</v>
      </c>
      <c r="H256" s="45">
        <f t="shared" ca="1" si="19"/>
        <v>87.269943671961698</v>
      </c>
      <c r="I256" s="8" t="str">
        <f t="shared" ca="1" si="15"/>
        <v>Hit</v>
      </c>
    </row>
    <row r="257" spans="2:9" x14ac:dyDescent="0.35">
      <c r="B257" s="6">
        <v>208</v>
      </c>
      <c r="C257" s="44">
        <f t="shared" ca="1" si="16"/>
        <v>0.24636254224691234</v>
      </c>
      <c r="D257" s="6">
        <v>400</v>
      </c>
      <c r="E257" s="45">
        <f t="shared" ca="1" si="17"/>
        <v>98.545016898764942</v>
      </c>
      <c r="F257" s="44">
        <f t="shared" ca="1" si="18"/>
        <v>0.41369104453625771</v>
      </c>
      <c r="G257" s="6">
        <v>200</v>
      </c>
      <c r="H257" s="45">
        <f t="shared" ca="1" si="19"/>
        <v>82.738208907251547</v>
      </c>
      <c r="I257" s="8" t="str">
        <f t="shared" ca="1" si="15"/>
        <v>Hit</v>
      </c>
    </row>
    <row r="258" spans="2:9" x14ac:dyDescent="0.35">
      <c r="B258" s="6">
        <v>209</v>
      </c>
      <c r="C258" s="44">
        <f t="shared" ca="1" si="16"/>
        <v>2.3117715554691318</v>
      </c>
      <c r="D258" s="6">
        <v>400</v>
      </c>
      <c r="E258" s="45">
        <f t="shared" ca="1" si="17"/>
        <v>924.70862218765274</v>
      </c>
      <c r="F258" s="44">
        <f t="shared" ca="1" si="18"/>
        <v>-0.88335414924020494</v>
      </c>
      <c r="G258" s="6">
        <v>200</v>
      </c>
      <c r="H258" s="45">
        <f t="shared" ca="1" si="19"/>
        <v>-176.670829848041</v>
      </c>
      <c r="I258" s="8" t="str">
        <f t="shared" ca="1" si="15"/>
        <v>Hit</v>
      </c>
    </row>
    <row r="259" spans="2:9" x14ac:dyDescent="0.35">
      <c r="B259" s="6">
        <v>210</v>
      </c>
      <c r="C259" s="44">
        <f t="shared" ca="1" si="16"/>
        <v>0.6779914679253578</v>
      </c>
      <c r="D259" s="6">
        <v>400</v>
      </c>
      <c r="E259" s="45">
        <f t="shared" ca="1" si="17"/>
        <v>271.19658717014312</v>
      </c>
      <c r="F259" s="44">
        <f t="shared" ca="1" si="18"/>
        <v>0.21810422268241925</v>
      </c>
      <c r="G259" s="6">
        <v>200</v>
      </c>
      <c r="H259" s="45">
        <f t="shared" ca="1" si="19"/>
        <v>43.620844536483851</v>
      </c>
      <c r="I259" s="8" t="str">
        <f t="shared" ca="1" si="15"/>
        <v>Hit</v>
      </c>
    </row>
    <row r="260" spans="2:9" x14ac:dyDescent="0.35">
      <c r="B260" s="6">
        <v>211</v>
      </c>
      <c r="C260" s="44">
        <f t="shared" ca="1" si="16"/>
        <v>-8.0986100337922223E-2</v>
      </c>
      <c r="D260" s="6">
        <v>400</v>
      </c>
      <c r="E260" s="45">
        <f t="shared" ca="1" si="17"/>
        <v>-32.394440135168892</v>
      </c>
      <c r="F260" s="44">
        <f t="shared" ca="1" si="18"/>
        <v>1.0578054580084308</v>
      </c>
      <c r="G260" s="6">
        <v>200</v>
      </c>
      <c r="H260" s="45">
        <f t="shared" ca="1" si="19"/>
        <v>211.56109160168617</v>
      </c>
      <c r="I260" s="8" t="str">
        <f t="shared" ca="1" si="15"/>
        <v>Miss</v>
      </c>
    </row>
    <row r="261" spans="2:9" x14ac:dyDescent="0.35">
      <c r="B261" s="6">
        <v>212</v>
      </c>
      <c r="C261" s="44">
        <f t="shared" ca="1" si="16"/>
        <v>-1.4268199275165887</v>
      </c>
      <c r="D261" s="6">
        <v>400</v>
      </c>
      <c r="E261" s="45">
        <f t="shared" ca="1" si="17"/>
        <v>-570.72797100663547</v>
      </c>
      <c r="F261" s="44">
        <f t="shared" ca="1" si="18"/>
        <v>9.6144574235315916E-2</v>
      </c>
      <c r="G261" s="6">
        <v>200</v>
      </c>
      <c r="H261" s="45">
        <f t="shared" ca="1" si="19"/>
        <v>19.228914847063184</v>
      </c>
      <c r="I261" s="8" t="str">
        <f t="shared" ca="1" si="15"/>
        <v>Hit</v>
      </c>
    </row>
    <row r="262" spans="2:9" x14ac:dyDescent="0.35">
      <c r="B262" s="6">
        <v>213</v>
      </c>
      <c r="C262" s="44">
        <f t="shared" ca="1" si="16"/>
        <v>0.65361167504195605</v>
      </c>
      <c r="D262" s="6">
        <v>400</v>
      </c>
      <c r="E262" s="45">
        <f t="shared" ca="1" si="17"/>
        <v>261.44467001678242</v>
      </c>
      <c r="F262" s="44">
        <f t="shared" ca="1" si="18"/>
        <v>-0.12011567062947739</v>
      </c>
      <c r="G262" s="6">
        <v>200</v>
      </c>
      <c r="H262" s="45">
        <f t="shared" ca="1" si="19"/>
        <v>-24.023134125895478</v>
      </c>
      <c r="I262" s="8" t="str">
        <f t="shared" ca="1" si="15"/>
        <v>Hit</v>
      </c>
    </row>
    <row r="263" spans="2:9" x14ac:dyDescent="0.35">
      <c r="B263" s="6">
        <v>214</v>
      </c>
      <c r="C263" s="44">
        <f t="shared" ca="1" si="16"/>
        <v>-1.0152273810025858</v>
      </c>
      <c r="D263" s="6">
        <v>400</v>
      </c>
      <c r="E263" s="45">
        <f t="shared" ca="1" si="17"/>
        <v>-406.09095240103431</v>
      </c>
      <c r="F263" s="44">
        <f t="shared" ca="1" si="18"/>
        <v>-0.47452268996720792</v>
      </c>
      <c r="G263" s="6">
        <v>200</v>
      </c>
      <c r="H263" s="45">
        <f t="shared" ca="1" si="19"/>
        <v>-94.904537993441579</v>
      </c>
      <c r="I263" s="8" t="str">
        <f t="shared" ca="1" si="15"/>
        <v>Hit</v>
      </c>
    </row>
    <row r="264" spans="2:9" x14ac:dyDescent="0.35">
      <c r="B264" s="6">
        <v>215</v>
      </c>
      <c r="C264" s="44">
        <f t="shared" ca="1" si="16"/>
        <v>1.3960348997748977</v>
      </c>
      <c r="D264" s="6">
        <v>400</v>
      </c>
      <c r="E264" s="45">
        <f t="shared" ca="1" si="17"/>
        <v>558.41395990995909</v>
      </c>
      <c r="F264" s="44">
        <f t="shared" ca="1" si="18"/>
        <v>0.9572085562001178</v>
      </c>
      <c r="G264" s="6">
        <v>200</v>
      </c>
      <c r="H264" s="45">
        <f t="shared" ca="1" si="19"/>
        <v>191.44171124002355</v>
      </c>
      <c r="I264" s="8" t="str">
        <f t="shared" ca="1" si="15"/>
        <v>Hit</v>
      </c>
    </row>
    <row r="265" spans="2:9" x14ac:dyDescent="0.35">
      <c r="B265" s="6">
        <v>216</v>
      </c>
      <c r="C265" s="44">
        <f t="shared" ca="1" si="16"/>
        <v>0.68715859079013342</v>
      </c>
      <c r="D265" s="6">
        <v>400</v>
      </c>
      <c r="E265" s="45">
        <f t="shared" ca="1" si="17"/>
        <v>274.86343631605337</v>
      </c>
      <c r="F265" s="44">
        <f t="shared" ca="1" si="18"/>
        <v>0.70103812575378088</v>
      </c>
      <c r="G265" s="6">
        <v>200</v>
      </c>
      <c r="H265" s="45">
        <f t="shared" ca="1" si="19"/>
        <v>140.20762515075617</v>
      </c>
      <c r="I265" s="8" t="str">
        <f t="shared" ca="1" si="15"/>
        <v>Hit</v>
      </c>
    </row>
    <row r="266" spans="2:9" x14ac:dyDescent="0.35">
      <c r="B266" s="6">
        <v>217</v>
      </c>
      <c r="C266" s="44">
        <f t="shared" ca="1" si="16"/>
        <v>0.90475481419134518</v>
      </c>
      <c r="D266" s="6">
        <v>400</v>
      </c>
      <c r="E266" s="45">
        <f t="shared" ca="1" si="17"/>
        <v>361.9019256765381</v>
      </c>
      <c r="F266" s="44">
        <f t="shared" ca="1" si="18"/>
        <v>0.85516210412301807</v>
      </c>
      <c r="G266" s="6">
        <v>200</v>
      </c>
      <c r="H266" s="45">
        <f t="shared" ca="1" si="19"/>
        <v>171.03242082460361</v>
      </c>
      <c r="I266" s="8" t="str">
        <f t="shared" ca="1" si="15"/>
        <v>Hit</v>
      </c>
    </row>
    <row r="267" spans="2:9" x14ac:dyDescent="0.35">
      <c r="B267" s="6">
        <v>218</v>
      </c>
      <c r="C267" s="44">
        <f t="shared" ca="1" si="16"/>
        <v>0.31501568450931805</v>
      </c>
      <c r="D267" s="6">
        <v>400</v>
      </c>
      <c r="E267" s="45">
        <f t="shared" ca="1" si="17"/>
        <v>126.00627380372723</v>
      </c>
      <c r="F267" s="44">
        <f t="shared" ca="1" si="18"/>
        <v>1.0774013101081121</v>
      </c>
      <c r="G267" s="6">
        <v>200</v>
      </c>
      <c r="H267" s="45">
        <f t="shared" ca="1" si="19"/>
        <v>215.48026202162242</v>
      </c>
      <c r="I267" s="8" t="str">
        <f t="shared" ca="1" si="15"/>
        <v>Miss</v>
      </c>
    </row>
    <row r="268" spans="2:9" x14ac:dyDescent="0.35">
      <c r="B268" s="6">
        <v>219</v>
      </c>
      <c r="C268" s="44">
        <f t="shared" ca="1" si="16"/>
        <v>0.27044244361741682</v>
      </c>
      <c r="D268" s="6">
        <v>400</v>
      </c>
      <c r="E268" s="45">
        <f t="shared" ca="1" si="17"/>
        <v>108.17697744696673</v>
      </c>
      <c r="F268" s="44">
        <f t="shared" ca="1" si="18"/>
        <v>-0.48431655437286075</v>
      </c>
      <c r="G268" s="6">
        <v>200</v>
      </c>
      <c r="H268" s="45">
        <f t="shared" ca="1" si="19"/>
        <v>-96.86331087457215</v>
      </c>
      <c r="I268" s="8" t="str">
        <f t="shared" ca="1" si="15"/>
        <v>Hit</v>
      </c>
    </row>
    <row r="269" spans="2:9" x14ac:dyDescent="0.35">
      <c r="B269" s="6">
        <v>220</v>
      </c>
      <c r="C269" s="44">
        <f t="shared" ca="1" si="16"/>
        <v>-5.6079183708735734E-2</v>
      </c>
      <c r="D269" s="6">
        <v>400</v>
      </c>
      <c r="E269" s="45">
        <f t="shared" ca="1" si="17"/>
        <v>-22.431673483494293</v>
      </c>
      <c r="F269" s="44">
        <f t="shared" ca="1" si="18"/>
        <v>-0.90917826019087078</v>
      </c>
      <c r="G269" s="6">
        <v>200</v>
      </c>
      <c r="H269" s="45">
        <f t="shared" ca="1" si="19"/>
        <v>-181.83565203817415</v>
      </c>
      <c r="I269" s="8" t="str">
        <f t="shared" ca="1" si="15"/>
        <v>Hit</v>
      </c>
    </row>
    <row r="270" spans="2:9" x14ac:dyDescent="0.35">
      <c r="B270" s="6">
        <v>221</v>
      </c>
      <c r="C270" s="44">
        <f t="shared" ca="1" si="16"/>
        <v>-1.3430225891161491</v>
      </c>
      <c r="D270" s="6">
        <v>400</v>
      </c>
      <c r="E270" s="45">
        <f t="shared" ca="1" si="17"/>
        <v>-537.2090356464596</v>
      </c>
      <c r="F270" s="44">
        <f t="shared" ca="1" si="18"/>
        <v>2.5599000357887043</v>
      </c>
      <c r="G270" s="6">
        <v>200</v>
      </c>
      <c r="H270" s="45">
        <f t="shared" ca="1" si="19"/>
        <v>511.98000715774083</v>
      </c>
      <c r="I270" s="8" t="str">
        <f t="shared" ca="1" si="15"/>
        <v>Miss</v>
      </c>
    </row>
    <row r="271" spans="2:9" x14ac:dyDescent="0.35">
      <c r="B271" s="6">
        <v>222</v>
      </c>
      <c r="C271" s="44">
        <f t="shared" ca="1" si="16"/>
        <v>0.72115119565933206</v>
      </c>
      <c r="D271" s="6">
        <v>400</v>
      </c>
      <c r="E271" s="45">
        <f t="shared" ca="1" si="17"/>
        <v>288.4604782637328</v>
      </c>
      <c r="F271" s="44">
        <f t="shared" ca="1" si="18"/>
        <v>-0.87027967095938219</v>
      </c>
      <c r="G271" s="6">
        <v>200</v>
      </c>
      <c r="H271" s="45">
        <f t="shared" ca="1" si="19"/>
        <v>-174.05593419187645</v>
      </c>
      <c r="I271" s="8" t="str">
        <f t="shared" ca="1" si="15"/>
        <v>Hit</v>
      </c>
    </row>
    <row r="272" spans="2:9" x14ac:dyDescent="0.35">
      <c r="B272" s="6">
        <v>223</v>
      </c>
      <c r="C272" s="44">
        <f t="shared" ca="1" si="16"/>
        <v>-0.83022273941646929</v>
      </c>
      <c r="D272" s="6">
        <v>400</v>
      </c>
      <c r="E272" s="45">
        <f t="shared" ca="1" si="17"/>
        <v>-332.08909576658772</v>
      </c>
      <c r="F272" s="44">
        <f t="shared" ca="1" si="18"/>
        <v>-0.4318855634190355</v>
      </c>
      <c r="G272" s="6">
        <v>200</v>
      </c>
      <c r="H272" s="45">
        <f t="shared" ca="1" si="19"/>
        <v>-86.377112683807098</v>
      </c>
      <c r="I272" s="8" t="str">
        <f t="shared" ca="1" si="15"/>
        <v>Hit</v>
      </c>
    </row>
    <row r="273" spans="2:9" x14ac:dyDescent="0.35">
      <c r="B273" s="6">
        <v>224</v>
      </c>
      <c r="C273" s="44">
        <f t="shared" ca="1" si="16"/>
        <v>1.8908051735346476</v>
      </c>
      <c r="D273" s="6">
        <v>400</v>
      </c>
      <c r="E273" s="45">
        <f t="shared" ca="1" si="17"/>
        <v>756.32206941385903</v>
      </c>
      <c r="F273" s="44">
        <f t="shared" ca="1" si="18"/>
        <v>1.7752265762072323</v>
      </c>
      <c r="G273" s="6">
        <v>200</v>
      </c>
      <c r="H273" s="45">
        <f t="shared" ca="1" si="19"/>
        <v>355.04531524144647</v>
      </c>
      <c r="I273" s="8" t="str">
        <f t="shared" ca="1" si="15"/>
        <v>Miss</v>
      </c>
    </row>
    <row r="274" spans="2:9" x14ac:dyDescent="0.35">
      <c r="B274" s="6">
        <v>225</v>
      </c>
      <c r="C274" s="44">
        <f t="shared" ca="1" si="16"/>
        <v>-0.59061721458202832</v>
      </c>
      <c r="D274" s="6">
        <v>400</v>
      </c>
      <c r="E274" s="45">
        <f t="shared" ca="1" si="17"/>
        <v>-236.24688583281133</v>
      </c>
      <c r="F274" s="44">
        <f t="shared" ca="1" si="18"/>
        <v>0.41917976881024893</v>
      </c>
      <c r="G274" s="6">
        <v>200</v>
      </c>
      <c r="H274" s="45">
        <f t="shared" ca="1" si="19"/>
        <v>83.835953762049783</v>
      </c>
      <c r="I274" s="8" t="str">
        <f t="shared" ca="1" si="15"/>
        <v>Hit</v>
      </c>
    </row>
    <row r="275" spans="2:9" x14ac:dyDescent="0.35">
      <c r="B275" s="6">
        <v>226</v>
      </c>
      <c r="C275" s="44">
        <f t="shared" ca="1" si="16"/>
        <v>1.2858250616479854</v>
      </c>
      <c r="D275" s="6">
        <v>400</v>
      </c>
      <c r="E275" s="45">
        <f t="shared" ca="1" si="17"/>
        <v>514.33002465919412</v>
      </c>
      <c r="F275" s="44">
        <f t="shared" ca="1" si="18"/>
        <v>-0.95038226150859206</v>
      </c>
      <c r="G275" s="6">
        <v>200</v>
      </c>
      <c r="H275" s="45">
        <f t="shared" ca="1" si="19"/>
        <v>-190.0764523017184</v>
      </c>
      <c r="I275" s="8" t="str">
        <f t="shared" ca="1" si="15"/>
        <v>Hit</v>
      </c>
    </row>
    <row r="276" spans="2:9" x14ac:dyDescent="0.35">
      <c r="B276" s="6">
        <v>227</v>
      </c>
      <c r="C276" s="44">
        <f t="shared" ca="1" si="16"/>
        <v>0.84579765847919031</v>
      </c>
      <c r="D276" s="6">
        <v>400</v>
      </c>
      <c r="E276" s="45">
        <f t="shared" ca="1" si="17"/>
        <v>338.31906339167614</v>
      </c>
      <c r="F276" s="44">
        <f t="shared" ca="1" si="18"/>
        <v>-0.34811754490757252</v>
      </c>
      <c r="G276" s="6">
        <v>200</v>
      </c>
      <c r="H276" s="45">
        <f t="shared" ca="1" si="19"/>
        <v>-69.623508981514505</v>
      </c>
      <c r="I276" s="8" t="str">
        <f t="shared" ca="1" si="15"/>
        <v>Hit</v>
      </c>
    </row>
    <row r="277" spans="2:9" x14ac:dyDescent="0.35">
      <c r="B277" s="6">
        <v>228</v>
      </c>
      <c r="C277" s="44">
        <f t="shared" ca="1" si="16"/>
        <v>-0.17859590374762507</v>
      </c>
      <c r="D277" s="6">
        <v>400</v>
      </c>
      <c r="E277" s="45">
        <f t="shared" ca="1" si="17"/>
        <v>-71.438361499050032</v>
      </c>
      <c r="F277" s="44">
        <f t="shared" ca="1" si="18"/>
        <v>-1.6829201465858545</v>
      </c>
      <c r="G277" s="6">
        <v>200</v>
      </c>
      <c r="H277" s="45">
        <f t="shared" ca="1" si="19"/>
        <v>-336.58402931717092</v>
      </c>
      <c r="I277" s="8" t="str">
        <f t="shared" ca="1" si="15"/>
        <v>Miss</v>
      </c>
    </row>
    <row r="278" spans="2:9" x14ac:dyDescent="0.35">
      <c r="B278" s="6">
        <v>229</v>
      </c>
      <c r="C278" s="44">
        <f t="shared" ca="1" si="16"/>
        <v>-0.58313761585293633</v>
      </c>
      <c r="D278" s="6">
        <v>400</v>
      </c>
      <c r="E278" s="45">
        <f t="shared" ca="1" si="17"/>
        <v>-233.25504634117453</v>
      </c>
      <c r="F278" s="44">
        <f t="shared" ca="1" si="18"/>
        <v>-0.37951701978975716</v>
      </c>
      <c r="G278" s="6">
        <v>200</v>
      </c>
      <c r="H278" s="45">
        <f t="shared" ca="1" si="19"/>
        <v>-75.903403957951426</v>
      </c>
      <c r="I278" s="8" t="str">
        <f t="shared" ca="1" si="15"/>
        <v>Hit</v>
      </c>
    </row>
    <row r="279" spans="2:9" x14ac:dyDescent="0.35">
      <c r="B279" s="6">
        <v>230</v>
      </c>
      <c r="C279" s="44">
        <f t="shared" ca="1" si="16"/>
        <v>-0.91401221482894901</v>
      </c>
      <c r="D279" s="6">
        <v>400</v>
      </c>
      <c r="E279" s="45">
        <f t="shared" ca="1" si="17"/>
        <v>-365.60488593157959</v>
      </c>
      <c r="F279" s="44">
        <f t="shared" ca="1" si="18"/>
        <v>-1.6691422331512655</v>
      </c>
      <c r="G279" s="6">
        <v>200</v>
      </c>
      <c r="H279" s="45">
        <f t="shared" ca="1" si="19"/>
        <v>-333.8284466302531</v>
      </c>
      <c r="I279" s="8" t="str">
        <f t="shared" ca="1" si="15"/>
        <v>Miss</v>
      </c>
    </row>
    <row r="280" spans="2:9" x14ac:dyDescent="0.35">
      <c r="B280" s="6">
        <v>231</v>
      </c>
      <c r="C280" s="44">
        <f t="shared" ca="1" si="16"/>
        <v>0.41622764015736807</v>
      </c>
      <c r="D280" s="6">
        <v>400</v>
      </c>
      <c r="E280" s="45">
        <f t="shared" ca="1" si="17"/>
        <v>166.49105606294722</v>
      </c>
      <c r="F280" s="44">
        <f t="shared" ca="1" si="18"/>
        <v>0.42040075423008894</v>
      </c>
      <c r="G280" s="6">
        <v>200</v>
      </c>
      <c r="H280" s="45">
        <f t="shared" ca="1" si="19"/>
        <v>84.080150846017787</v>
      </c>
      <c r="I280" s="8" t="str">
        <f t="shared" ca="1" si="15"/>
        <v>Hit</v>
      </c>
    </row>
    <row r="281" spans="2:9" x14ac:dyDescent="0.35">
      <c r="B281" s="6">
        <v>232</v>
      </c>
      <c r="C281" s="44">
        <f t="shared" ca="1" si="16"/>
        <v>-5.0590198942691497E-3</v>
      </c>
      <c r="D281" s="6">
        <v>400</v>
      </c>
      <c r="E281" s="45">
        <f t="shared" ca="1" si="17"/>
        <v>-2.02360795770766</v>
      </c>
      <c r="F281" s="44">
        <f t="shared" ca="1" si="18"/>
        <v>6.1100221260684866E-2</v>
      </c>
      <c r="G281" s="6">
        <v>200</v>
      </c>
      <c r="H281" s="45">
        <f t="shared" ca="1" si="19"/>
        <v>12.220044252136972</v>
      </c>
      <c r="I281" s="8" t="str">
        <f t="shared" ca="1" si="15"/>
        <v>Hit</v>
      </c>
    </row>
    <row r="282" spans="2:9" x14ac:dyDescent="0.35">
      <c r="B282" s="6">
        <v>233</v>
      </c>
      <c r="C282" s="44">
        <f t="shared" ca="1" si="16"/>
        <v>0.80353739866697538</v>
      </c>
      <c r="D282" s="6">
        <v>400</v>
      </c>
      <c r="E282" s="45">
        <f t="shared" ca="1" si="17"/>
        <v>321.41495946679015</v>
      </c>
      <c r="F282" s="44">
        <f t="shared" ca="1" si="18"/>
        <v>-0.70271937012256613</v>
      </c>
      <c r="G282" s="6">
        <v>200</v>
      </c>
      <c r="H282" s="45">
        <f t="shared" ca="1" si="19"/>
        <v>-140.54387402451323</v>
      </c>
      <c r="I282" s="8" t="str">
        <f t="shared" ca="1" si="15"/>
        <v>Hit</v>
      </c>
    </row>
    <row r="283" spans="2:9" x14ac:dyDescent="0.35">
      <c r="B283" s="6">
        <v>234</v>
      </c>
      <c r="C283" s="44">
        <f t="shared" ca="1" si="16"/>
        <v>-9.2137209870555445E-2</v>
      </c>
      <c r="D283" s="6">
        <v>400</v>
      </c>
      <c r="E283" s="45">
        <f t="shared" ca="1" si="17"/>
        <v>-36.854883948222181</v>
      </c>
      <c r="F283" s="44">
        <f t="shared" ca="1" si="18"/>
        <v>-0.50336272762704048</v>
      </c>
      <c r="G283" s="6">
        <v>200</v>
      </c>
      <c r="H283" s="45">
        <f t="shared" ca="1" si="19"/>
        <v>-100.6725455254081</v>
      </c>
      <c r="I283" s="8" t="str">
        <f t="shared" ca="1" si="15"/>
        <v>Hit</v>
      </c>
    </row>
    <row r="284" spans="2:9" x14ac:dyDescent="0.35">
      <c r="B284" s="6">
        <v>235</v>
      </c>
      <c r="C284" s="44">
        <f t="shared" ca="1" si="16"/>
        <v>-0.68332180849147062</v>
      </c>
      <c r="D284" s="6">
        <v>400</v>
      </c>
      <c r="E284" s="45">
        <f t="shared" ca="1" si="17"/>
        <v>-273.32872339658826</v>
      </c>
      <c r="F284" s="44">
        <f t="shared" ca="1" si="18"/>
        <v>1.5960586051162784</v>
      </c>
      <c r="G284" s="6">
        <v>200</v>
      </c>
      <c r="H284" s="45">
        <f t="shared" ca="1" si="19"/>
        <v>319.21172102325568</v>
      </c>
      <c r="I284" s="8" t="str">
        <f t="shared" ca="1" si="15"/>
        <v>Miss</v>
      </c>
    </row>
    <row r="285" spans="2:9" x14ac:dyDescent="0.35">
      <c r="B285" s="6">
        <v>236</v>
      </c>
      <c r="C285" s="44">
        <f t="shared" ca="1" si="16"/>
        <v>1.1984479284915326</v>
      </c>
      <c r="D285" s="6">
        <v>400</v>
      </c>
      <c r="E285" s="45">
        <f t="shared" ca="1" si="17"/>
        <v>479.37917139661306</v>
      </c>
      <c r="F285" s="44">
        <f t="shared" ca="1" si="18"/>
        <v>-1.6028710280767551</v>
      </c>
      <c r="G285" s="6">
        <v>200</v>
      </c>
      <c r="H285" s="45">
        <f t="shared" ca="1" si="19"/>
        <v>-320.57420561535099</v>
      </c>
      <c r="I285" s="8" t="str">
        <f t="shared" ca="1" si="15"/>
        <v>Miss</v>
      </c>
    </row>
    <row r="286" spans="2:9" x14ac:dyDescent="0.35">
      <c r="B286" s="6">
        <v>237</v>
      </c>
      <c r="C286" s="44">
        <f t="shared" ca="1" si="16"/>
        <v>-0.52531268556219368</v>
      </c>
      <c r="D286" s="6">
        <v>400</v>
      </c>
      <c r="E286" s="45">
        <f t="shared" ca="1" si="17"/>
        <v>-210.12507422487747</v>
      </c>
      <c r="F286" s="44">
        <f t="shared" ca="1" si="18"/>
        <v>-9.3758134156340281E-2</v>
      </c>
      <c r="G286" s="6">
        <v>200</v>
      </c>
      <c r="H286" s="45">
        <f t="shared" ca="1" si="19"/>
        <v>-18.751626831268055</v>
      </c>
      <c r="I286" s="8" t="str">
        <f t="shared" ca="1" si="15"/>
        <v>Hit</v>
      </c>
    </row>
    <row r="287" spans="2:9" x14ac:dyDescent="0.35">
      <c r="B287" s="6">
        <v>238</v>
      </c>
      <c r="C287" s="44">
        <f t="shared" ca="1" si="16"/>
        <v>0.46794416030016517</v>
      </c>
      <c r="D287" s="6">
        <v>400</v>
      </c>
      <c r="E287" s="45">
        <f t="shared" ca="1" si="17"/>
        <v>187.17766412006605</v>
      </c>
      <c r="F287" s="44">
        <f t="shared" ca="1" si="18"/>
        <v>-0.31118603060055999</v>
      </c>
      <c r="G287" s="6">
        <v>200</v>
      </c>
      <c r="H287" s="45">
        <f t="shared" ca="1" si="19"/>
        <v>-62.237206120111999</v>
      </c>
      <c r="I287" s="8" t="str">
        <f t="shared" ca="1" si="15"/>
        <v>Hit</v>
      </c>
    </row>
    <row r="288" spans="2:9" x14ac:dyDescent="0.35">
      <c r="B288" s="6">
        <v>239</v>
      </c>
      <c r="C288" s="44">
        <f t="shared" ca="1" si="16"/>
        <v>1.3362342061553361</v>
      </c>
      <c r="D288" s="6">
        <v>400</v>
      </c>
      <c r="E288" s="45">
        <f t="shared" ca="1" si="17"/>
        <v>534.49368246213442</v>
      </c>
      <c r="F288" s="44">
        <f t="shared" ca="1" si="18"/>
        <v>1.6400632464465663</v>
      </c>
      <c r="G288" s="6">
        <v>200</v>
      </c>
      <c r="H288" s="45">
        <f t="shared" ca="1" si="19"/>
        <v>328.01264928931329</v>
      </c>
      <c r="I288" s="8" t="str">
        <f t="shared" ca="1" si="15"/>
        <v>Miss</v>
      </c>
    </row>
    <row r="289" spans="2:9" x14ac:dyDescent="0.35">
      <c r="B289" s="6">
        <v>240</v>
      </c>
      <c r="C289" s="44">
        <f t="shared" ca="1" si="16"/>
        <v>-0.49746308780361759</v>
      </c>
      <c r="D289" s="6">
        <v>400</v>
      </c>
      <c r="E289" s="45">
        <f t="shared" ca="1" si="17"/>
        <v>-198.98523512144703</v>
      </c>
      <c r="F289" s="44">
        <f t="shared" ca="1" si="18"/>
        <v>0.69741542211221375</v>
      </c>
      <c r="G289" s="6">
        <v>200</v>
      </c>
      <c r="H289" s="45">
        <f t="shared" ca="1" si="19"/>
        <v>139.48308442244274</v>
      </c>
      <c r="I289" s="8" t="str">
        <f t="shared" ca="1" si="15"/>
        <v>Hit</v>
      </c>
    </row>
    <row r="290" spans="2:9" x14ac:dyDescent="0.35">
      <c r="B290" s="6">
        <v>241</v>
      </c>
      <c r="C290" s="44">
        <f t="shared" ca="1" si="16"/>
        <v>-0.68022597447859423</v>
      </c>
      <c r="D290" s="6">
        <v>400</v>
      </c>
      <c r="E290" s="45">
        <f t="shared" ca="1" si="17"/>
        <v>-272.0903897914377</v>
      </c>
      <c r="F290" s="44">
        <f t="shared" ca="1" si="18"/>
        <v>-1.5928005022585499</v>
      </c>
      <c r="G290" s="6">
        <v>200</v>
      </c>
      <c r="H290" s="45">
        <f t="shared" ca="1" si="19"/>
        <v>-318.56010045170996</v>
      </c>
      <c r="I290" s="8" t="str">
        <f t="shared" ca="1" si="15"/>
        <v>Miss</v>
      </c>
    </row>
    <row r="291" spans="2:9" x14ac:dyDescent="0.35">
      <c r="B291" s="6">
        <v>242</v>
      </c>
      <c r="C291" s="44">
        <f t="shared" ca="1" si="16"/>
        <v>-0.34380834858868847</v>
      </c>
      <c r="D291" s="6">
        <v>400</v>
      </c>
      <c r="E291" s="45">
        <f t="shared" ca="1" si="17"/>
        <v>-137.52333943547538</v>
      </c>
      <c r="F291" s="44">
        <f t="shared" ca="1" si="18"/>
        <v>-0.37090730171279701</v>
      </c>
      <c r="G291" s="6">
        <v>200</v>
      </c>
      <c r="H291" s="45">
        <f t="shared" ca="1" si="19"/>
        <v>-74.181460342559404</v>
      </c>
      <c r="I291" s="8" t="str">
        <f t="shared" ca="1" si="15"/>
        <v>Hit</v>
      </c>
    </row>
    <row r="292" spans="2:9" x14ac:dyDescent="0.35">
      <c r="B292" s="6">
        <v>243</v>
      </c>
      <c r="C292" s="44">
        <f t="shared" ca="1" si="16"/>
        <v>1.2515493649600384</v>
      </c>
      <c r="D292" s="6">
        <v>400</v>
      </c>
      <c r="E292" s="45">
        <f t="shared" ca="1" si="17"/>
        <v>500.61974598401537</v>
      </c>
      <c r="F292" s="44">
        <f t="shared" ca="1" si="18"/>
        <v>-0.27826099319202729</v>
      </c>
      <c r="G292" s="6">
        <v>200</v>
      </c>
      <c r="H292" s="45">
        <f t="shared" ca="1" si="19"/>
        <v>-55.652198638405459</v>
      </c>
      <c r="I292" s="8" t="str">
        <f t="shared" ca="1" si="15"/>
        <v>Hit</v>
      </c>
    </row>
    <row r="293" spans="2:9" x14ac:dyDescent="0.35">
      <c r="B293" s="6">
        <v>244</v>
      </c>
      <c r="C293" s="44">
        <f t="shared" ca="1" si="16"/>
        <v>-1.3394305356900986</v>
      </c>
      <c r="D293" s="6">
        <v>400</v>
      </c>
      <c r="E293" s="45">
        <f t="shared" ca="1" si="17"/>
        <v>-535.77221427603945</v>
      </c>
      <c r="F293" s="44">
        <f t="shared" ca="1" si="18"/>
        <v>0.70066858901973994</v>
      </c>
      <c r="G293" s="6">
        <v>200</v>
      </c>
      <c r="H293" s="45">
        <f t="shared" ca="1" si="19"/>
        <v>140.133717803948</v>
      </c>
      <c r="I293" s="8" t="str">
        <f t="shared" ca="1" si="15"/>
        <v>Hit</v>
      </c>
    </row>
    <row r="294" spans="2:9" x14ac:dyDescent="0.35">
      <c r="B294" s="6">
        <v>245</v>
      </c>
      <c r="C294" s="44">
        <f t="shared" ca="1" si="16"/>
        <v>-0.68335659840735086</v>
      </c>
      <c r="D294" s="6">
        <v>400</v>
      </c>
      <c r="E294" s="45">
        <f t="shared" ca="1" si="17"/>
        <v>-273.34263936294036</v>
      </c>
      <c r="F294" s="44">
        <f t="shared" ca="1" si="18"/>
        <v>1.701514982115411</v>
      </c>
      <c r="G294" s="6">
        <v>200</v>
      </c>
      <c r="H294" s="45">
        <f t="shared" ca="1" si="19"/>
        <v>340.30299642308222</v>
      </c>
      <c r="I294" s="8" t="str">
        <f t="shared" ca="1" si="15"/>
        <v>Miss</v>
      </c>
    </row>
    <row r="295" spans="2:9" x14ac:dyDescent="0.35">
      <c r="B295" s="6">
        <v>246</v>
      </c>
      <c r="C295" s="44">
        <f t="shared" ca="1" si="16"/>
        <v>-0.93835512093921081</v>
      </c>
      <c r="D295" s="6">
        <v>400</v>
      </c>
      <c r="E295" s="45">
        <f t="shared" ca="1" si="17"/>
        <v>-375.34204837568433</v>
      </c>
      <c r="F295" s="44">
        <f t="shared" ca="1" si="18"/>
        <v>-0.54310841105671348</v>
      </c>
      <c r="G295" s="6">
        <v>200</v>
      </c>
      <c r="H295" s="45">
        <f t="shared" ca="1" si="19"/>
        <v>-108.6216822113427</v>
      </c>
      <c r="I295" s="8" t="str">
        <f t="shared" ca="1" si="15"/>
        <v>Hit</v>
      </c>
    </row>
    <row r="296" spans="2:9" x14ac:dyDescent="0.35">
      <c r="B296" s="6">
        <v>247</v>
      </c>
      <c r="C296" s="44">
        <f t="shared" ca="1" si="16"/>
        <v>-0.69796639925574067</v>
      </c>
      <c r="D296" s="6">
        <v>400</v>
      </c>
      <c r="E296" s="45">
        <f t="shared" ca="1" si="17"/>
        <v>-279.18655970229628</v>
      </c>
      <c r="F296" s="44">
        <f t="shared" ca="1" si="18"/>
        <v>0.73513244726548344</v>
      </c>
      <c r="G296" s="6">
        <v>200</v>
      </c>
      <c r="H296" s="45">
        <f t="shared" ca="1" si="19"/>
        <v>147.0264894530967</v>
      </c>
      <c r="I296" s="8" t="str">
        <f t="shared" ca="1" si="15"/>
        <v>Hit</v>
      </c>
    </row>
    <row r="297" spans="2:9" x14ac:dyDescent="0.35">
      <c r="B297" s="6">
        <v>248</v>
      </c>
      <c r="C297" s="44">
        <f t="shared" ca="1" si="16"/>
        <v>-7.7277991895061474E-2</v>
      </c>
      <c r="D297" s="6">
        <v>400</v>
      </c>
      <c r="E297" s="45">
        <f t="shared" ca="1" si="17"/>
        <v>-30.911196758024591</v>
      </c>
      <c r="F297" s="44">
        <f t="shared" ca="1" si="18"/>
        <v>0.3694371907917437</v>
      </c>
      <c r="G297" s="6">
        <v>200</v>
      </c>
      <c r="H297" s="45">
        <f t="shared" ca="1" si="19"/>
        <v>73.887438158348743</v>
      </c>
      <c r="I297" s="8" t="str">
        <f t="shared" ca="1" si="15"/>
        <v>Hit</v>
      </c>
    </row>
    <row r="298" spans="2:9" x14ac:dyDescent="0.35">
      <c r="B298" s="6">
        <v>249</v>
      </c>
      <c r="C298" s="44">
        <f t="shared" ca="1" si="16"/>
        <v>1.0640752741443704</v>
      </c>
      <c r="D298" s="6">
        <v>400</v>
      </c>
      <c r="E298" s="45">
        <f t="shared" ca="1" si="17"/>
        <v>425.63010965774816</v>
      </c>
      <c r="F298" s="44">
        <f t="shared" ca="1" si="18"/>
        <v>7.5269983748731409E-2</v>
      </c>
      <c r="G298" s="6">
        <v>200</v>
      </c>
      <c r="H298" s="45">
        <f t="shared" ca="1" si="19"/>
        <v>15.053996749746283</v>
      </c>
      <c r="I298" s="8" t="str">
        <f t="shared" ca="1" si="15"/>
        <v>Hit</v>
      </c>
    </row>
    <row r="299" spans="2:9" x14ac:dyDescent="0.35">
      <c r="B299" s="6">
        <v>250</v>
      </c>
      <c r="C299" s="44">
        <f t="shared" ca="1" si="16"/>
        <v>1.0463087488661977</v>
      </c>
      <c r="D299" s="6">
        <v>400</v>
      </c>
      <c r="E299" s="45">
        <f t="shared" ca="1" si="17"/>
        <v>418.52349954647912</v>
      </c>
      <c r="F299" s="44">
        <f t="shared" ca="1" si="18"/>
        <v>-0.17903668172065004</v>
      </c>
      <c r="G299" s="6">
        <v>200</v>
      </c>
      <c r="H299" s="45">
        <f t="shared" ca="1" si="19"/>
        <v>-35.807336344130007</v>
      </c>
      <c r="I299" s="8" t="str">
        <f t="shared" ca="1" si="15"/>
        <v>Hit</v>
      </c>
    </row>
    <row r="300" spans="2:9" x14ac:dyDescent="0.35">
      <c r="B300" s="6">
        <v>251</v>
      </c>
      <c r="C300" s="44">
        <f t="shared" ca="1" si="16"/>
        <v>-0.58884718017518556</v>
      </c>
      <c r="D300" s="6">
        <v>400</v>
      </c>
      <c r="E300" s="45">
        <f t="shared" ca="1" si="17"/>
        <v>-235.53887207007423</v>
      </c>
      <c r="F300" s="44">
        <f t="shared" ca="1" si="18"/>
        <v>0.9803905215959865</v>
      </c>
      <c r="G300" s="6">
        <v>200</v>
      </c>
      <c r="H300" s="45">
        <f t="shared" ca="1" si="19"/>
        <v>196.07810431919731</v>
      </c>
      <c r="I300" s="8" t="str">
        <f t="shared" ca="1" si="15"/>
        <v>Hit</v>
      </c>
    </row>
    <row r="301" spans="2:9" x14ac:dyDescent="0.35">
      <c r="B301" s="6">
        <v>252</v>
      </c>
      <c r="C301" s="44">
        <f t="shared" ca="1" si="16"/>
        <v>-1.1505682842408884</v>
      </c>
      <c r="D301" s="6">
        <v>400</v>
      </c>
      <c r="E301" s="45">
        <f t="shared" ca="1" si="17"/>
        <v>-460.2273136963554</v>
      </c>
      <c r="F301" s="44">
        <f t="shared" ca="1" si="18"/>
        <v>-1.1403482024643841</v>
      </c>
      <c r="G301" s="6">
        <v>200</v>
      </c>
      <c r="H301" s="45">
        <f t="shared" ca="1" si="19"/>
        <v>-228.0696404928768</v>
      </c>
      <c r="I301" s="8" t="str">
        <f t="shared" ca="1" si="15"/>
        <v>Miss</v>
      </c>
    </row>
    <row r="302" spans="2:9" x14ac:dyDescent="0.35">
      <c r="B302" s="6">
        <v>253</v>
      </c>
      <c r="C302" s="44">
        <f t="shared" ca="1" si="16"/>
        <v>-0.72895940982594931</v>
      </c>
      <c r="D302" s="6">
        <v>400</v>
      </c>
      <c r="E302" s="45">
        <f t="shared" ca="1" si="17"/>
        <v>-291.58376393037975</v>
      </c>
      <c r="F302" s="44">
        <f t="shared" ca="1" si="18"/>
        <v>0.78166700146100299</v>
      </c>
      <c r="G302" s="6">
        <v>200</v>
      </c>
      <c r="H302" s="45">
        <f t="shared" ca="1" si="19"/>
        <v>156.33340029220059</v>
      </c>
      <c r="I302" s="8" t="str">
        <f t="shared" ca="1" si="15"/>
        <v>Hit</v>
      </c>
    </row>
    <row r="303" spans="2:9" x14ac:dyDescent="0.35">
      <c r="B303" s="6">
        <v>254</v>
      </c>
      <c r="C303" s="44">
        <f t="shared" ca="1" si="16"/>
        <v>-0.40322404753936913</v>
      </c>
      <c r="D303" s="6">
        <v>400</v>
      </c>
      <c r="E303" s="45">
        <f t="shared" ca="1" si="17"/>
        <v>-161.28961901574766</v>
      </c>
      <c r="F303" s="44">
        <f t="shared" ca="1" si="18"/>
        <v>0.32903635659308289</v>
      </c>
      <c r="G303" s="6">
        <v>200</v>
      </c>
      <c r="H303" s="45">
        <f t="shared" ca="1" si="19"/>
        <v>65.807271318616571</v>
      </c>
      <c r="I303" s="8" t="str">
        <f t="shared" ca="1" si="15"/>
        <v>Hit</v>
      </c>
    </row>
    <row r="304" spans="2:9" x14ac:dyDescent="0.35">
      <c r="B304" s="6">
        <v>255</v>
      </c>
      <c r="C304" s="44">
        <f t="shared" ca="1" si="16"/>
        <v>1.5513981789715718</v>
      </c>
      <c r="D304" s="6">
        <v>400</v>
      </c>
      <c r="E304" s="45">
        <f t="shared" ca="1" si="17"/>
        <v>620.55927158862869</v>
      </c>
      <c r="F304" s="44">
        <f t="shared" ca="1" si="18"/>
        <v>1.785647679962205</v>
      </c>
      <c r="G304" s="6">
        <v>200</v>
      </c>
      <c r="H304" s="45">
        <f t="shared" ca="1" si="19"/>
        <v>357.12953599244099</v>
      </c>
      <c r="I304" s="8" t="str">
        <f t="shared" ca="1" si="15"/>
        <v>Miss</v>
      </c>
    </row>
    <row r="305" spans="2:9" x14ac:dyDescent="0.35">
      <c r="B305" s="6">
        <v>256</v>
      </c>
      <c r="C305" s="44">
        <f t="shared" ca="1" si="16"/>
        <v>0.89713632762672157</v>
      </c>
      <c r="D305" s="6">
        <v>400</v>
      </c>
      <c r="E305" s="45">
        <f t="shared" ca="1" si="17"/>
        <v>358.85453105068865</v>
      </c>
      <c r="F305" s="44">
        <f t="shared" ca="1" si="18"/>
        <v>-0.7652391926022335</v>
      </c>
      <c r="G305" s="6">
        <v>200</v>
      </c>
      <c r="H305" s="45">
        <f t="shared" ca="1" si="19"/>
        <v>-153.0478385204467</v>
      </c>
      <c r="I305" s="8" t="str">
        <f t="shared" ca="1" si="15"/>
        <v>Hit</v>
      </c>
    </row>
    <row r="306" spans="2:9" x14ac:dyDescent="0.35">
      <c r="B306" s="6">
        <v>257</v>
      </c>
      <c r="C306" s="44">
        <f t="shared" ca="1" si="16"/>
        <v>-0.16256491718397156</v>
      </c>
      <c r="D306" s="6">
        <v>400</v>
      </c>
      <c r="E306" s="45">
        <f t="shared" ca="1" si="17"/>
        <v>-65.025966873588629</v>
      </c>
      <c r="F306" s="44">
        <f t="shared" ca="1" si="18"/>
        <v>-2.955145328010822</v>
      </c>
      <c r="G306" s="6">
        <v>200</v>
      </c>
      <c r="H306" s="45">
        <f t="shared" ca="1" si="19"/>
        <v>-591.02906560216434</v>
      </c>
      <c r="I306" s="8" t="str">
        <f t="shared" ref="I306:I369" ca="1" si="20">IF(AND(E306&gt;=$C$37,E306&lt;=$C$39,H306&gt;=$C$42,H306&lt;=$C$44),"Hit","Miss")</f>
        <v>Miss</v>
      </c>
    </row>
    <row r="307" spans="2:9" x14ac:dyDescent="0.35">
      <c r="B307" s="6">
        <v>258</v>
      </c>
      <c r="C307" s="44">
        <f t="shared" ref="C307:C370" ca="1" si="21">_xlfn.NORM.INV(RAND(),0,1)</f>
        <v>0.80692980811956583</v>
      </c>
      <c r="D307" s="6">
        <v>400</v>
      </c>
      <c r="E307" s="45">
        <f t="shared" ref="E307:E370" ca="1" si="22">C307*D307</f>
        <v>322.77192324782635</v>
      </c>
      <c r="F307" s="44">
        <f t="shared" ref="F307:F370" ca="1" si="23">_xlfn.NORM.INV(RAND(),0,1)</f>
        <v>-0.74529976266820708</v>
      </c>
      <c r="G307" s="6">
        <v>200</v>
      </c>
      <c r="H307" s="45">
        <f t="shared" ref="H307:H370" ca="1" si="24">G307*F307</f>
        <v>-149.05995253364142</v>
      </c>
      <c r="I307" s="8" t="str">
        <f t="shared" ca="1" si="20"/>
        <v>Hit</v>
      </c>
    </row>
    <row r="308" spans="2:9" x14ac:dyDescent="0.35">
      <c r="B308" s="6">
        <v>259</v>
      </c>
      <c r="C308" s="44">
        <f t="shared" ca="1" si="21"/>
        <v>-0.74165093457754294</v>
      </c>
      <c r="D308" s="6">
        <v>400</v>
      </c>
      <c r="E308" s="45">
        <f t="shared" ca="1" si="22"/>
        <v>-296.66037383101718</v>
      </c>
      <c r="F308" s="44">
        <f t="shared" ca="1" si="23"/>
        <v>1.0777923140209571</v>
      </c>
      <c r="G308" s="6">
        <v>200</v>
      </c>
      <c r="H308" s="45">
        <f t="shared" ca="1" si="24"/>
        <v>215.55846280419141</v>
      </c>
      <c r="I308" s="8" t="str">
        <f t="shared" ca="1" si="20"/>
        <v>Miss</v>
      </c>
    </row>
    <row r="309" spans="2:9" x14ac:dyDescent="0.35">
      <c r="B309" s="6">
        <v>260</v>
      </c>
      <c r="C309" s="44">
        <f t="shared" ca="1" si="21"/>
        <v>-1.0165185449470029</v>
      </c>
      <c r="D309" s="6">
        <v>400</v>
      </c>
      <c r="E309" s="45">
        <f t="shared" ca="1" si="22"/>
        <v>-406.60741797880115</v>
      </c>
      <c r="F309" s="44">
        <f t="shared" ca="1" si="23"/>
        <v>7.3837671027275315E-2</v>
      </c>
      <c r="G309" s="6">
        <v>200</v>
      </c>
      <c r="H309" s="45">
        <f t="shared" ca="1" si="24"/>
        <v>14.767534205455062</v>
      </c>
      <c r="I309" s="8" t="str">
        <f t="shared" ca="1" si="20"/>
        <v>Hit</v>
      </c>
    </row>
    <row r="310" spans="2:9" x14ac:dyDescent="0.35">
      <c r="B310" s="6">
        <v>261</v>
      </c>
      <c r="C310" s="44">
        <f t="shared" ca="1" si="21"/>
        <v>1.849856151694232</v>
      </c>
      <c r="D310" s="6">
        <v>400</v>
      </c>
      <c r="E310" s="45">
        <f t="shared" ca="1" si="22"/>
        <v>739.94246067769279</v>
      </c>
      <c r="F310" s="44">
        <f t="shared" ca="1" si="23"/>
        <v>0.14596998164837707</v>
      </c>
      <c r="G310" s="6">
        <v>200</v>
      </c>
      <c r="H310" s="45">
        <f t="shared" ca="1" si="24"/>
        <v>29.193996329675414</v>
      </c>
      <c r="I310" s="8" t="str">
        <f t="shared" ca="1" si="20"/>
        <v>Hit</v>
      </c>
    </row>
    <row r="311" spans="2:9" x14ac:dyDescent="0.35">
      <c r="B311" s="6">
        <v>262</v>
      </c>
      <c r="C311" s="44">
        <f t="shared" ca="1" si="21"/>
        <v>0.8860096094392661</v>
      </c>
      <c r="D311" s="6">
        <v>400</v>
      </c>
      <c r="E311" s="45">
        <f t="shared" ca="1" si="22"/>
        <v>354.40384377570643</v>
      </c>
      <c r="F311" s="44">
        <f t="shared" ca="1" si="23"/>
        <v>-1.6654753352905967</v>
      </c>
      <c r="G311" s="6">
        <v>200</v>
      </c>
      <c r="H311" s="45">
        <f t="shared" ca="1" si="24"/>
        <v>-333.09506705811935</v>
      </c>
      <c r="I311" s="8" t="str">
        <f t="shared" ca="1" si="20"/>
        <v>Miss</v>
      </c>
    </row>
    <row r="312" spans="2:9" x14ac:dyDescent="0.35">
      <c r="B312" s="6">
        <v>263</v>
      </c>
      <c r="C312" s="44">
        <f t="shared" ca="1" si="21"/>
        <v>1.3683069073942513</v>
      </c>
      <c r="D312" s="6">
        <v>400</v>
      </c>
      <c r="E312" s="45">
        <f t="shared" ca="1" si="22"/>
        <v>547.32276295770055</v>
      </c>
      <c r="F312" s="44">
        <f t="shared" ca="1" si="23"/>
        <v>-0.81796092681039967</v>
      </c>
      <c r="G312" s="6">
        <v>200</v>
      </c>
      <c r="H312" s="45">
        <f t="shared" ca="1" si="24"/>
        <v>-163.59218536207993</v>
      </c>
      <c r="I312" s="8" t="str">
        <f t="shared" ca="1" si="20"/>
        <v>Hit</v>
      </c>
    </row>
    <row r="313" spans="2:9" x14ac:dyDescent="0.35">
      <c r="B313" s="6">
        <v>264</v>
      </c>
      <c r="C313" s="44">
        <f t="shared" ca="1" si="21"/>
        <v>1.0817809854956408</v>
      </c>
      <c r="D313" s="6">
        <v>400</v>
      </c>
      <c r="E313" s="45">
        <f t="shared" ca="1" si="22"/>
        <v>432.71239419825633</v>
      </c>
      <c r="F313" s="44">
        <f t="shared" ca="1" si="23"/>
        <v>-0.17023249005721025</v>
      </c>
      <c r="G313" s="6">
        <v>200</v>
      </c>
      <c r="H313" s="45">
        <f t="shared" ca="1" si="24"/>
        <v>-34.046498011442047</v>
      </c>
      <c r="I313" s="8" t="str">
        <f t="shared" ca="1" si="20"/>
        <v>Hit</v>
      </c>
    </row>
    <row r="314" spans="2:9" x14ac:dyDescent="0.35">
      <c r="B314" s="6">
        <v>265</v>
      </c>
      <c r="C314" s="44">
        <f t="shared" ca="1" si="21"/>
        <v>-0.29224169825092178</v>
      </c>
      <c r="D314" s="6">
        <v>400</v>
      </c>
      <c r="E314" s="45">
        <f t="shared" ca="1" si="22"/>
        <v>-116.89667930036872</v>
      </c>
      <c r="F314" s="44">
        <f t="shared" ca="1" si="23"/>
        <v>0.41899019278250244</v>
      </c>
      <c r="G314" s="6">
        <v>200</v>
      </c>
      <c r="H314" s="45">
        <f t="shared" ca="1" si="24"/>
        <v>83.798038556500487</v>
      </c>
      <c r="I314" s="8" t="str">
        <f t="shared" ca="1" si="20"/>
        <v>Hit</v>
      </c>
    </row>
    <row r="315" spans="2:9" x14ac:dyDescent="0.35">
      <c r="B315" s="6">
        <v>266</v>
      </c>
      <c r="C315" s="44">
        <f t="shared" ca="1" si="21"/>
        <v>9.0444689049637247E-2</v>
      </c>
      <c r="D315" s="6">
        <v>400</v>
      </c>
      <c r="E315" s="45">
        <f t="shared" ca="1" si="22"/>
        <v>36.177875619854902</v>
      </c>
      <c r="F315" s="44">
        <f t="shared" ca="1" si="23"/>
        <v>2.6653301624115699</v>
      </c>
      <c r="G315" s="6">
        <v>200</v>
      </c>
      <c r="H315" s="45">
        <f t="shared" ca="1" si="24"/>
        <v>533.06603248231397</v>
      </c>
      <c r="I315" s="8" t="str">
        <f t="shared" ca="1" si="20"/>
        <v>Miss</v>
      </c>
    </row>
    <row r="316" spans="2:9" x14ac:dyDescent="0.35">
      <c r="B316" s="6">
        <v>267</v>
      </c>
      <c r="C316" s="44">
        <f t="shared" ca="1" si="21"/>
        <v>-0.42074646988007586</v>
      </c>
      <c r="D316" s="6">
        <v>400</v>
      </c>
      <c r="E316" s="45">
        <f t="shared" ca="1" si="22"/>
        <v>-168.29858795203035</v>
      </c>
      <c r="F316" s="44">
        <f t="shared" ca="1" si="23"/>
        <v>1.0340733839351985</v>
      </c>
      <c r="G316" s="6">
        <v>200</v>
      </c>
      <c r="H316" s="45">
        <f t="shared" ca="1" si="24"/>
        <v>206.8146767870397</v>
      </c>
      <c r="I316" s="8" t="str">
        <f t="shared" ca="1" si="20"/>
        <v>Miss</v>
      </c>
    </row>
    <row r="317" spans="2:9" x14ac:dyDescent="0.35">
      <c r="B317" s="6">
        <v>268</v>
      </c>
      <c r="C317" s="44">
        <f t="shared" ca="1" si="21"/>
        <v>0.36416242150213224</v>
      </c>
      <c r="D317" s="6">
        <v>400</v>
      </c>
      <c r="E317" s="45">
        <f t="shared" ca="1" si="22"/>
        <v>145.66496860085289</v>
      </c>
      <c r="F317" s="44">
        <f t="shared" ca="1" si="23"/>
        <v>0.96805910707465015</v>
      </c>
      <c r="G317" s="6">
        <v>200</v>
      </c>
      <c r="H317" s="45">
        <f t="shared" ca="1" si="24"/>
        <v>193.61182141493003</v>
      </c>
      <c r="I317" s="8" t="str">
        <f t="shared" ca="1" si="20"/>
        <v>Hit</v>
      </c>
    </row>
    <row r="318" spans="2:9" x14ac:dyDescent="0.35">
      <c r="B318" s="6">
        <v>269</v>
      </c>
      <c r="C318" s="44">
        <f t="shared" ca="1" si="21"/>
        <v>-0.34282197082419669</v>
      </c>
      <c r="D318" s="6">
        <v>400</v>
      </c>
      <c r="E318" s="45">
        <f t="shared" ca="1" si="22"/>
        <v>-137.12878832967868</v>
      </c>
      <c r="F318" s="44">
        <f t="shared" ca="1" si="23"/>
        <v>1.2589645058138126</v>
      </c>
      <c r="G318" s="6">
        <v>200</v>
      </c>
      <c r="H318" s="45">
        <f t="shared" ca="1" si="24"/>
        <v>251.79290116276252</v>
      </c>
      <c r="I318" s="8" t="str">
        <f t="shared" ca="1" si="20"/>
        <v>Miss</v>
      </c>
    </row>
    <row r="319" spans="2:9" x14ac:dyDescent="0.35">
      <c r="B319" s="6">
        <v>270</v>
      </c>
      <c r="C319" s="44">
        <f t="shared" ca="1" si="21"/>
        <v>-0.6429708240428037</v>
      </c>
      <c r="D319" s="6">
        <v>400</v>
      </c>
      <c r="E319" s="45">
        <f t="shared" ca="1" si="22"/>
        <v>-257.1883296171215</v>
      </c>
      <c r="F319" s="44">
        <f t="shared" ca="1" si="23"/>
        <v>1.6507356253583956</v>
      </c>
      <c r="G319" s="6">
        <v>200</v>
      </c>
      <c r="H319" s="45">
        <f t="shared" ca="1" si="24"/>
        <v>330.14712507167911</v>
      </c>
      <c r="I319" s="8" t="str">
        <f t="shared" ca="1" si="20"/>
        <v>Miss</v>
      </c>
    </row>
    <row r="320" spans="2:9" x14ac:dyDescent="0.35">
      <c r="B320" s="6">
        <v>271</v>
      </c>
      <c r="C320" s="44">
        <f t="shared" ca="1" si="21"/>
        <v>2.1910490240042466</v>
      </c>
      <c r="D320" s="6">
        <v>400</v>
      </c>
      <c r="E320" s="45">
        <f t="shared" ca="1" si="22"/>
        <v>876.41960960169865</v>
      </c>
      <c r="F320" s="44">
        <f t="shared" ca="1" si="23"/>
        <v>-1.4802158075169687</v>
      </c>
      <c r="G320" s="6">
        <v>200</v>
      </c>
      <c r="H320" s="45">
        <f t="shared" ca="1" si="24"/>
        <v>-296.04316150339372</v>
      </c>
      <c r="I320" s="8" t="str">
        <f t="shared" ca="1" si="20"/>
        <v>Miss</v>
      </c>
    </row>
    <row r="321" spans="2:9" x14ac:dyDescent="0.35">
      <c r="B321" s="6">
        <v>272</v>
      </c>
      <c r="C321" s="44">
        <f t="shared" ca="1" si="21"/>
        <v>0.90068986846467736</v>
      </c>
      <c r="D321" s="6">
        <v>400</v>
      </c>
      <c r="E321" s="45">
        <f t="shared" ca="1" si="22"/>
        <v>360.27594738587095</v>
      </c>
      <c r="F321" s="44">
        <f t="shared" ca="1" si="23"/>
        <v>-1.5297129071029913</v>
      </c>
      <c r="G321" s="6">
        <v>200</v>
      </c>
      <c r="H321" s="45">
        <f t="shared" ca="1" si="24"/>
        <v>-305.94258142059829</v>
      </c>
      <c r="I321" s="8" t="str">
        <f t="shared" ca="1" si="20"/>
        <v>Miss</v>
      </c>
    </row>
    <row r="322" spans="2:9" x14ac:dyDescent="0.35">
      <c r="B322" s="6">
        <v>273</v>
      </c>
      <c r="C322" s="44">
        <f t="shared" ca="1" si="21"/>
        <v>0.24409048479690393</v>
      </c>
      <c r="D322" s="6">
        <v>400</v>
      </c>
      <c r="E322" s="45">
        <f t="shared" ca="1" si="22"/>
        <v>97.636193918761577</v>
      </c>
      <c r="F322" s="44">
        <f t="shared" ca="1" si="23"/>
        <v>0.54473294042259379</v>
      </c>
      <c r="G322" s="6">
        <v>200</v>
      </c>
      <c r="H322" s="45">
        <f t="shared" ca="1" si="24"/>
        <v>108.94658808451877</v>
      </c>
      <c r="I322" s="8" t="str">
        <f t="shared" ca="1" si="20"/>
        <v>Hit</v>
      </c>
    </row>
    <row r="323" spans="2:9" x14ac:dyDescent="0.35">
      <c r="B323" s="6">
        <v>274</v>
      </c>
      <c r="C323" s="44">
        <f t="shared" ca="1" si="21"/>
        <v>0.42262579790286336</v>
      </c>
      <c r="D323" s="6">
        <v>400</v>
      </c>
      <c r="E323" s="45">
        <f t="shared" ca="1" si="22"/>
        <v>169.05031916114535</v>
      </c>
      <c r="F323" s="44">
        <f t="shared" ca="1" si="23"/>
        <v>-1.9698309043111231</v>
      </c>
      <c r="G323" s="6">
        <v>200</v>
      </c>
      <c r="H323" s="45">
        <f t="shared" ca="1" si="24"/>
        <v>-393.96618086222463</v>
      </c>
      <c r="I323" s="8" t="str">
        <f t="shared" ca="1" si="20"/>
        <v>Miss</v>
      </c>
    </row>
    <row r="324" spans="2:9" x14ac:dyDescent="0.35">
      <c r="B324" s="6">
        <v>275</v>
      </c>
      <c r="C324" s="44">
        <f t="shared" ca="1" si="21"/>
        <v>0.27650885286613791</v>
      </c>
      <c r="D324" s="6">
        <v>400</v>
      </c>
      <c r="E324" s="45">
        <f t="shared" ca="1" si="22"/>
        <v>110.60354114645517</v>
      </c>
      <c r="F324" s="44">
        <f t="shared" ca="1" si="23"/>
        <v>0.53856235149376941</v>
      </c>
      <c r="G324" s="6">
        <v>200</v>
      </c>
      <c r="H324" s="45">
        <f t="shared" ca="1" si="24"/>
        <v>107.71247029875389</v>
      </c>
      <c r="I324" s="8" t="str">
        <f t="shared" ca="1" si="20"/>
        <v>Hit</v>
      </c>
    </row>
    <row r="325" spans="2:9" x14ac:dyDescent="0.35">
      <c r="B325" s="6">
        <v>276</v>
      </c>
      <c r="C325" s="44">
        <f t="shared" ca="1" si="21"/>
        <v>1.7051194408958645</v>
      </c>
      <c r="D325" s="6">
        <v>400</v>
      </c>
      <c r="E325" s="45">
        <f t="shared" ca="1" si="22"/>
        <v>682.0477763583458</v>
      </c>
      <c r="F325" s="44">
        <f t="shared" ca="1" si="23"/>
        <v>-0.90693701636873869</v>
      </c>
      <c r="G325" s="6">
        <v>200</v>
      </c>
      <c r="H325" s="45">
        <f t="shared" ca="1" si="24"/>
        <v>-181.38740327374774</v>
      </c>
      <c r="I325" s="8" t="str">
        <f t="shared" ca="1" si="20"/>
        <v>Hit</v>
      </c>
    </row>
    <row r="326" spans="2:9" x14ac:dyDescent="0.35">
      <c r="B326" s="6">
        <v>277</v>
      </c>
      <c r="C326" s="44">
        <f t="shared" ca="1" si="21"/>
        <v>-0.13636744424713909</v>
      </c>
      <c r="D326" s="6">
        <v>400</v>
      </c>
      <c r="E326" s="45">
        <f t="shared" ca="1" si="22"/>
        <v>-54.546977698855635</v>
      </c>
      <c r="F326" s="44">
        <f t="shared" ca="1" si="23"/>
        <v>8.0646561613277212E-2</v>
      </c>
      <c r="G326" s="6">
        <v>200</v>
      </c>
      <c r="H326" s="45">
        <f t="shared" ca="1" si="24"/>
        <v>16.129312322655444</v>
      </c>
      <c r="I326" s="8" t="str">
        <f t="shared" ca="1" si="20"/>
        <v>Hit</v>
      </c>
    </row>
    <row r="327" spans="2:9" x14ac:dyDescent="0.35">
      <c r="B327" s="6">
        <v>278</v>
      </c>
      <c r="C327" s="44">
        <f t="shared" ca="1" si="21"/>
        <v>0.10604158750694988</v>
      </c>
      <c r="D327" s="6">
        <v>400</v>
      </c>
      <c r="E327" s="45">
        <f t="shared" ca="1" si="22"/>
        <v>42.416635002779948</v>
      </c>
      <c r="F327" s="44">
        <f t="shared" ca="1" si="23"/>
        <v>-0.20623216528333951</v>
      </c>
      <c r="G327" s="6">
        <v>200</v>
      </c>
      <c r="H327" s="45">
        <f t="shared" ca="1" si="24"/>
        <v>-41.246433056667904</v>
      </c>
      <c r="I327" s="8" t="str">
        <f t="shared" ca="1" si="20"/>
        <v>Hit</v>
      </c>
    </row>
    <row r="328" spans="2:9" x14ac:dyDescent="0.35">
      <c r="B328" s="6">
        <v>279</v>
      </c>
      <c r="C328" s="44">
        <f t="shared" ca="1" si="21"/>
        <v>0.33721281525887048</v>
      </c>
      <c r="D328" s="6">
        <v>400</v>
      </c>
      <c r="E328" s="45">
        <f t="shared" ca="1" si="22"/>
        <v>134.8851261035482</v>
      </c>
      <c r="F328" s="44">
        <f t="shared" ca="1" si="23"/>
        <v>-0.85117428250719729</v>
      </c>
      <c r="G328" s="6">
        <v>200</v>
      </c>
      <c r="H328" s="45">
        <f t="shared" ca="1" si="24"/>
        <v>-170.23485650143945</v>
      </c>
      <c r="I328" s="8" t="str">
        <f t="shared" ca="1" si="20"/>
        <v>Hit</v>
      </c>
    </row>
    <row r="329" spans="2:9" x14ac:dyDescent="0.35">
      <c r="B329" s="6">
        <v>280</v>
      </c>
      <c r="C329" s="44">
        <f t="shared" ca="1" si="21"/>
        <v>-1.1320090151453632</v>
      </c>
      <c r="D329" s="6">
        <v>400</v>
      </c>
      <c r="E329" s="45">
        <f t="shared" ca="1" si="22"/>
        <v>-452.80360605814531</v>
      </c>
      <c r="F329" s="44">
        <f t="shared" ca="1" si="23"/>
        <v>0.41388498746485547</v>
      </c>
      <c r="G329" s="6">
        <v>200</v>
      </c>
      <c r="H329" s="45">
        <f t="shared" ca="1" si="24"/>
        <v>82.776997492971091</v>
      </c>
      <c r="I329" s="8" t="str">
        <f t="shared" ca="1" si="20"/>
        <v>Hit</v>
      </c>
    </row>
    <row r="330" spans="2:9" x14ac:dyDescent="0.35">
      <c r="B330" s="6">
        <v>281</v>
      </c>
      <c r="C330" s="44">
        <f t="shared" ca="1" si="21"/>
        <v>1.5379316651554047</v>
      </c>
      <c r="D330" s="6">
        <v>400</v>
      </c>
      <c r="E330" s="45">
        <f t="shared" ca="1" si="22"/>
        <v>615.17266606216185</v>
      </c>
      <c r="F330" s="44">
        <f t="shared" ca="1" si="23"/>
        <v>1.1740282618846998</v>
      </c>
      <c r="G330" s="6">
        <v>200</v>
      </c>
      <c r="H330" s="45">
        <f t="shared" ca="1" si="24"/>
        <v>234.80565237693995</v>
      </c>
      <c r="I330" s="8" t="str">
        <f t="shared" ca="1" si="20"/>
        <v>Miss</v>
      </c>
    </row>
    <row r="331" spans="2:9" x14ac:dyDescent="0.35">
      <c r="B331" s="6">
        <v>282</v>
      </c>
      <c r="C331" s="44">
        <f t="shared" ca="1" si="21"/>
        <v>-0.83831748650130378</v>
      </c>
      <c r="D331" s="6">
        <v>400</v>
      </c>
      <c r="E331" s="45">
        <f t="shared" ca="1" si="22"/>
        <v>-335.32699460052152</v>
      </c>
      <c r="F331" s="44">
        <f t="shared" ca="1" si="23"/>
        <v>-1.1991206024792909</v>
      </c>
      <c r="G331" s="6">
        <v>200</v>
      </c>
      <c r="H331" s="45">
        <f t="shared" ca="1" si="24"/>
        <v>-239.82412049585818</v>
      </c>
      <c r="I331" s="8" t="str">
        <f t="shared" ca="1" si="20"/>
        <v>Miss</v>
      </c>
    </row>
    <row r="332" spans="2:9" x14ac:dyDescent="0.35">
      <c r="B332" s="6">
        <v>283</v>
      </c>
      <c r="C332" s="44">
        <f t="shared" ca="1" si="21"/>
        <v>0.93999635130046655</v>
      </c>
      <c r="D332" s="6">
        <v>400</v>
      </c>
      <c r="E332" s="45">
        <f t="shared" ca="1" si="22"/>
        <v>375.99854052018662</v>
      </c>
      <c r="F332" s="44">
        <f t="shared" ca="1" si="23"/>
        <v>-0.8043880194883497</v>
      </c>
      <c r="G332" s="6">
        <v>200</v>
      </c>
      <c r="H332" s="45">
        <f t="shared" ca="1" si="24"/>
        <v>-160.87760389766993</v>
      </c>
      <c r="I332" s="8" t="str">
        <f t="shared" ca="1" si="20"/>
        <v>Hit</v>
      </c>
    </row>
    <row r="333" spans="2:9" x14ac:dyDescent="0.35">
      <c r="B333" s="6">
        <v>284</v>
      </c>
      <c r="C333" s="44">
        <f t="shared" ca="1" si="21"/>
        <v>-0.77752418816991475</v>
      </c>
      <c r="D333" s="6">
        <v>400</v>
      </c>
      <c r="E333" s="45">
        <f t="shared" ca="1" si="22"/>
        <v>-311.00967526796592</v>
      </c>
      <c r="F333" s="44">
        <f t="shared" ca="1" si="23"/>
        <v>-0.65312532611819163</v>
      </c>
      <c r="G333" s="6">
        <v>200</v>
      </c>
      <c r="H333" s="45">
        <f t="shared" ca="1" si="24"/>
        <v>-130.62506522363833</v>
      </c>
      <c r="I333" s="8" t="str">
        <f t="shared" ca="1" si="20"/>
        <v>Hit</v>
      </c>
    </row>
    <row r="334" spans="2:9" x14ac:dyDescent="0.35">
      <c r="B334" s="6">
        <v>285</v>
      </c>
      <c r="C334" s="44">
        <f t="shared" ca="1" si="21"/>
        <v>-1.2122345359054991</v>
      </c>
      <c r="D334" s="6">
        <v>400</v>
      </c>
      <c r="E334" s="45">
        <f t="shared" ca="1" si="22"/>
        <v>-484.89381436219963</v>
      </c>
      <c r="F334" s="44">
        <f t="shared" ca="1" si="23"/>
        <v>-0.78857689257593577</v>
      </c>
      <c r="G334" s="6">
        <v>200</v>
      </c>
      <c r="H334" s="45">
        <f t="shared" ca="1" si="24"/>
        <v>-157.71537851518715</v>
      </c>
      <c r="I334" s="8" t="str">
        <f t="shared" ca="1" si="20"/>
        <v>Hit</v>
      </c>
    </row>
    <row r="335" spans="2:9" x14ac:dyDescent="0.35">
      <c r="B335" s="6">
        <v>286</v>
      </c>
      <c r="C335" s="44">
        <f t="shared" ca="1" si="21"/>
        <v>1.9561852324491671</v>
      </c>
      <c r="D335" s="6">
        <v>400</v>
      </c>
      <c r="E335" s="45">
        <f t="shared" ca="1" si="22"/>
        <v>782.47409297966681</v>
      </c>
      <c r="F335" s="44">
        <f t="shared" ca="1" si="23"/>
        <v>-1.3046622113662747</v>
      </c>
      <c r="G335" s="6">
        <v>200</v>
      </c>
      <c r="H335" s="45">
        <f t="shared" ca="1" si="24"/>
        <v>-260.93244227325494</v>
      </c>
      <c r="I335" s="8" t="str">
        <f t="shared" ca="1" si="20"/>
        <v>Miss</v>
      </c>
    </row>
    <row r="336" spans="2:9" x14ac:dyDescent="0.35">
      <c r="B336" s="6">
        <v>287</v>
      </c>
      <c r="C336" s="44">
        <f t="shared" ca="1" si="21"/>
        <v>1.7978005850072529E-3</v>
      </c>
      <c r="D336" s="6">
        <v>400</v>
      </c>
      <c r="E336" s="45">
        <f t="shared" ca="1" si="22"/>
        <v>0.71912023400290115</v>
      </c>
      <c r="F336" s="44">
        <f t="shared" ca="1" si="23"/>
        <v>-0.23301766241751301</v>
      </c>
      <c r="G336" s="6">
        <v>200</v>
      </c>
      <c r="H336" s="45">
        <f t="shared" ca="1" si="24"/>
        <v>-46.603532483502605</v>
      </c>
      <c r="I336" s="8" t="str">
        <f t="shared" ca="1" si="20"/>
        <v>Hit</v>
      </c>
    </row>
    <row r="337" spans="2:9" x14ac:dyDescent="0.35">
      <c r="B337" s="6">
        <v>288</v>
      </c>
      <c r="C337" s="44">
        <f t="shared" ca="1" si="21"/>
        <v>-1.8785942967181255E-2</v>
      </c>
      <c r="D337" s="6">
        <v>400</v>
      </c>
      <c r="E337" s="45">
        <f t="shared" ca="1" si="22"/>
        <v>-7.514377186872502</v>
      </c>
      <c r="F337" s="44">
        <f t="shared" ca="1" si="23"/>
        <v>-0.50562546235595263</v>
      </c>
      <c r="G337" s="6">
        <v>200</v>
      </c>
      <c r="H337" s="45">
        <f t="shared" ca="1" si="24"/>
        <v>-101.12509247119053</v>
      </c>
      <c r="I337" s="8" t="str">
        <f t="shared" ca="1" si="20"/>
        <v>Hit</v>
      </c>
    </row>
    <row r="338" spans="2:9" x14ac:dyDescent="0.35">
      <c r="B338" s="6">
        <v>289</v>
      </c>
      <c r="C338" s="44">
        <f t="shared" ca="1" si="21"/>
        <v>1.8813817818363783</v>
      </c>
      <c r="D338" s="6">
        <v>400</v>
      </c>
      <c r="E338" s="45">
        <f t="shared" ca="1" si="22"/>
        <v>752.55271273455128</v>
      </c>
      <c r="F338" s="44">
        <f t="shared" ca="1" si="23"/>
        <v>-1.436249650778392</v>
      </c>
      <c r="G338" s="6">
        <v>200</v>
      </c>
      <c r="H338" s="45">
        <f t="shared" ca="1" si="24"/>
        <v>-287.24993015567838</v>
      </c>
      <c r="I338" s="8" t="str">
        <f t="shared" ca="1" si="20"/>
        <v>Miss</v>
      </c>
    </row>
    <row r="339" spans="2:9" x14ac:dyDescent="0.35">
      <c r="B339" s="6">
        <v>290</v>
      </c>
      <c r="C339" s="44">
        <f t="shared" ca="1" si="21"/>
        <v>-1.0917861423985638</v>
      </c>
      <c r="D339" s="6">
        <v>400</v>
      </c>
      <c r="E339" s="45">
        <f t="shared" ca="1" si="22"/>
        <v>-436.71445695942549</v>
      </c>
      <c r="F339" s="44">
        <f t="shared" ca="1" si="23"/>
        <v>0.16052942970411146</v>
      </c>
      <c r="G339" s="6">
        <v>200</v>
      </c>
      <c r="H339" s="45">
        <f t="shared" ca="1" si="24"/>
        <v>32.10588594082229</v>
      </c>
      <c r="I339" s="8" t="str">
        <f t="shared" ca="1" si="20"/>
        <v>Hit</v>
      </c>
    </row>
    <row r="340" spans="2:9" x14ac:dyDescent="0.35">
      <c r="B340" s="6">
        <v>291</v>
      </c>
      <c r="C340" s="44">
        <f t="shared" ca="1" si="21"/>
        <v>1.884487500814513</v>
      </c>
      <c r="D340" s="6">
        <v>400</v>
      </c>
      <c r="E340" s="45">
        <f t="shared" ca="1" si="22"/>
        <v>753.79500032580518</v>
      </c>
      <c r="F340" s="44">
        <f t="shared" ca="1" si="23"/>
        <v>1.1517059233581999</v>
      </c>
      <c r="G340" s="6">
        <v>200</v>
      </c>
      <c r="H340" s="45">
        <f t="shared" ca="1" si="24"/>
        <v>230.34118467163998</v>
      </c>
      <c r="I340" s="8" t="str">
        <f t="shared" ca="1" si="20"/>
        <v>Miss</v>
      </c>
    </row>
    <row r="341" spans="2:9" x14ac:dyDescent="0.35">
      <c r="B341" s="6">
        <v>292</v>
      </c>
      <c r="C341" s="44">
        <f t="shared" ca="1" si="21"/>
        <v>-6.3449272420514943E-2</v>
      </c>
      <c r="D341" s="6">
        <v>400</v>
      </c>
      <c r="E341" s="45">
        <f t="shared" ca="1" si="22"/>
        <v>-25.379708968205978</v>
      </c>
      <c r="F341" s="44">
        <f t="shared" ca="1" si="23"/>
        <v>-1.824141536746217</v>
      </c>
      <c r="G341" s="6">
        <v>200</v>
      </c>
      <c r="H341" s="45">
        <f t="shared" ca="1" si="24"/>
        <v>-364.8283073492434</v>
      </c>
      <c r="I341" s="8" t="str">
        <f t="shared" ca="1" si="20"/>
        <v>Miss</v>
      </c>
    </row>
    <row r="342" spans="2:9" x14ac:dyDescent="0.35">
      <c r="B342" s="6">
        <v>293</v>
      </c>
      <c r="C342" s="44">
        <f t="shared" ca="1" si="21"/>
        <v>1.2723691902325647</v>
      </c>
      <c r="D342" s="6">
        <v>400</v>
      </c>
      <c r="E342" s="45">
        <f t="shared" ca="1" si="22"/>
        <v>508.94767609302585</v>
      </c>
      <c r="F342" s="44">
        <f t="shared" ca="1" si="23"/>
        <v>-1.4937816324357263</v>
      </c>
      <c r="G342" s="6">
        <v>200</v>
      </c>
      <c r="H342" s="45">
        <f t="shared" ca="1" si="24"/>
        <v>-298.75632648714526</v>
      </c>
      <c r="I342" s="8" t="str">
        <f t="shared" ca="1" si="20"/>
        <v>Miss</v>
      </c>
    </row>
    <row r="343" spans="2:9" x14ac:dyDescent="0.35">
      <c r="B343" s="6">
        <v>294</v>
      </c>
      <c r="C343" s="44">
        <f t="shared" ca="1" si="21"/>
        <v>0.73081578841566863</v>
      </c>
      <c r="D343" s="6">
        <v>400</v>
      </c>
      <c r="E343" s="45">
        <f t="shared" ca="1" si="22"/>
        <v>292.32631536626747</v>
      </c>
      <c r="F343" s="44">
        <f t="shared" ca="1" si="23"/>
        <v>0.97121032554325515</v>
      </c>
      <c r="G343" s="6">
        <v>200</v>
      </c>
      <c r="H343" s="45">
        <f t="shared" ca="1" si="24"/>
        <v>194.24206510865102</v>
      </c>
      <c r="I343" s="8" t="str">
        <f t="shared" ca="1" si="20"/>
        <v>Hit</v>
      </c>
    </row>
    <row r="344" spans="2:9" x14ac:dyDescent="0.35">
      <c r="B344" s="6">
        <v>295</v>
      </c>
      <c r="C344" s="44">
        <f t="shared" ca="1" si="21"/>
        <v>0.52388501926291009</v>
      </c>
      <c r="D344" s="6">
        <v>400</v>
      </c>
      <c r="E344" s="45">
        <f t="shared" ca="1" si="22"/>
        <v>209.55400770516403</v>
      </c>
      <c r="F344" s="44">
        <f t="shared" ca="1" si="23"/>
        <v>0.96735864232547675</v>
      </c>
      <c r="G344" s="6">
        <v>200</v>
      </c>
      <c r="H344" s="45">
        <f t="shared" ca="1" si="24"/>
        <v>193.47172846509534</v>
      </c>
      <c r="I344" s="8" t="str">
        <f t="shared" ca="1" si="20"/>
        <v>Hit</v>
      </c>
    </row>
    <row r="345" spans="2:9" x14ac:dyDescent="0.35">
      <c r="B345" s="6">
        <v>296</v>
      </c>
      <c r="C345" s="44">
        <f t="shared" ca="1" si="21"/>
        <v>-7.1039604507718748E-2</v>
      </c>
      <c r="D345" s="6">
        <v>400</v>
      </c>
      <c r="E345" s="45">
        <f t="shared" ca="1" si="22"/>
        <v>-28.415841803087499</v>
      </c>
      <c r="F345" s="44">
        <f t="shared" ca="1" si="23"/>
        <v>-3.0976740448208546</v>
      </c>
      <c r="G345" s="6">
        <v>200</v>
      </c>
      <c r="H345" s="45">
        <f t="shared" ca="1" si="24"/>
        <v>-619.53480896417091</v>
      </c>
      <c r="I345" s="8" t="str">
        <f t="shared" ca="1" si="20"/>
        <v>Miss</v>
      </c>
    </row>
    <row r="346" spans="2:9" x14ac:dyDescent="0.35">
      <c r="B346" s="6">
        <v>297</v>
      </c>
      <c r="C346" s="44">
        <f t="shared" ca="1" si="21"/>
        <v>-1.470878674151022</v>
      </c>
      <c r="D346" s="6">
        <v>400</v>
      </c>
      <c r="E346" s="45">
        <f t="shared" ca="1" si="22"/>
        <v>-588.35146966040884</v>
      </c>
      <c r="F346" s="44">
        <f t="shared" ca="1" si="23"/>
        <v>0.55653442461086033</v>
      </c>
      <c r="G346" s="6">
        <v>200</v>
      </c>
      <c r="H346" s="45">
        <f t="shared" ca="1" si="24"/>
        <v>111.30688492217206</v>
      </c>
      <c r="I346" s="8" t="str">
        <f t="shared" ca="1" si="20"/>
        <v>Hit</v>
      </c>
    </row>
    <row r="347" spans="2:9" x14ac:dyDescent="0.35">
      <c r="B347" s="6">
        <v>298</v>
      </c>
      <c r="C347" s="44">
        <f t="shared" ca="1" si="21"/>
        <v>1.1859903409153489</v>
      </c>
      <c r="D347" s="6">
        <v>400</v>
      </c>
      <c r="E347" s="45">
        <f t="shared" ca="1" si="22"/>
        <v>474.39613636613956</v>
      </c>
      <c r="F347" s="44">
        <f t="shared" ca="1" si="23"/>
        <v>0.37096907327884659</v>
      </c>
      <c r="G347" s="6">
        <v>200</v>
      </c>
      <c r="H347" s="45">
        <f t="shared" ca="1" si="24"/>
        <v>74.193814655769316</v>
      </c>
      <c r="I347" s="8" t="str">
        <f t="shared" ca="1" si="20"/>
        <v>Hit</v>
      </c>
    </row>
    <row r="348" spans="2:9" x14ac:dyDescent="0.35">
      <c r="B348" s="6">
        <v>299</v>
      </c>
      <c r="C348" s="44">
        <f t="shared" ca="1" si="21"/>
        <v>-0.34859901007117516</v>
      </c>
      <c r="D348" s="6">
        <v>400</v>
      </c>
      <c r="E348" s="45">
        <f t="shared" ca="1" si="22"/>
        <v>-139.43960402847006</v>
      </c>
      <c r="F348" s="44">
        <f t="shared" ca="1" si="23"/>
        <v>2.1513176603606121</v>
      </c>
      <c r="G348" s="6">
        <v>200</v>
      </c>
      <c r="H348" s="45">
        <f t="shared" ca="1" si="24"/>
        <v>430.26353207212242</v>
      </c>
      <c r="I348" s="8" t="str">
        <f t="shared" ca="1" si="20"/>
        <v>Miss</v>
      </c>
    </row>
    <row r="349" spans="2:9" x14ac:dyDescent="0.35">
      <c r="B349" s="6">
        <v>300</v>
      </c>
      <c r="C349" s="44">
        <f t="shared" ca="1" si="21"/>
        <v>0.52598589842583277</v>
      </c>
      <c r="D349" s="6">
        <v>400</v>
      </c>
      <c r="E349" s="45">
        <f t="shared" ca="1" si="22"/>
        <v>210.39435937033312</v>
      </c>
      <c r="F349" s="44">
        <f t="shared" ca="1" si="23"/>
        <v>-0.32386936357401569</v>
      </c>
      <c r="G349" s="6">
        <v>200</v>
      </c>
      <c r="H349" s="45">
        <f t="shared" ca="1" si="24"/>
        <v>-64.773872714803133</v>
      </c>
      <c r="I349" s="8" t="str">
        <f t="shared" ca="1" si="20"/>
        <v>Hit</v>
      </c>
    </row>
    <row r="350" spans="2:9" x14ac:dyDescent="0.35">
      <c r="B350" s="6">
        <v>301</v>
      </c>
      <c r="C350" s="44">
        <f t="shared" ca="1" si="21"/>
        <v>-0.42629413493081947</v>
      </c>
      <c r="D350" s="6">
        <v>400</v>
      </c>
      <c r="E350" s="45">
        <f t="shared" ca="1" si="22"/>
        <v>-170.51765397232779</v>
      </c>
      <c r="F350" s="44">
        <f t="shared" ca="1" si="23"/>
        <v>1.850643418532008</v>
      </c>
      <c r="G350" s="6">
        <v>200</v>
      </c>
      <c r="H350" s="45">
        <f t="shared" ca="1" si="24"/>
        <v>370.1286837064016</v>
      </c>
      <c r="I350" s="8" t="str">
        <f t="shared" ca="1" si="20"/>
        <v>Miss</v>
      </c>
    </row>
    <row r="351" spans="2:9" x14ac:dyDescent="0.35">
      <c r="B351" s="6">
        <v>302</v>
      </c>
      <c r="C351" s="44">
        <f t="shared" ca="1" si="21"/>
        <v>0.65703341702150941</v>
      </c>
      <c r="D351" s="6">
        <v>400</v>
      </c>
      <c r="E351" s="45">
        <f t="shared" ca="1" si="22"/>
        <v>262.81336680860375</v>
      </c>
      <c r="F351" s="44">
        <f t="shared" ca="1" si="23"/>
        <v>-1.1261598169943638</v>
      </c>
      <c r="G351" s="6">
        <v>200</v>
      </c>
      <c r="H351" s="45">
        <f t="shared" ca="1" si="24"/>
        <v>-225.23196339887278</v>
      </c>
      <c r="I351" s="8" t="str">
        <f t="shared" ca="1" si="20"/>
        <v>Miss</v>
      </c>
    </row>
    <row r="352" spans="2:9" x14ac:dyDescent="0.35">
      <c r="B352" s="6">
        <v>303</v>
      </c>
      <c r="C352" s="44">
        <f t="shared" ca="1" si="21"/>
        <v>1.0735009716146671</v>
      </c>
      <c r="D352" s="6">
        <v>400</v>
      </c>
      <c r="E352" s="45">
        <f t="shared" ca="1" si="22"/>
        <v>429.40038864586683</v>
      </c>
      <c r="F352" s="44">
        <f t="shared" ca="1" si="23"/>
        <v>0.23644231027704427</v>
      </c>
      <c r="G352" s="6">
        <v>200</v>
      </c>
      <c r="H352" s="45">
        <f t="shared" ca="1" si="24"/>
        <v>47.28846205540885</v>
      </c>
      <c r="I352" s="8" t="str">
        <f t="shared" ca="1" si="20"/>
        <v>Hit</v>
      </c>
    </row>
    <row r="353" spans="2:9" x14ac:dyDescent="0.35">
      <c r="B353" s="6">
        <v>304</v>
      </c>
      <c r="C353" s="44">
        <f t="shared" ca="1" si="21"/>
        <v>1.0100555749382039</v>
      </c>
      <c r="D353" s="6">
        <v>400</v>
      </c>
      <c r="E353" s="45">
        <f t="shared" ca="1" si="22"/>
        <v>404.02222997528156</v>
      </c>
      <c r="F353" s="44">
        <f t="shared" ca="1" si="23"/>
        <v>0.27698396097381944</v>
      </c>
      <c r="G353" s="6">
        <v>200</v>
      </c>
      <c r="H353" s="45">
        <f t="shared" ca="1" si="24"/>
        <v>55.39679219476389</v>
      </c>
      <c r="I353" s="8" t="str">
        <f t="shared" ca="1" si="20"/>
        <v>Hit</v>
      </c>
    </row>
    <row r="354" spans="2:9" x14ac:dyDescent="0.35">
      <c r="B354" s="6">
        <v>305</v>
      </c>
      <c r="C354" s="44">
        <f t="shared" ca="1" si="21"/>
        <v>0.64673732159575992</v>
      </c>
      <c r="D354" s="6">
        <v>400</v>
      </c>
      <c r="E354" s="45">
        <f t="shared" ca="1" si="22"/>
        <v>258.69492863830396</v>
      </c>
      <c r="F354" s="44">
        <f t="shared" ca="1" si="23"/>
        <v>-0.23480573278600431</v>
      </c>
      <c r="G354" s="6">
        <v>200</v>
      </c>
      <c r="H354" s="45">
        <f t="shared" ca="1" si="24"/>
        <v>-46.961146557200863</v>
      </c>
      <c r="I354" s="8" t="str">
        <f t="shared" ca="1" si="20"/>
        <v>Hit</v>
      </c>
    </row>
    <row r="355" spans="2:9" x14ac:dyDescent="0.35">
      <c r="B355" s="6">
        <v>306</v>
      </c>
      <c r="C355" s="44">
        <f t="shared" ca="1" si="21"/>
        <v>0.98077854931260999</v>
      </c>
      <c r="D355" s="6">
        <v>400</v>
      </c>
      <c r="E355" s="45">
        <f t="shared" ca="1" si="22"/>
        <v>392.311419725044</v>
      </c>
      <c r="F355" s="44">
        <f t="shared" ca="1" si="23"/>
        <v>-9.7105529522257872E-2</v>
      </c>
      <c r="G355" s="6">
        <v>200</v>
      </c>
      <c r="H355" s="45">
        <f t="shared" ca="1" si="24"/>
        <v>-19.421105904451576</v>
      </c>
      <c r="I355" s="8" t="str">
        <f t="shared" ca="1" si="20"/>
        <v>Hit</v>
      </c>
    </row>
    <row r="356" spans="2:9" x14ac:dyDescent="0.35">
      <c r="B356" s="6">
        <v>307</v>
      </c>
      <c r="C356" s="44">
        <f t="shared" ca="1" si="21"/>
        <v>0.98589463192824178</v>
      </c>
      <c r="D356" s="6">
        <v>400</v>
      </c>
      <c r="E356" s="45">
        <f t="shared" ca="1" si="22"/>
        <v>394.35785277129673</v>
      </c>
      <c r="F356" s="44">
        <f t="shared" ca="1" si="23"/>
        <v>-0.25876107752026961</v>
      </c>
      <c r="G356" s="6">
        <v>200</v>
      </c>
      <c r="H356" s="45">
        <f t="shared" ca="1" si="24"/>
        <v>-51.752215504053922</v>
      </c>
      <c r="I356" s="8" t="str">
        <f t="shared" ca="1" si="20"/>
        <v>Hit</v>
      </c>
    </row>
    <row r="357" spans="2:9" x14ac:dyDescent="0.35">
      <c r="B357" s="6">
        <v>308</v>
      </c>
      <c r="C357" s="44">
        <f t="shared" ca="1" si="21"/>
        <v>1.3095919540354211</v>
      </c>
      <c r="D357" s="6">
        <v>400</v>
      </c>
      <c r="E357" s="45">
        <f t="shared" ca="1" si="22"/>
        <v>523.83678161416844</v>
      </c>
      <c r="F357" s="44">
        <f t="shared" ca="1" si="23"/>
        <v>0.39161353312487746</v>
      </c>
      <c r="G357" s="6">
        <v>200</v>
      </c>
      <c r="H357" s="45">
        <f t="shared" ca="1" si="24"/>
        <v>78.322706624975496</v>
      </c>
      <c r="I357" s="8" t="str">
        <f t="shared" ca="1" si="20"/>
        <v>Hit</v>
      </c>
    </row>
    <row r="358" spans="2:9" x14ac:dyDescent="0.35">
      <c r="B358" s="6">
        <v>309</v>
      </c>
      <c r="C358" s="44">
        <f t="shared" ca="1" si="21"/>
        <v>0.32923883690612354</v>
      </c>
      <c r="D358" s="6">
        <v>400</v>
      </c>
      <c r="E358" s="45">
        <f t="shared" ca="1" si="22"/>
        <v>131.69553476244943</v>
      </c>
      <c r="F358" s="44">
        <f t="shared" ca="1" si="23"/>
        <v>0.3064462319609762</v>
      </c>
      <c r="G358" s="6">
        <v>200</v>
      </c>
      <c r="H358" s="45">
        <f t="shared" ca="1" si="24"/>
        <v>61.289246392195238</v>
      </c>
      <c r="I358" s="8" t="str">
        <f t="shared" ca="1" si="20"/>
        <v>Hit</v>
      </c>
    </row>
    <row r="359" spans="2:9" x14ac:dyDescent="0.35">
      <c r="B359" s="6">
        <v>310</v>
      </c>
      <c r="C359" s="44">
        <f t="shared" ca="1" si="21"/>
        <v>1.1493203476496041</v>
      </c>
      <c r="D359" s="6">
        <v>400</v>
      </c>
      <c r="E359" s="45">
        <f t="shared" ca="1" si="22"/>
        <v>459.72813905984162</v>
      </c>
      <c r="F359" s="44">
        <f t="shared" ca="1" si="23"/>
        <v>-0.20007145582835353</v>
      </c>
      <c r="G359" s="6">
        <v>200</v>
      </c>
      <c r="H359" s="45">
        <f t="shared" ca="1" si="24"/>
        <v>-40.014291165670706</v>
      </c>
      <c r="I359" s="8" t="str">
        <f t="shared" ca="1" si="20"/>
        <v>Hit</v>
      </c>
    </row>
    <row r="360" spans="2:9" x14ac:dyDescent="0.35">
      <c r="B360" s="6">
        <v>311</v>
      </c>
      <c r="C360" s="44">
        <f t="shared" ca="1" si="21"/>
        <v>-1.1461752987897811</v>
      </c>
      <c r="D360" s="6">
        <v>400</v>
      </c>
      <c r="E360" s="45">
        <f t="shared" ca="1" si="22"/>
        <v>-458.47011951591242</v>
      </c>
      <c r="F360" s="44">
        <f t="shared" ca="1" si="23"/>
        <v>1.6375569848790892</v>
      </c>
      <c r="G360" s="6">
        <v>200</v>
      </c>
      <c r="H360" s="45">
        <f t="shared" ca="1" si="24"/>
        <v>327.51139697581783</v>
      </c>
      <c r="I360" s="8" t="str">
        <f t="shared" ca="1" si="20"/>
        <v>Miss</v>
      </c>
    </row>
    <row r="361" spans="2:9" x14ac:dyDescent="0.35">
      <c r="B361" s="6">
        <v>312</v>
      </c>
      <c r="C361" s="44">
        <f t="shared" ca="1" si="21"/>
        <v>1.2175363137447399</v>
      </c>
      <c r="D361" s="6">
        <v>400</v>
      </c>
      <c r="E361" s="45">
        <f t="shared" ca="1" si="22"/>
        <v>487.01452549789599</v>
      </c>
      <c r="F361" s="44">
        <f t="shared" ca="1" si="23"/>
        <v>1.5903405510972539</v>
      </c>
      <c r="G361" s="6">
        <v>200</v>
      </c>
      <c r="H361" s="45">
        <f t="shared" ca="1" si="24"/>
        <v>318.06811021945077</v>
      </c>
      <c r="I361" s="8" t="str">
        <f t="shared" ca="1" si="20"/>
        <v>Miss</v>
      </c>
    </row>
    <row r="362" spans="2:9" x14ac:dyDescent="0.35">
      <c r="B362" s="6">
        <v>313</v>
      </c>
      <c r="C362" s="44">
        <f t="shared" ca="1" si="21"/>
        <v>0.49712536067752322</v>
      </c>
      <c r="D362" s="6">
        <v>400</v>
      </c>
      <c r="E362" s="45">
        <f t="shared" ca="1" si="22"/>
        <v>198.8501442710093</v>
      </c>
      <c r="F362" s="44">
        <f t="shared" ca="1" si="23"/>
        <v>0.79004945682388195</v>
      </c>
      <c r="G362" s="6">
        <v>200</v>
      </c>
      <c r="H362" s="45">
        <f t="shared" ca="1" si="24"/>
        <v>158.00989136477639</v>
      </c>
      <c r="I362" s="8" t="str">
        <f t="shared" ca="1" si="20"/>
        <v>Hit</v>
      </c>
    </row>
    <row r="363" spans="2:9" x14ac:dyDescent="0.35">
      <c r="B363" s="6">
        <v>314</v>
      </c>
      <c r="C363" s="44">
        <f t="shared" ca="1" si="21"/>
        <v>-1.2513189913023846</v>
      </c>
      <c r="D363" s="6">
        <v>400</v>
      </c>
      <c r="E363" s="45">
        <f t="shared" ca="1" si="22"/>
        <v>-500.52759652095381</v>
      </c>
      <c r="F363" s="44">
        <f t="shared" ca="1" si="23"/>
        <v>0.42317630721768734</v>
      </c>
      <c r="G363" s="6">
        <v>200</v>
      </c>
      <c r="H363" s="45">
        <f t="shared" ca="1" si="24"/>
        <v>84.635261443537473</v>
      </c>
      <c r="I363" s="8" t="str">
        <f t="shared" ca="1" si="20"/>
        <v>Hit</v>
      </c>
    </row>
    <row r="364" spans="2:9" x14ac:dyDescent="0.35">
      <c r="B364" s="6">
        <v>315</v>
      </c>
      <c r="C364" s="44">
        <f t="shared" ca="1" si="21"/>
        <v>0.1213668271023438</v>
      </c>
      <c r="D364" s="6">
        <v>400</v>
      </c>
      <c r="E364" s="45">
        <f t="shared" ca="1" si="22"/>
        <v>48.546730840937521</v>
      </c>
      <c r="F364" s="44">
        <f t="shared" ca="1" si="23"/>
        <v>-1.2656984746024464</v>
      </c>
      <c r="G364" s="6">
        <v>200</v>
      </c>
      <c r="H364" s="45">
        <f t="shared" ca="1" si="24"/>
        <v>-253.13969492048929</v>
      </c>
      <c r="I364" s="8" t="str">
        <f t="shared" ca="1" si="20"/>
        <v>Miss</v>
      </c>
    </row>
    <row r="365" spans="2:9" x14ac:dyDescent="0.35">
      <c r="B365" s="6">
        <v>316</v>
      </c>
      <c r="C365" s="44">
        <f t="shared" ca="1" si="21"/>
        <v>-1.4728292974836565</v>
      </c>
      <c r="D365" s="6">
        <v>400</v>
      </c>
      <c r="E365" s="45">
        <f t="shared" ca="1" si="22"/>
        <v>-589.13171899346264</v>
      </c>
      <c r="F365" s="44">
        <f t="shared" ca="1" si="23"/>
        <v>-0.13523106087884315</v>
      </c>
      <c r="G365" s="6">
        <v>200</v>
      </c>
      <c r="H365" s="45">
        <f t="shared" ca="1" si="24"/>
        <v>-27.04621217576863</v>
      </c>
      <c r="I365" s="8" t="str">
        <f t="shared" ca="1" si="20"/>
        <v>Hit</v>
      </c>
    </row>
    <row r="366" spans="2:9" x14ac:dyDescent="0.35">
      <c r="B366" s="6">
        <v>317</v>
      </c>
      <c r="C366" s="44">
        <f t="shared" ca="1" si="21"/>
        <v>2.0226897148032372</v>
      </c>
      <c r="D366" s="6">
        <v>400</v>
      </c>
      <c r="E366" s="45">
        <f t="shared" ca="1" si="22"/>
        <v>809.07588592129491</v>
      </c>
      <c r="F366" s="44">
        <f t="shared" ca="1" si="23"/>
        <v>0.62506156150288072</v>
      </c>
      <c r="G366" s="6">
        <v>200</v>
      </c>
      <c r="H366" s="45">
        <f t="shared" ca="1" si="24"/>
        <v>125.01231230057614</v>
      </c>
      <c r="I366" s="8" t="str">
        <f t="shared" ca="1" si="20"/>
        <v>Hit</v>
      </c>
    </row>
    <row r="367" spans="2:9" x14ac:dyDescent="0.35">
      <c r="B367" s="6">
        <v>318</v>
      </c>
      <c r="C367" s="44">
        <f t="shared" ca="1" si="21"/>
        <v>0.28059975644904411</v>
      </c>
      <c r="D367" s="6">
        <v>400</v>
      </c>
      <c r="E367" s="45">
        <f t="shared" ca="1" si="22"/>
        <v>112.23990257961765</v>
      </c>
      <c r="F367" s="44">
        <f t="shared" ca="1" si="23"/>
        <v>-0.51818526819589239</v>
      </c>
      <c r="G367" s="6">
        <v>200</v>
      </c>
      <c r="H367" s="45">
        <f t="shared" ca="1" si="24"/>
        <v>-103.63705363917848</v>
      </c>
      <c r="I367" s="8" t="str">
        <f t="shared" ca="1" si="20"/>
        <v>Hit</v>
      </c>
    </row>
    <row r="368" spans="2:9" x14ac:dyDescent="0.35">
      <c r="B368" s="6">
        <v>319</v>
      </c>
      <c r="C368" s="44">
        <f t="shared" ca="1" si="21"/>
        <v>-1.9044250561592757</v>
      </c>
      <c r="D368" s="6">
        <v>400</v>
      </c>
      <c r="E368" s="45">
        <f t="shared" ca="1" si="22"/>
        <v>-761.77002246371023</v>
      </c>
      <c r="F368" s="44">
        <f t="shared" ca="1" si="23"/>
        <v>0.89078880313085174</v>
      </c>
      <c r="G368" s="6">
        <v>200</v>
      </c>
      <c r="H368" s="45">
        <f t="shared" ca="1" si="24"/>
        <v>178.15776062617036</v>
      </c>
      <c r="I368" s="8" t="str">
        <f t="shared" ca="1" si="20"/>
        <v>Hit</v>
      </c>
    </row>
    <row r="369" spans="2:9" x14ac:dyDescent="0.35">
      <c r="B369" s="6">
        <v>320</v>
      </c>
      <c r="C369" s="44">
        <f t="shared" ca="1" si="21"/>
        <v>-0.17159570058448587</v>
      </c>
      <c r="D369" s="6">
        <v>400</v>
      </c>
      <c r="E369" s="45">
        <f t="shared" ca="1" si="22"/>
        <v>-68.638280233794347</v>
      </c>
      <c r="F369" s="44">
        <f t="shared" ca="1" si="23"/>
        <v>0.10531221586222496</v>
      </c>
      <c r="G369" s="6">
        <v>200</v>
      </c>
      <c r="H369" s="45">
        <f t="shared" ca="1" si="24"/>
        <v>21.062443172444993</v>
      </c>
      <c r="I369" s="8" t="str">
        <f t="shared" ca="1" si="20"/>
        <v>Hit</v>
      </c>
    </row>
    <row r="370" spans="2:9" x14ac:dyDescent="0.35">
      <c r="B370" s="6">
        <v>321</v>
      </c>
      <c r="C370" s="44">
        <f t="shared" ca="1" si="21"/>
        <v>0.91445860196346251</v>
      </c>
      <c r="D370" s="6">
        <v>400</v>
      </c>
      <c r="E370" s="45">
        <f t="shared" ca="1" si="22"/>
        <v>365.78344078538498</v>
      </c>
      <c r="F370" s="44">
        <f t="shared" ca="1" si="23"/>
        <v>0.51608881967308273</v>
      </c>
      <c r="G370" s="6">
        <v>200</v>
      </c>
      <c r="H370" s="45">
        <f t="shared" ca="1" si="24"/>
        <v>103.21776393461654</v>
      </c>
      <c r="I370" s="8" t="str">
        <f t="shared" ref="I370:I433" ca="1" si="25">IF(AND(E370&gt;=$C$37,E370&lt;=$C$39,H370&gt;=$C$42,H370&lt;=$C$44),"Hit","Miss")</f>
        <v>Hit</v>
      </c>
    </row>
    <row r="371" spans="2:9" x14ac:dyDescent="0.35">
      <c r="B371" s="6">
        <v>322</v>
      </c>
      <c r="C371" s="44">
        <f t="shared" ref="C371:C434" ca="1" si="26">_xlfn.NORM.INV(RAND(),0,1)</f>
        <v>0.29702210567441162</v>
      </c>
      <c r="D371" s="6">
        <v>400</v>
      </c>
      <c r="E371" s="45">
        <f t="shared" ref="E371:E434" ca="1" si="27">C371*D371</f>
        <v>118.80884226976465</v>
      </c>
      <c r="F371" s="44">
        <f t="shared" ref="F371:F434" ca="1" si="28">_xlfn.NORM.INV(RAND(),0,1)</f>
        <v>-0.65422914437653112</v>
      </c>
      <c r="G371" s="6">
        <v>200</v>
      </c>
      <c r="H371" s="45">
        <f t="shared" ref="H371:H434" ca="1" si="29">G371*F371</f>
        <v>-130.84582887530621</v>
      </c>
      <c r="I371" s="8" t="str">
        <f t="shared" ca="1" si="25"/>
        <v>Hit</v>
      </c>
    </row>
    <row r="372" spans="2:9" x14ac:dyDescent="0.35">
      <c r="B372" s="6">
        <v>323</v>
      </c>
      <c r="C372" s="44">
        <f t="shared" ca="1" si="26"/>
        <v>-2.4975596689077748</v>
      </c>
      <c r="D372" s="6">
        <v>400</v>
      </c>
      <c r="E372" s="45">
        <f t="shared" ca="1" si="27"/>
        <v>-999.02386756310989</v>
      </c>
      <c r="F372" s="44">
        <f t="shared" ca="1" si="28"/>
        <v>-0.27210396597749159</v>
      </c>
      <c r="G372" s="6">
        <v>200</v>
      </c>
      <c r="H372" s="45">
        <f t="shared" ca="1" si="29"/>
        <v>-54.42079319549832</v>
      </c>
      <c r="I372" s="8" t="str">
        <f t="shared" ca="1" si="25"/>
        <v>Hit</v>
      </c>
    </row>
    <row r="373" spans="2:9" x14ac:dyDescent="0.35">
      <c r="B373" s="6">
        <v>324</v>
      </c>
      <c r="C373" s="44">
        <f t="shared" ca="1" si="26"/>
        <v>0.31048719914544476</v>
      </c>
      <c r="D373" s="6">
        <v>400</v>
      </c>
      <c r="E373" s="45">
        <f t="shared" ca="1" si="27"/>
        <v>124.19487965817791</v>
      </c>
      <c r="F373" s="44">
        <f t="shared" ca="1" si="28"/>
        <v>0.81681881412194612</v>
      </c>
      <c r="G373" s="6">
        <v>200</v>
      </c>
      <c r="H373" s="45">
        <f t="shared" ca="1" si="29"/>
        <v>163.36376282438923</v>
      </c>
      <c r="I373" s="8" t="str">
        <f t="shared" ca="1" si="25"/>
        <v>Hit</v>
      </c>
    </row>
    <row r="374" spans="2:9" x14ac:dyDescent="0.35">
      <c r="B374" s="6">
        <v>325</v>
      </c>
      <c r="C374" s="44">
        <f t="shared" ca="1" si="26"/>
        <v>0.90575256059824816</v>
      </c>
      <c r="D374" s="6">
        <v>400</v>
      </c>
      <c r="E374" s="45">
        <f t="shared" ca="1" si="27"/>
        <v>362.30102423929924</v>
      </c>
      <c r="F374" s="44">
        <f t="shared" ca="1" si="28"/>
        <v>0.31064659865433575</v>
      </c>
      <c r="G374" s="6">
        <v>200</v>
      </c>
      <c r="H374" s="45">
        <f t="shared" ca="1" si="29"/>
        <v>62.129319730867152</v>
      </c>
      <c r="I374" s="8" t="str">
        <f t="shared" ca="1" si="25"/>
        <v>Hit</v>
      </c>
    </row>
    <row r="375" spans="2:9" x14ac:dyDescent="0.35">
      <c r="B375" s="6">
        <v>326</v>
      </c>
      <c r="C375" s="44">
        <f t="shared" ca="1" si="26"/>
        <v>0.47849981168608829</v>
      </c>
      <c r="D375" s="6">
        <v>400</v>
      </c>
      <c r="E375" s="45">
        <f t="shared" ca="1" si="27"/>
        <v>191.39992467443531</v>
      </c>
      <c r="F375" s="44">
        <f t="shared" ca="1" si="28"/>
        <v>1.0995206897473406</v>
      </c>
      <c r="G375" s="6">
        <v>200</v>
      </c>
      <c r="H375" s="45">
        <f t="shared" ca="1" si="29"/>
        <v>219.90413794946812</v>
      </c>
      <c r="I375" s="8" t="str">
        <f t="shared" ca="1" si="25"/>
        <v>Miss</v>
      </c>
    </row>
    <row r="376" spans="2:9" x14ac:dyDescent="0.35">
      <c r="B376" s="6">
        <v>327</v>
      </c>
      <c r="C376" s="44">
        <f t="shared" ca="1" si="26"/>
        <v>1.8760944956895347</v>
      </c>
      <c r="D376" s="6">
        <v>400</v>
      </c>
      <c r="E376" s="45">
        <f t="shared" ca="1" si="27"/>
        <v>750.43779827581386</v>
      </c>
      <c r="F376" s="44">
        <f t="shared" ca="1" si="28"/>
        <v>4.5377039703310362E-2</v>
      </c>
      <c r="G376" s="6">
        <v>200</v>
      </c>
      <c r="H376" s="45">
        <f t="shared" ca="1" si="29"/>
        <v>9.0754079406620729</v>
      </c>
      <c r="I376" s="8" t="str">
        <f t="shared" ca="1" si="25"/>
        <v>Hit</v>
      </c>
    </row>
    <row r="377" spans="2:9" x14ac:dyDescent="0.35">
      <c r="B377" s="6">
        <v>328</v>
      </c>
      <c r="C377" s="44">
        <f t="shared" ca="1" si="26"/>
        <v>-0.82380546886933448</v>
      </c>
      <c r="D377" s="6">
        <v>400</v>
      </c>
      <c r="E377" s="45">
        <f t="shared" ca="1" si="27"/>
        <v>-329.52218754773378</v>
      </c>
      <c r="F377" s="44">
        <f t="shared" ca="1" si="28"/>
        <v>-0.27035928198069731</v>
      </c>
      <c r="G377" s="6">
        <v>200</v>
      </c>
      <c r="H377" s="45">
        <f t="shared" ca="1" si="29"/>
        <v>-54.071856396139459</v>
      </c>
      <c r="I377" s="8" t="str">
        <f t="shared" ca="1" si="25"/>
        <v>Hit</v>
      </c>
    </row>
    <row r="378" spans="2:9" x14ac:dyDescent="0.35">
      <c r="B378" s="6">
        <v>329</v>
      </c>
      <c r="C378" s="44">
        <f t="shared" ca="1" si="26"/>
        <v>-0.12044047827637779</v>
      </c>
      <c r="D378" s="6">
        <v>400</v>
      </c>
      <c r="E378" s="45">
        <f t="shared" ca="1" si="27"/>
        <v>-48.176191310551111</v>
      </c>
      <c r="F378" s="44">
        <f t="shared" ca="1" si="28"/>
        <v>-0.44231242862315406</v>
      </c>
      <c r="G378" s="6">
        <v>200</v>
      </c>
      <c r="H378" s="45">
        <f t="shared" ca="1" si="29"/>
        <v>-88.46248572463081</v>
      </c>
      <c r="I378" s="8" t="str">
        <f t="shared" ca="1" si="25"/>
        <v>Hit</v>
      </c>
    </row>
    <row r="379" spans="2:9" x14ac:dyDescent="0.35">
      <c r="B379" s="6">
        <v>330</v>
      </c>
      <c r="C379" s="44">
        <f t="shared" ca="1" si="26"/>
        <v>1.639394742317247</v>
      </c>
      <c r="D379" s="6">
        <v>400</v>
      </c>
      <c r="E379" s="45">
        <f t="shared" ca="1" si="27"/>
        <v>655.75789692689887</v>
      </c>
      <c r="F379" s="44">
        <f t="shared" ca="1" si="28"/>
        <v>-0.47822159616636878</v>
      </c>
      <c r="G379" s="6">
        <v>200</v>
      </c>
      <c r="H379" s="45">
        <f t="shared" ca="1" si="29"/>
        <v>-95.644319233273762</v>
      </c>
      <c r="I379" s="8" t="str">
        <f t="shared" ca="1" si="25"/>
        <v>Hit</v>
      </c>
    </row>
    <row r="380" spans="2:9" x14ac:dyDescent="0.35">
      <c r="B380" s="6">
        <v>331</v>
      </c>
      <c r="C380" s="44">
        <f t="shared" ca="1" si="26"/>
        <v>-0.44590944354017753</v>
      </c>
      <c r="D380" s="6">
        <v>400</v>
      </c>
      <c r="E380" s="45">
        <f t="shared" ca="1" si="27"/>
        <v>-178.363777416071</v>
      </c>
      <c r="F380" s="44">
        <f t="shared" ca="1" si="28"/>
        <v>0.98214798204712739</v>
      </c>
      <c r="G380" s="6">
        <v>200</v>
      </c>
      <c r="H380" s="45">
        <f t="shared" ca="1" si="29"/>
        <v>196.42959640942547</v>
      </c>
      <c r="I380" s="8" t="str">
        <f t="shared" ca="1" si="25"/>
        <v>Hit</v>
      </c>
    </row>
    <row r="381" spans="2:9" x14ac:dyDescent="0.35">
      <c r="B381" s="6">
        <v>332</v>
      </c>
      <c r="C381" s="44">
        <f t="shared" ca="1" si="26"/>
        <v>0.66836476658623689</v>
      </c>
      <c r="D381" s="6">
        <v>400</v>
      </c>
      <c r="E381" s="45">
        <f t="shared" ca="1" si="27"/>
        <v>267.34590663449478</v>
      </c>
      <c r="F381" s="44">
        <f t="shared" ca="1" si="28"/>
        <v>-0.83990285032842371</v>
      </c>
      <c r="G381" s="6">
        <v>200</v>
      </c>
      <c r="H381" s="45">
        <f t="shared" ca="1" si="29"/>
        <v>-167.98057006568473</v>
      </c>
      <c r="I381" s="8" t="str">
        <f t="shared" ca="1" si="25"/>
        <v>Hit</v>
      </c>
    </row>
    <row r="382" spans="2:9" x14ac:dyDescent="0.35">
      <c r="B382" s="6">
        <v>333</v>
      </c>
      <c r="C382" s="44">
        <f t="shared" ca="1" si="26"/>
        <v>0.90836398592030809</v>
      </c>
      <c r="D382" s="6">
        <v>400</v>
      </c>
      <c r="E382" s="45">
        <f t="shared" ca="1" si="27"/>
        <v>363.34559436812322</v>
      </c>
      <c r="F382" s="44">
        <f t="shared" ca="1" si="28"/>
        <v>1.0473173082710121</v>
      </c>
      <c r="G382" s="6">
        <v>200</v>
      </c>
      <c r="H382" s="45">
        <f t="shared" ca="1" si="29"/>
        <v>209.46346165420243</v>
      </c>
      <c r="I382" s="8" t="str">
        <f t="shared" ca="1" si="25"/>
        <v>Miss</v>
      </c>
    </row>
    <row r="383" spans="2:9" x14ac:dyDescent="0.35">
      <c r="B383" s="6">
        <v>334</v>
      </c>
      <c r="C383" s="44">
        <f t="shared" ca="1" si="26"/>
        <v>-1.1893247962360929</v>
      </c>
      <c r="D383" s="6">
        <v>400</v>
      </c>
      <c r="E383" s="45">
        <f t="shared" ca="1" si="27"/>
        <v>-475.72991849443713</v>
      </c>
      <c r="F383" s="44">
        <f t="shared" ca="1" si="28"/>
        <v>-0.71433659609606159</v>
      </c>
      <c r="G383" s="6">
        <v>200</v>
      </c>
      <c r="H383" s="45">
        <f t="shared" ca="1" si="29"/>
        <v>-142.86731921921231</v>
      </c>
      <c r="I383" s="8" t="str">
        <f t="shared" ca="1" si="25"/>
        <v>Hit</v>
      </c>
    </row>
    <row r="384" spans="2:9" x14ac:dyDescent="0.35">
      <c r="B384" s="6">
        <v>335</v>
      </c>
      <c r="C384" s="44">
        <f t="shared" ca="1" si="26"/>
        <v>-0.34234844349214333</v>
      </c>
      <c r="D384" s="6">
        <v>400</v>
      </c>
      <c r="E384" s="45">
        <f t="shared" ca="1" si="27"/>
        <v>-136.93937739685734</v>
      </c>
      <c r="F384" s="44">
        <f t="shared" ca="1" si="28"/>
        <v>-2.7336356279851166E-2</v>
      </c>
      <c r="G384" s="6">
        <v>200</v>
      </c>
      <c r="H384" s="45">
        <f t="shared" ca="1" si="29"/>
        <v>-5.4672712559702328</v>
      </c>
      <c r="I384" s="8" t="str">
        <f t="shared" ca="1" si="25"/>
        <v>Hit</v>
      </c>
    </row>
    <row r="385" spans="2:9" x14ac:dyDescent="0.35">
      <c r="B385" s="6">
        <v>336</v>
      </c>
      <c r="C385" s="44">
        <f t="shared" ca="1" si="26"/>
        <v>0.19361777400207358</v>
      </c>
      <c r="D385" s="6">
        <v>400</v>
      </c>
      <c r="E385" s="45">
        <f t="shared" ca="1" si="27"/>
        <v>77.447109600829435</v>
      </c>
      <c r="F385" s="44">
        <f t="shared" ca="1" si="28"/>
        <v>-0.41125452556361075</v>
      </c>
      <c r="G385" s="6">
        <v>200</v>
      </c>
      <c r="H385" s="45">
        <f t="shared" ca="1" si="29"/>
        <v>-82.250905112722151</v>
      </c>
      <c r="I385" s="8" t="str">
        <f t="shared" ca="1" si="25"/>
        <v>Hit</v>
      </c>
    </row>
    <row r="386" spans="2:9" x14ac:dyDescent="0.35">
      <c r="B386" s="6">
        <v>337</v>
      </c>
      <c r="C386" s="44">
        <f t="shared" ca="1" si="26"/>
        <v>-2.0324341741556453</v>
      </c>
      <c r="D386" s="6">
        <v>400</v>
      </c>
      <c r="E386" s="45">
        <f t="shared" ca="1" si="27"/>
        <v>-812.97366966225809</v>
      </c>
      <c r="F386" s="44">
        <f t="shared" ca="1" si="28"/>
        <v>0.41686217145465815</v>
      </c>
      <c r="G386" s="6">
        <v>200</v>
      </c>
      <c r="H386" s="45">
        <f t="shared" ca="1" si="29"/>
        <v>83.372434290931636</v>
      </c>
      <c r="I386" s="8" t="str">
        <f t="shared" ca="1" si="25"/>
        <v>Hit</v>
      </c>
    </row>
    <row r="387" spans="2:9" x14ac:dyDescent="0.35">
      <c r="B387" s="6">
        <v>338</v>
      </c>
      <c r="C387" s="44">
        <f t="shared" ca="1" si="26"/>
        <v>0.22978159654850172</v>
      </c>
      <c r="D387" s="6">
        <v>400</v>
      </c>
      <c r="E387" s="45">
        <f t="shared" ca="1" si="27"/>
        <v>91.912638619400695</v>
      </c>
      <c r="F387" s="44">
        <f t="shared" ca="1" si="28"/>
        <v>-1.4173566722624058</v>
      </c>
      <c r="G387" s="6">
        <v>200</v>
      </c>
      <c r="H387" s="45">
        <f t="shared" ca="1" si="29"/>
        <v>-283.47133445248119</v>
      </c>
      <c r="I387" s="8" t="str">
        <f t="shared" ca="1" si="25"/>
        <v>Miss</v>
      </c>
    </row>
    <row r="388" spans="2:9" x14ac:dyDescent="0.35">
      <c r="B388" s="6">
        <v>339</v>
      </c>
      <c r="C388" s="44">
        <f t="shared" ca="1" si="26"/>
        <v>-0.37487591945928417</v>
      </c>
      <c r="D388" s="6">
        <v>400</v>
      </c>
      <c r="E388" s="45">
        <f t="shared" ca="1" si="27"/>
        <v>-149.95036778371366</v>
      </c>
      <c r="F388" s="44">
        <f t="shared" ca="1" si="28"/>
        <v>-1.5518212335094135</v>
      </c>
      <c r="G388" s="6">
        <v>200</v>
      </c>
      <c r="H388" s="45">
        <f t="shared" ca="1" si="29"/>
        <v>-310.36424670188268</v>
      </c>
      <c r="I388" s="8" t="str">
        <f t="shared" ca="1" si="25"/>
        <v>Miss</v>
      </c>
    </row>
    <row r="389" spans="2:9" x14ac:dyDescent="0.35">
      <c r="B389" s="6">
        <v>340</v>
      </c>
      <c r="C389" s="44">
        <f t="shared" ca="1" si="26"/>
        <v>-1.3887549672799613</v>
      </c>
      <c r="D389" s="6">
        <v>400</v>
      </c>
      <c r="E389" s="45">
        <f t="shared" ca="1" si="27"/>
        <v>-555.50198691198455</v>
      </c>
      <c r="F389" s="44">
        <f t="shared" ca="1" si="28"/>
        <v>0.9346975238124996</v>
      </c>
      <c r="G389" s="6">
        <v>200</v>
      </c>
      <c r="H389" s="45">
        <f t="shared" ca="1" si="29"/>
        <v>186.93950476249992</v>
      </c>
      <c r="I389" s="8" t="str">
        <f t="shared" ca="1" si="25"/>
        <v>Hit</v>
      </c>
    </row>
    <row r="390" spans="2:9" x14ac:dyDescent="0.35">
      <c r="B390" s="6">
        <v>341</v>
      </c>
      <c r="C390" s="44">
        <f t="shared" ca="1" si="26"/>
        <v>0.44808177363068452</v>
      </c>
      <c r="D390" s="6">
        <v>400</v>
      </c>
      <c r="E390" s="45">
        <f t="shared" ca="1" si="27"/>
        <v>179.23270945227381</v>
      </c>
      <c r="F390" s="44">
        <f t="shared" ca="1" si="28"/>
        <v>-5.3732318158199614E-2</v>
      </c>
      <c r="G390" s="6">
        <v>200</v>
      </c>
      <c r="H390" s="45">
        <f t="shared" ca="1" si="29"/>
        <v>-10.746463631639923</v>
      </c>
      <c r="I390" s="8" t="str">
        <f t="shared" ca="1" si="25"/>
        <v>Hit</v>
      </c>
    </row>
    <row r="391" spans="2:9" x14ac:dyDescent="0.35">
      <c r="B391" s="6">
        <v>342</v>
      </c>
      <c r="C391" s="44">
        <f t="shared" ca="1" si="26"/>
        <v>0.62994534998155405</v>
      </c>
      <c r="D391" s="6">
        <v>400</v>
      </c>
      <c r="E391" s="45">
        <f t="shared" ca="1" si="27"/>
        <v>251.97813999262161</v>
      </c>
      <c r="F391" s="44">
        <f t="shared" ca="1" si="28"/>
        <v>-0.74919725760641043</v>
      </c>
      <c r="G391" s="6">
        <v>200</v>
      </c>
      <c r="H391" s="45">
        <f t="shared" ca="1" si="29"/>
        <v>-149.83945152128209</v>
      </c>
      <c r="I391" s="8" t="str">
        <f t="shared" ca="1" si="25"/>
        <v>Hit</v>
      </c>
    </row>
    <row r="392" spans="2:9" x14ac:dyDescent="0.35">
      <c r="B392" s="6">
        <v>343</v>
      </c>
      <c r="C392" s="44">
        <f t="shared" ca="1" si="26"/>
        <v>-1.4327943661130016</v>
      </c>
      <c r="D392" s="6">
        <v>400</v>
      </c>
      <c r="E392" s="45">
        <f t="shared" ca="1" si="27"/>
        <v>-573.11774644520062</v>
      </c>
      <c r="F392" s="44">
        <f t="shared" ca="1" si="28"/>
        <v>1.1100521373333299</v>
      </c>
      <c r="G392" s="6">
        <v>200</v>
      </c>
      <c r="H392" s="45">
        <f t="shared" ca="1" si="29"/>
        <v>222.01042746666596</v>
      </c>
      <c r="I392" s="8" t="str">
        <f t="shared" ca="1" si="25"/>
        <v>Miss</v>
      </c>
    </row>
    <row r="393" spans="2:9" x14ac:dyDescent="0.35">
      <c r="B393" s="6">
        <v>344</v>
      </c>
      <c r="C393" s="44">
        <f t="shared" ca="1" si="26"/>
        <v>-1.1641505817800915</v>
      </c>
      <c r="D393" s="6">
        <v>400</v>
      </c>
      <c r="E393" s="45">
        <f t="shared" ca="1" si="27"/>
        <v>-465.66023271203659</v>
      </c>
      <c r="F393" s="44">
        <f t="shared" ca="1" si="28"/>
        <v>1.8018145052785393</v>
      </c>
      <c r="G393" s="6">
        <v>200</v>
      </c>
      <c r="H393" s="45">
        <f t="shared" ca="1" si="29"/>
        <v>360.36290105570788</v>
      </c>
      <c r="I393" s="8" t="str">
        <f t="shared" ca="1" si="25"/>
        <v>Miss</v>
      </c>
    </row>
    <row r="394" spans="2:9" x14ac:dyDescent="0.35">
      <c r="B394" s="6">
        <v>345</v>
      </c>
      <c r="C394" s="44">
        <f t="shared" ca="1" si="26"/>
        <v>0.52466909204915713</v>
      </c>
      <c r="D394" s="6">
        <v>400</v>
      </c>
      <c r="E394" s="45">
        <f t="shared" ca="1" si="27"/>
        <v>209.86763681966286</v>
      </c>
      <c r="F394" s="44">
        <f t="shared" ca="1" si="28"/>
        <v>0.54708437157778989</v>
      </c>
      <c r="G394" s="6">
        <v>200</v>
      </c>
      <c r="H394" s="45">
        <f t="shared" ca="1" si="29"/>
        <v>109.41687431555798</v>
      </c>
      <c r="I394" s="8" t="str">
        <f t="shared" ca="1" si="25"/>
        <v>Hit</v>
      </c>
    </row>
    <row r="395" spans="2:9" x14ac:dyDescent="0.35">
      <c r="B395" s="6">
        <v>346</v>
      </c>
      <c r="C395" s="44">
        <f t="shared" ca="1" si="26"/>
        <v>0.78261359311196343</v>
      </c>
      <c r="D395" s="6">
        <v>400</v>
      </c>
      <c r="E395" s="45">
        <f t="shared" ca="1" si="27"/>
        <v>313.04543724478538</v>
      </c>
      <c r="F395" s="44">
        <f t="shared" ca="1" si="28"/>
        <v>-1.4924158581745475</v>
      </c>
      <c r="G395" s="6">
        <v>200</v>
      </c>
      <c r="H395" s="45">
        <f t="shared" ca="1" si="29"/>
        <v>-298.48317163490947</v>
      </c>
      <c r="I395" s="8" t="str">
        <f t="shared" ca="1" si="25"/>
        <v>Miss</v>
      </c>
    </row>
    <row r="396" spans="2:9" x14ac:dyDescent="0.35">
      <c r="B396" s="6">
        <v>347</v>
      </c>
      <c r="C396" s="44">
        <f t="shared" ca="1" si="26"/>
        <v>-0.89934663412840132</v>
      </c>
      <c r="D396" s="6">
        <v>400</v>
      </c>
      <c r="E396" s="45">
        <f t="shared" ca="1" si="27"/>
        <v>-359.73865365136055</v>
      </c>
      <c r="F396" s="44">
        <f t="shared" ca="1" si="28"/>
        <v>0.40964132571891915</v>
      </c>
      <c r="G396" s="6">
        <v>200</v>
      </c>
      <c r="H396" s="45">
        <f t="shared" ca="1" si="29"/>
        <v>81.928265143783833</v>
      </c>
      <c r="I396" s="8" t="str">
        <f t="shared" ca="1" si="25"/>
        <v>Hit</v>
      </c>
    </row>
    <row r="397" spans="2:9" x14ac:dyDescent="0.35">
      <c r="B397" s="6">
        <v>348</v>
      </c>
      <c r="C397" s="44">
        <f t="shared" ca="1" si="26"/>
        <v>-1.8620299413243355</v>
      </c>
      <c r="D397" s="6">
        <v>400</v>
      </c>
      <c r="E397" s="45">
        <f t="shared" ca="1" si="27"/>
        <v>-744.81197652973424</v>
      </c>
      <c r="F397" s="44">
        <f t="shared" ca="1" si="28"/>
        <v>-0.51288721556458006</v>
      </c>
      <c r="G397" s="6">
        <v>200</v>
      </c>
      <c r="H397" s="45">
        <f t="shared" ca="1" si="29"/>
        <v>-102.57744311291601</v>
      </c>
      <c r="I397" s="8" t="str">
        <f t="shared" ca="1" si="25"/>
        <v>Hit</v>
      </c>
    </row>
    <row r="398" spans="2:9" x14ac:dyDescent="0.35">
      <c r="B398" s="6">
        <v>349</v>
      </c>
      <c r="C398" s="44">
        <f t="shared" ca="1" si="26"/>
        <v>-0.34740498848733276</v>
      </c>
      <c r="D398" s="6">
        <v>400</v>
      </c>
      <c r="E398" s="45">
        <f t="shared" ca="1" si="27"/>
        <v>-138.9619953949331</v>
      </c>
      <c r="F398" s="44">
        <f t="shared" ca="1" si="28"/>
        <v>1.2978421028313436</v>
      </c>
      <c r="G398" s="6">
        <v>200</v>
      </c>
      <c r="H398" s="45">
        <f t="shared" ca="1" si="29"/>
        <v>259.56842056626874</v>
      </c>
      <c r="I398" s="8" t="str">
        <f t="shared" ca="1" si="25"/>
        <v>Miss</v>
      </c>
    </row>
    <row r="399" spans="2:9" x14ac:dyDescent="0.35">
      <c r="B399" s="6">
        <v>350</v>
      </c>
      <c r="C399" s="44">
        <f t="shared" ca="1" si="26"/>
        <v>0.9432449411586763</v>
      </c>
      <c r="D399" s="6">
        <v>400</v>
      </c>
      <c r="E399" s="45">
        <f t="shared" ca="1" si="27"/>
        <v>377.29797646347049</v>
      </c>
      <c r="F399" s="44">
        <f t="shared" ca="1" si="28"/>
        <v>-0.64842971771246183</v>
      </c>
      <c r="G399" s="6">
        <v>200</v>
      </c>
      <c r="H399" s="45">
        <f t="shared" ca="1" si="29"/>
        <v>-129.68594354249237</v>
      </c>
      <c r="I399" s="8" t="str">
        <f t="shared" ca="1" si="25"/>
        <v>Hit</v>
      </c>
    </row>
    <row r="400" spans="2:9" x14ac:dyDescent="0.35">
      <c r="B400" s="6">
        <v>351</v>
      </c>
      <c r="C400" s="44">
        <f t="shared" ca="1" si="26"/>
        <v>0.30326748575374246</v>
      </c>
      <c r="D400" s="6">
        <v>400</v>
      </c>
      <c r="E400" s="45">
        <f t="shared" ca="1" si="27"/>
        <v>121.30699430149699</v>
      </c>
      <c r="F400" s="44">
        <f t="shared" ca="1" si="28"/>
        <v>0.71093923523563285</v>
      </c>
      <c r="G400" s="6">
        <v>200</v>
      </c>
      <c r="H400" s="45">
        <f t="shared" ca="1" si="29"/>
        <v>142.18784704712658</v>
      </c>
      <c r="I400" s="8" t="str">
        <f t="shared" ca="1" si="25"/>
        <v>Hit</v>
      </c>
    </row>
    <row r="401" spans="2:9" x14ac:dyDescent="0.35">
      <c r="B401" s="6">
        <v>352</v>
      </c>
      <c r="C401" s="44">
        <f t="shared" ca="1" si="26"/>
        <v>0.99580012816701513</v>
      </c>
      <c r="D401" s="6">
        <v>400</v>
      </c>
      <c r="E401" s="45">
        <f t="shared" ca="1" si="27"/>
        <v>398.32005126680605</v>
      </c>
      <c r="F401" s="44">
        <f t="shared" ca="1" si="28"/>
        <v>0.13779000488375176</v>
      </c>
      <c r="G401" s="6">
        <v>200</v>
      </c>
      <c r="H401" s="45">
        <f t="shared" ca="1" si="29"/>
        <v>27.558000976750353</v>
      </c>
      <c r="I401" s="8" t="str">
        <f t="shared" ca="1" si="25"/>
        <v>Hit</v>
      </c>
    </row>
    <row r="402" spans="2:9" x14ac:dyDescent="0.35">
      <c r="B402" s="6">
        <v>353</v>
      </c>
      <c r="C402" s="44">
        <f t="shared" ca="1" si="26"/>
        <v>-0.82892271857647692</v>
      </c>
      <c r="D402" s="6">
        <v>400</v>
      </c>
      <c r="E402" s="45">
        <f t="shared" ca="1" si="27"/>
        <v>-331.5690874305908</v>
      </c>
      <c r="F402" s="44">
        <f t="shared" ca="1" si="28"/>
        <v>0.48017831163219282</v>
      </c>
      <c r="G402" s="6">
        <v>200</v>
      </c>
      <c r="H402" s="45">
        <f t="shared" ca="1" si="29"/>
        <v>96.035662326438569</v>
      </c>
      <c r="I402" s="8" t="str">
        <f t="shared" ca="1" si="25"/>
        <v>Hit</v>
      </c>
    </row>
    <row r="403" spans="2:9" x14ac:dyDescent="0.35">
      <c r="B403" s="6">
        <v>354</v>
      </c>
      <c r="C403" s="44">
        <f t="shared" ca="1" si="26"/>
        <v>-2.1586346459959445</v>
      </c>
      <c r="D403" s="6">
        <v>400</v>
      </c>
      <c r="E403" s="45">
        <f t="shared" ca="1" si="27"/>
        <v>-863.45385839837775</v>
      </c>
      <c r="F403" s="44">
        <f t="shared" ca="1" si="28"/>
        <v>1.0029439618504652</v>
      </c>
      <c r="G403" s="6">
        <v>200</v>
      </c>
      <c r="H403" s="45">
        <f t="shared" ca="1" si="29"/>
        <v>200.58879237009305</v>
      </c>
      <c r="I403" s="8" t="str">
        <f t="shared" ca="1" si="25"/>
        <v>Miss</v>
      </c>
    </row>
    <row r="404" spans="2:9" x14ac:dyDescent="0.35">
      <c r="B404" s="6">
        <v>355</v>
      </c>
      <c r="C404" s="44">
        <f t="shared" ca="1" si="26"/>
        <v>-1.9093111474051654</v>
      </c>
      <c r="D404" s="6">
        <v>400</v>
      </c>
      <c r="E404" s="45">
        <f t="shared" ca="1" si="27"/>
        <v>-763.72445896206614</v>
      </c>
      <c r="F404" s="44">
        <f t="shared" ca="1" si="28"/>
        <v>-2.4427856173627225</v>
      </c>
      <c r="G404" s="6">
        <v>200</v>
      </c>
      <c r="H404" s="45">
        <f t="shared" ca="1" si="29"/>
        <v>-488.5571234725445</v>
      </c>
      <c r="I404" s="8" t="str">
        <f t="shared" ca="1" si="25"/>
        <v>Miss</v>
      </c>
    </row>
    <row r="405" spans="2:9" x14ac:dyDescent="0.35">
      <c r="B405" s="6">
        <v>356</v>
      </c>
      <c r="C405" s="44">
        <f t="shared" ca="1" si="26"/>
        <v>0.47364103967875987</v>
      </c>
      <c r="D405" s="6">
        <v>400</v>
      </c>
      <c r="E405" s="45">
        <f t="shared" ca="1" si="27"/>
        <v>189.45641587150394</v>
      </c>
      <c r="F405" s="44">
        <f t="shared" ca="1" si="28"/>
        <v>-1.0129256311952279</v>
      </c>
      <c r="G405" s="6">
        <v>200</v>
      </c>
      <c r="H405" s="45">
        <f t="shared" ca="1" si="29"/>
        <v>-202.58512623904559</v>
      </c>
      <c r="I405" s="8" t="str">
        <f t="shared" ca="1" si="25"/>
        <v>Miss</v>
      </c>
    </row>
    <row r="406" spans="2:9" x14ac:dyDescent="0.35">
      <c r="B406" s="6">
        <v>357</v>
      </c>
      <c r="C406" s="44">
        <f t="shared" ca="1" si="26"/>
        <v>-0.75709482712656861</v>
      </c>
      <c r="D406" s="6">
        <v>400</v>
      </c>
      <c r="E406" s="45">
        <f t="shared" ca="1" si="27"/>
        <v>-302.83793085062746</v>
      </c>
      <c r="F406" s="44">
        <f t="shared" ca="1" si="28"/>
        <v>0.86887282730933402</v>
      </c>
      <c r="G406" s="6">
        <v>200</v>
      </c>
      <c r="H406" s="45">
        <f t="shared" ca="1" si="29"/>
        <v>173.77456546186681</v>
      </c>
      <c r="I406" s="8" t="str">
        <f t="shared" ca="1" si="25"/>
        <v>Hit</v>
      </c>
    </row>
    <row r="407" spans="2:9" x14ac:dyDescent="0.35">
      <c r="B407" s="6">
        <v>358</v>
      </c>
      <c r="C407" s="44">
        <f t="shared" ca="1" si="26"/>
        <v>0.3777603461708417</v>
      </c>
      <c r="D407" s="6">
        <v>400</v>
      </c>
      <c r="E407" s="45">
        <f t="shared" ca="1" si="27"/>
        <v>151.10413846833669</v>
      </c>
      <c r="F407" s="44">
        <f t="shared" ca="1" si="28"/>
        <v>0.84875780993571481</v>
      </c>
      <c r="G407" s="6">
        <v>200</v>
      </c>
      <c r="H407" s="45">
        <f t="shared" ca="1" si="29"/>
        <v>169.75156198714296</v>
      </c>
      <c r="I407" s="8" t="str">
        <f t="shared" ca="1" si="25"/>
        <v>Hit</v>
      </c>
    </row>
    <row r="408" spans="2:9" x14ac:dyDescent="0.35">
      <c r="B408" s="6">
        <v>359</v>
      </c>
      <c r="C408" s="44">
        <f t="shared" ca="1" si="26"/>
        <v>-0.43626272228388607</v>
      </c>
      <c r="D408" s="6">
        <v>400</v>
      </c>
      <c r="E408" s="45">
        <f t="shared" ca="1" si="27"/>
        <v>-174.50508891355443</v>
      </c>
      <c r="F408" s="44">
        <f t="shared" ca="1" si="28"/>
        <v>-1.241472488174399</v>
      </c>
      <c r="G408" s="6">
        <v>200</v>
      </c>
      <c r="H408" s="45">
        <f t="shared" ca="1" si="29"/>
        <v>-248.2944976348798</v>
      </c>
      <c r="I408" s="8" t="str">
        <f t="shared" ca="1" si="25"/>
        <v>Miss</v>
      </c>
    </row>
    <row r="409" spans="2:9" x14ac:dyDescent="0.35">
      <c r="B409" s="6">
        <v>360</v>
      </c>
      <c r="C409" s="44">
        <f t="shared" ca="1" si="26"/>
        <v>-6.5745733524083153E-2</v>
      </c>
      <c r="D409" s="6">
        <v>400</v>
      </c>
      <c r="E409" s="45">
        <f t="shared" ca="1" si="27"/>
        <v>-26.29829340963326</v>
      </c>
      <c r="F409" s="44">
        <f t="shared" ca="1" si="28"/>
        <v>-0.55558892173074015</v>
      </c>
      <c r="G409" s="6">
        <v>200</v>
      </c>
      <c r="H409" s="45">
        <f t="shared" ca="1" si="29"/>
        <v>-111.11778434614803</v>
      </c>
      <c r="I409" s="8" t="str">
        <f t="shared" ca="1" si="25"/>
        <v>Hit</v>
      </c>
    </row>
    <row r="410" spans="2:9" x14ac:dyDescent="0.35">
      <c r="B410" s="6">
        <v>361</v>
      </c>
      <c r="C410" s="44">
        <f t="shared" ca="1" si="26"/>
        <v>0.6238246261896464</v>
      </c>
      <c r="D410" s="6">
        <v>400</v>
      </c>
      <c r="E410" s="45">
        <f t="shared" ca="1" si="27"/>
        <v>249.52985047585855</v>
      </c>
      <c r="F410" s="44">
        <f t="shared" ca="1" si="28"/>
        <v>-0.35164252740251334</v>
      </c>
      <c r="G410" s="6">
        <v>200</v>
      </c>
      <c r="H410" s="45">
        <f t="shared" ca="1" si="29"/>
        <v>-70.32850548050267</v>
      </c>
      <c r="I410" s="8" t="str">
        <f t="shared" ca="1" si="25"/>
        <v>Hit</v>
      </c>
    </row>
    <row r="411" spans="2:9" x14ac:dyDescent="0.35">
      <c r="B411" s="6">
        <v>362</v>
      </c>
      <c r="C411" s="44">
        <f t="shared" ca="1" si="26"/>
        <v>0.6069273746813908</v>
      </c>
      <c r="D411" s="6">
        <v>400</v>
      </c>
      <c r="E411" s="45">
        <f t="shared" ca="1" si="27"/>
        <v>242.77094987255632</v>
      </c>
      <c r="F411" s="44">
        <f t="shared" ca="1" si="28"/>
        <v>-0.25795606781117592</v>
      </c>
      <c r="G411" s="6">
        <v>200</v>
      </c>
      <c r="H411" s="45">
        <f t="shared" ca="1" si="29"/>
        <v>-51.591213562235183</v>
      </c>
      <c r="I411" s="8" t="str">
        <f t="shared" ca="1" si="25"/>
        <v>Hit</v>
      </c>
    </row>
    <row r="412" spans="2:9" x14ac:dyDescent="0.35">
      <c r="B412" s="6">
        <v>363</v>
      </c>
      <c r="C412" s="44">
        <f t="shared" ca="1" si="26"/>
        <v>0.81334365205086778</v>
      </c>
      <c r="D412" s="6">
        <v>400</v>
      </c>
      <c r="E412" s="45">
        <f t="shared" ca="1" si="27"/>
        <v>325.33746082034713</v>
      </c>
      <c r="F412" s="44">
        <f t="shared" ca="1" si="28"/>
        <v>-0.4146537132255142</v>
      </c>
      <c r="G412" s="6">
        <v>200</v>
      </c>
      <c r="H412" s="45">
        <f t="shared" ca="1" si="29"/>
        <v>-82.930742645102839</v>
      </c>
      <c r="I412" s="8" t="str">
        <f t="shared" ca="1" si="25"/>
        <v>Hit</v>
      </c>
    </row>
    <row r="413" spans="2:9" x14ac:dyDescent="0.35">
      <c r="B413" s="6">
        <v>364</v>
      </c>
      <c r="C413" s="44">
        <f t="shared" ca="1" si="26"/>
        <v>4.3003354931808534E-2</v>
      </c>
      <c r="D413" s="6">
        <v>400</v>
      </c>
      <c r="E413" s="45">
        <f t="shared" ca="1" si="27"/>
        <v>17.201341972723412</v>
      </c>
      <c r="F413" s="44">
        <f t="shared" ca="1" si="28"/>
        <v>1.6578791090577163</v>
      </c>
      <c r="G413" s="6">
        <v>200</v>
      </c>
      <c r="H413" s="45">
        <f t="shared" ca="1" si="29"/>
        <v>331.57582181154328</v>
      </c>
      <c r="I413" s="8" t="str">
        <f t="shared" ca="1" si="25"/>
        <v>Miss</v>
      </c>
    </row>
    <row r="414" spans="2:9" x14ac:dyDescent="0.35">
      <c r="B414" s="6">
        <v>365</v>
      </c>
      <c r="C414" s="44">
        <f t="shared" ca="1" si="26"/>
        <v>-9.8845198259509354E-2</v>
      </c>
      <c r="D414" s="6">
        <v>400</v>
      </c>
      <c r="E414" s="45">
        <f t="shared" ca="1" si="27"/>
        <v>-39.538079303803741</v>
      </c>
      <c r="F414" s="44">
        <f t="shared" ca="1" si="28"/>
        <v>0.9604164460427651</v>
      </c>
      <c r="G414" s="6">
        <v>200</v>
      </c>
      <c r="H414" s="45">
        <f t="shared" ca="1" si="29"/>
        <v>192.08328920855303</v>
      </c>
      <c r="I414" s="8" t="str">
        <f t="shared" ca="1" si="25"/>
        <v>Hit</v>
      </c>
    </row>
    <row r="415" spans="2:9" x14ac:dyDescent="0.35">
      <c r="B415" s="6">
        <v>366</v>
      </c>
      <c r="C415" s="44">
        <f t="shared" ca="1" si="26"/>
        <v>-1.2945824387562879</v>
      </c>
      <c r="D415" s="6">
        <v>400</v>
      </c>
      <c r="E415" s="45">
        <f t="shared" ca="1" si="27"/>
        <v>-517.83297550251518</v>
      </c>
      <c r="F415" s="44">
        <f t="shared" ca="1" si="28"/>
        <v>-0.46444708602625429</v>
      </c>
      <c r="G415" s="6">
        <v>200</v>
      </c>
      <c r="H415" s="45">
        <f t="shared" ca="1" si="29"/>
        <v>-92.889417205250851</v>
      </c>
      <c r="I415" s="8" t="str">
        <f t="shared" ca="1" si="25"/>
        <v>Hit</v>
      </c>
    </row>
    <row r="416" spans="2:9" x14ac:dyDescent="0.35">
      <c r="B416" s="6">
        <v>367</v>
      </c>
      <c r="C416" s="44">
        <f t="shared" ca="1" si="26"/>
        <v>-2.7571881823345055</v>
      </c>
      <c r="D416" s="6">
        <v>400</v>
      </c>
      <c r="E416" s="45">
        <f t="shared" ca="1" si="27"/>
        <v>-1102.8752729338021</v>
      </c>
      <c r="F416" s="44">
        <f t="shared" ca="1" si="28"/>
        <v>0.36256666533628445</v>
      </c>
      <c r="G416" s="6">
        <v>200</v>
      </c>
      <c r="H416" s="45">
        <f t="shared" ca="1" si="29"/>
        <v>72.513333067256895</v>
      </c>
      <c r="I416" s="8" t="str">
        <f t="shared" ca="1" si="25"/>
        <v>Hit</v>
      </c>
    </row>
    <row r="417" spans="2:9" x14ac:dyDescent="0.35">
      <c r="B417" s="6">
        <v>368</v>
      </c>
      <c r="C417" s="44">
        <f t="shared" ca="1" si="26"/>
        <v>-1.7554004062100246</v>
      </c>
      <c r="D417" s="6">
        <v>400</v>
      </c>
      <c r="E417" s="45">
        <f t="shared" ca="1" si="27"/>
        <v>-702.16016248400979</v>
      </c>
      <c r="F417" s="44">
        <f t="shared" ca="1" si="28"/>
        <v>1.0950589608195294</v>
      </c>
      <c r="G417" s="6">
        <v>200</v>
      </c>
      <c r="H417" s="45">
        <f t="shared" ca="1" si="29"/>
        <v>219.01179216390588</v>
      </c>
      <c r="I417" s="8" t="str">
        <f t="shared" ca="1" si="25"/>
        <v>Miss</v>
      </c>
    </row>
    <row r="418" spans="2:9" x14ac:dyDescent="0.35">
      <c r="B418" s="6">
        <v>369</v>
      </c>
      <c r="C418" s="44">
        <f t="shared" ca="1" si="26"/>
        <v>0.32140274914632605</v>
      </c>
      <c r="D418" s="6">
        <v>400</v>
      </c>
      <c r="E418" s="45">
        <f t="shared" ca="1" si="27"/>
        <v>128.56109965853042</v>
      </c>
      <c r="F418" s="44">
        <f t="shared" ca="1" si="28"/>
        <v>1.8281215213124278</v>
      </c>
      <c r="G418" s="6">
        <v>200</v>
      </c>
      <c r="H418" s="45">
        <f t="shared" ca="1" si="29"/>
        <v>365.62430426248557</v>
      </c>
      <c r="I418" s="8" t="str">
        <f t="shared" ca="1" si="25"/>
        <v>Miss</v>
      </c>
    </row>
    <row r="419" spans="2:9" x14ac:dyDescent="0.35">
      <c r="B419" s="6">
        <v>370</v>
      </c>
      <c r="C419" s="44">
        <f t="shared" ca="1" si="26"/>
        <v>0.56490240508241607</v>
      </c>
      <c r="D419" s="6">
        <v>400</v>
      </c>
      <c r="E419" s="45">
        <f t="shared" ca="1" si="27"/>
        <v>225.96096203296642</v>
      </c>
      <c r="F419" s="44">
        <f t="shared" ca="1" si="28"/>
        <v>-0.38853682471582784</v>
      </c>
      <c r="G419" s="6">
        <v>200</v>
      </c>
      <c r="H419" s="45">
        <f t="shared" ca="1" si="29"/>
        <v>-77.707364943165572</v>
      </c>
      <c r="I419" s="8" t="str">
        <f t="shared" ca="1" si="25"/>
        <v>Hit</v>
      </c>
    </row>
    <row r="420" spans="2:9" x14ac:dyDescent="0.35">
      <c r="B420" s="6">
        <v>371</v>
      </c>
      <c r="C420" s="44">
        <f t="shared" ca="1" si="26"/>
        <v>1.6046332080300008</v>
      </c>
      <c r="D420" s="6">
        <v>400</v>
      </c>
      <c r="E420" s="45">
        <f t="shared" ca="1" si="27"/>
        <v>641.85328321200029</v>
      </c>
      <c r="F420" s="44">
        <f t="shared" ca="1" si="28"/>
        <v>-0.45515181043969366</v>
      </c>
      <c r="G420" s="6">
        <v>200</v>
      </c>
      <c r="H420" s="45">
        <f t="shared" ca="1" si="29"/>
        <v>-91.030362087938727</v>
      </c>
      <c r="I420" s="8" t="str">
        <f t="shared" ca="1" si="25"/>
        <v>Hit</v>
      </c>
    </row>
    <row r="421" spans="2:9" x14ac:dyDescent="0.35">
      <c r="B421" s="6">
        <v>372</v>
      </c>
      <c r="C421" s="44">
        <f t="shared" ca="1" si="26"/>
        <v>-2.0625026915501561</v>
      </c>
      <c r="D421" s="6">
        <v>400</v>
      </c>
      <c r="E421" s="45">
        <f t="shared" ca="1" si="27"/>
        <v>-825.00107662006246</v>
      </c>
      <c r="F421" s="44">
        <f t="shared" ca="1" si="28"/>
        <v>0.5533575364678347</v>
      </c>
      <c r="G421" s="6">
        <v>200</v>
      </c>
      <c r="H421" s="45">
        <f t="shared" ca="1" si="29"/>
        <v>110.67150729356695</v>
      </c>
      <c r="I421" s="8" t="str">
        <f t="shared" ca="1" si="25"/>
        <v>Hit</v>
      </c>
    </row>
    <row r="422" spans="2:9" x14ac:dyDescent="0.35">
      <c r="B422" s="6">
        <v>373</v>
      </c>
      <c r="C422" s="44">
        <f t="shared" ca="1" si="26"/>
        <v>1.4011173567727826</v>
      </c>
      <c r="D422" s="6">
        <v>400</v>
      </c>
      <c r="E422" s="45">
        <f t="shared" ca="1" si="27"/>
        <v>560.44694270911305</v>
      </c>
      <c r="F422" s="44">
        <f t="shared" ca="1" si="28"/>
        <v>0.38752534921973764</v>
      </c>
      <c r="G422" s="6">
        <v>200</v>
      </c>
      <c r="H422" s="45">
        <f t="shared" ca="1" si="29"/>
        <v>77.505069843947524</v>
      </c>
      <c r="I422" s="8" t="str">
        <f t="shared" ca="1" si="25"/>
        <v>Hit</v>
      </c>
    </row>
    <row r="423" spans="2:9" x14ac:dyDescent="0.35">
      <c r="B423" s="6">
        <v>374</v>
      </c>
      <c r="C423" s="44">
        <f t="shared" ca="1" si="26"/>
        <v>0.98292335943886922</v>
      </c>
      <c r="D423" s="6">
        <v>400</v>
      </c>
      <c r="E423" s="45">
        <f t="shared" ca="1" si="27"/>
        <v>393.1693437755477</v>
      </c>
      <c r="F423" s="44">
        <f t="shared" ca="1" si="28"/>
        <v>-1.2125655854068371</v>
      </c>
      <c r="G423" s="6">
        <v>200</v>
      </c>
      <c r="H423" s="45">
        <f t="shared" ca="1" si="29"/>
        <v>-242.51311708136743</v>
      </c>
      <c r="I423" s="8" t="str">
        <f t="shared" ca="1" si="25"/>
        <v>Miss</v>
      </c>
    </row>
    <row r="424" spans="2:9" x14ac:dyDescent="0.35">
      <c r="B424" s="6">
        <v>375</v>
      </c>
      <c r="C424" s="44">
        <f t="shared" ca="1" si="26"/>
        <v>-0.64461058174397101</v>
      </c>
      <c r="D424" s="6">
        <v>400</v>
      </c>
      <c r="E424" s="45">
        <f t="shared" ca="1" si="27"/>
        <v>-257.84423269758838</v>
      </c>
      <c r="F424" s="44">
        <f t="shared" ca="1" si="28"/>
        <v>1.0962235476055133</v>
      </c>
      <c r="G424" s="6">
        <v>200</v>
      </c>
      <c r="H424" s="45">
        <f t="shared" ca="1" si="29"/>
        <v>219.24470952110266</v>
      </c>
      <c r="I424" s="8" t="str">
        <f t="shared" ca="1" si="25"/>
        <v>Miss</v>
      </c>
    </row>
    <row r="425" spans="2:9" x14ac:dyDescent="0.35">
      <c r="B425" s="6">
        <v>376</v>
      </c>
      <c r="C425" s="44">
        <f t="shared" ca="1" si="26"/>
        <v>0.81824103480384269</v>
      </c>
      <c r="D425" s="6">
        <v>400</v>
      </c>
      <c r="E425" s="45">
        <f t="shared" ca="1" si="27"/>
        <v>327.29641392153707</v>
      </c>
      <c r="F425" s="44">
        <f t="shared" ca="1" si="28"/>
        <v>-1.2450101983993596</v>
      </c>
      <c r="G425" s="6">
        <v>200</v>
      </c>
      <c r="H425" s="45">
        <f t="shared" ca="1" si="29"/>
        <v>-249.0020396798719</v>
      </c>
      <c r="I425" s="8" t="str">
        <f t="shared" ca="1" si="25"/>
        <v>Miss</v>
      </c>
    </row>
    <row r="426" spans="2:9" x14ac:dyDescent="0.35">
      <c r="B426" s="6">
        <v>377</v>
      </c>
      <c r="C426" s="44">
        <f t="shared" ca="1" si="26"/>
        <v>-1.1108789635672305</v>
      </c>
      <c r="D426" s="6">
        <v>400</v>
      </c>
      <c r="E426" s="45">
        <f t="shared" ca="1" si="27"/>
        <v>-444.3515854268922</v>
      </c>
      <c r="F426" s="44">
        <f t="shared" ca="1" si="28"/>
        <v>0.24130562761160401</v>
      </c>
      <c r="G426" s="6">
        <v>200</v>
      </c>
      <c r="H426" s="45">
        <f t="shared" ca="1" si="29"/>
        <v>48.261125522320803</v>
      </c>
      <c r="I426" s="8" t="str">
        <f t="shared" ca="1" si="25"/>
        <v>Hit</v>
      </c>
    </row>
    <row r="427" spans="2:9" x14ac:dyDescent="0.35">
      <c r="B427" s="6">
        <v>378</v>
      </c>
      <c r="C427" s="44">
        <f t="shared" ca="1" si="26"/>
        <v>-0.14793726221316611</v>
      </c>
      <c r="D427" s="6">
        <v>400</v>
      </c>
      <c r="E427" s="45">
        <f t="shared" ca="1" si="27"/>
        <v>-59.174904885266443</v>
      </c>
      <c r="F427" s="44">
        <f t="shared" ca="1" si="28"/>
        <v>0.31882054209344751</v>
      </c>
      <c r="G427" s="6">
        <v>200</v>
      </c>
      <c r="H427" s="45">
        <f t="shared" ca="1" si="29"/>
        <v>63.764108418689503</v>
      </c>
      <c r="I427" s="8" t="str">
        <f t="shared" ca="1" si="25"/>
        <v>Hit</v>
      </c>
    </row>
    <row r="428" spans="2:9" x14ac:dyDescent="0.35">
      <c r="B428" s="6">
        <v>379</v>
      </c>
      <c r="C428" s="44">
        <f t="shared" ca="1" si="26"/>
        <v>-0.11392080798112528</v>
      </c>
      <c r="D428" s="6">
        <v>400</v>
      </c>
      <c r="E428" s="45">
        <f t="shared" ca="1" si="27"/>
        <v>-45.568323192450109</v>
      </c>
      <c r="F428" s="44">
        <f t="shared" ca="1" si="28"/>
        <v>-0.89710014588098519</v>
      </c>
      <c r="G428" s="6">
        <v>200</v>
      </c>
      <c r="H428" s="45">
        <f t="shared" ca="1" si="29"/>
        <v>-179.42002917619703</v>
      </c>
      <c r="I428" s="8" t="str">
        <f t="shared" ca="1" si="25"/>
        <v>Hit</v>
      </c>
    </row>
    <row r="429" spans="2:9" x14ac:dyDescent="0.35">
      <c r="B429" s="6">
        <v>380</v>
      </c>
      <c r="C429" s="44">
        <f t="shared" ca="1" si="26"/>
        <v>0.24089993538079463</v>
      </c>
      <c r="D429" s="6">
        <v>400</v>
      </c>
      <c r="E429" s="45">
        <f t="shared" ca="1" si="27"/>
        <v>96.359974152317847</v>
      </c>
      <c r="F429" s="44">
        <f t="shared" ca="1" si="28"/>
        <v>-1.4682754741668309</v>
      </c>
      <c r="G429" s="6">
        <v>200</v>
      </c>
      <c r="H429" s="45">
        <f t="shared" ca="1" si="29"/>
        <v>-293.65509483336621</v>
      </c>
      <c r="I429" s="8" t="str">
        <f t="shared" ca="1" si="25"/>
        <v>Miss</v>
      </c>
    </row>
    <row r="430" spans="2:9" x14ac:dyDescent="0.35">
      <c r="B430" s="6">
        <v>381</v>
      </c>
      <c r="C430" s="44">
        <f t="shared" ca="1" si="26"/>
        <v>1.2858962530336715</v>
      </c>
      <c r="D430" s="6">
        <v>400</v>
      </c>
      <c r="E430" s="45">
        <f t="shared" ca="1" si="27"/>
        <v>514.35850121346857</v>
      </c>
      <c r="F430" s="44">
        <f t="shared" ca="1" si="28"/>
        <v>0.95789879940407929</v>
      </c>
      <c r="G430" s="6">
        <v>200</v>
      </c>
      <c r="H430" s="45">
        <f t="shared" ca="1" si="29"/>
        <v>191.57975988081586</v>
      </c>
      <c r="I430" s="8" t="str">
        <f t="shared" ca="1" si="25"/>
        <v>Hit</v>
      </c>
    </row>
    <row r="431" spans="2:9" x14ac:dyDescent="0.35">
      <c r="B431" s="6">
        <v>382</v>
      </c>
      <c r="C431" s="44">
        <f t="shared" ca="1" si="26"/>
        <v>0.7723517590373834</v>
      </c>
      <c r="D431" s="6">
        <v>400</v>
      </c>
      <c r="E431" s="45">
        <f t="shared" ca="1" si="27"/>
        <v>308.94070361495335</v>
      </c>
      <c r="F431" s="44">
        <f t="shared" ca="1" si="28"/>
        <v>0.16822658659524212</v>
      </c>
      <c r="G431" s="6">
        <v>200</v>
      </c>
      <c r="H431" s="45">
        <f t="shared" ca="1" si="29"/>
        <v>33.645317319048424</v>
      </c>
      <c r="I431" s="8" t="str">
        <f t="shared" ca="1" si="25"/>
        <v>Hit</v>
      </c>
    </row>
    <row r="432" spans="2:9" x14ac:dyDescent="0.35">
      <c r="B432" s="6">
        <v>383</v>
      </c>
      <c r="C432" s="44">
        <f t="shared" ca="1" si="26"/>
        <v>-0.21876923291370801</v>
      </c>
      <c r="D432" s="6">
        <v>400</v>
      </c>
      <c r="E432" s="45">
        <f t="shared" ca="1" si="27"/>
        <v>-87.507693165483204</v>
      </c>
      <c r="F432" s="44">
        <f t="shared" ca="1" si="28"/>
        <v>-0.14679262200999565</v>
      </c>
      <c r="G432" s="6">
        <v>200</v>
      </c>
      <c r="H432" s="45">
        <f t="shared" ca="1" si="29"/>
        <v>-29.35852440199913</v>
      </c>
      <c r="I432" s="8" t="str">
        <f t="shared" ca="1" si="25"/>
        <v>Hit</v>
      </c>
    </row>
    <row r="433" spans="2:9" x14ac:dyDescent="0.35">
      <c r="B433" s="6">
        <v>384</v>
      </c>
      <c r="C433" s="44">
        <f t="shared" ca="1" si="26"/>
        <v>0.99847312736073068</v>
      </c>
      <c r="D433" s="6">
        <v>400</v>
      </c>
      <c r="E433" s="45">
        <f t="shared" ca="1" si="27"/>
        <v>399.38925094429226</v>
      </c>
      <c r="F433" s="44">
        <f t="shared" ca="1" si="28"/>
        <v>0.40678464154071514</v>
      </c>
      <c r="G433" s="6">
        <v>200</v>
      </c>
      <c r="H433" s="45">
        <f t="shared" ca="1" si="29"/>
        <v>81.356928308143026</v>
      </c>
      <c r="I433" s="8" t="str">
        <f t="shared" ca="1" si="25"/>
        <v>Hit</v>
      </c>
    </row>
    <row r="434" spans="2:9" x14ac:dyDescent="0.35">
      <c r="B434" s="6">
        <v>385</v>
      </c>
      <c r="C434" s="44">
        <f t="shared" ca="1" si="26"/>
        <v>6.8967414490963136E-2</v>
      </c>
      <c r="D434" s="6">
        <v>400</v>
      </c>
      <c r="E434" s="45">
        <f t="shared" ca="1" si="27"/>
        <v>27.586965796385254</v>
      </c>
      <c r="F434" s="44">
        <f t="shared" ca="1" si="28"/>
        <v>-1.3099884919770679</v>
      </c>
      <c r="G434" s="6">
        <v>200</v>
      </c>
      <c r="H434" s="45">
        <f t="shared" ca="1" si="29"/>
        <v>-261.99769839541358</v>
      </c>
      <c r="I434" s="8" t="str">
        <f t="shared" ref="I434:I497" ca="1" si="30">IF(AND(E434&gt;=$C$37,E434&lt;=$C$39,H434&gt;=$C$42,H434&lt;=$C$44),"Hit","Miss")</f>
        <v>Miss</v>
      </c>
    </row>
    <row r="435" spans="2:9" x14ac:dyDescent="0.35">
      <c r="B435" s="6">
        <v>386</v>
      </c>
      <c r="C435" s="44">
        <f t="shared" ref="C435:C498" ca="1" si="31">_xlfn.NORM.INV(RAND(),0,1)</f>
        <v>0.3792919681585124</v>
      </c>
      <c r="D435" s="6">
        <v>400</v>
      </c>
      <c r="E435" s="45">
        <f t="shared" ref="E435:E498" ca="1" si="32">C435*D435</f>
        <v>151.71678726340497</v>
      </c>
      <c r="F435" s="44">
        <f t="shared" ref="F435:F498" ca="1" si="33">_xlfn.NORM.INV(RAND(),0,1)</f>
        <v>0.91847697880502721</v>
      </c>
      <c r="G435" s="6">
        <v>200</v>
      </c>
      <c r="H435" s="45">
        <f t="shared" ref="H435:H498" ca="1" si="34">G435*F435</f>
        <v>183.69539576100544</v>
      </c>
      <c r="I435" s="8" t="str">
        <f t="shared" ca="1" si="30"/>
        <v>Hit</v>
      </c>
    </row>
    <row r="436" spans="2:9" x14ac:dyDescent="0.35">
      <c r="B436" s="6">
        <v>387</v>
      </c>
      <c r="C436" s="44">
        <f t="shared" ca="1" si="31"/>
        <v>0.30377784226073334</v>
      </c>
      <c r="D436" s="6">
        <v>400</v>
      </c>
      <c r="E436" s="45">
        <f t="shared" ca="1" si="32"/>
        <v>121.51113690429334</v>
      </c>
      <c r="F436" s="44">
        <f t="shared" ca="1" si="33"/>
        <v>1.2902836995861773</v>
      </c>
      <c r="G436" s="6">
        <v>200</v>
      </c>
      <c r="H436" s="45">
        <f t="shared" ca="1" si="34"/>
        <v>258.05673991723546</v>
      </c>
      <c r="I436" s="8" t="str">
        <f t="shared" ca="1" si="30"/>
        <v>Miss</v>
      </c>
    </row>
    <row r="437" spans="2:9" x14ac:dyDescent="0.35">
      <c r="B437" s="6">
        <v>388</v>
      </c>
      <c r="C437" s="44">
        <f t="shared" ca="1" si="31"/>
        <v>0.57680667418768161</v>
      </c>
      <c r="D437" s="6">
        <v>400</v>
      </c>
      <c r="E437" s="45">
        <f t="shared" ca="1" si="32"/>
        <v>230.72266967507264</v>
      </c>
      <c r="F437" s="44">
        <f t="shared" ca="1" si="33"/>
        <v>0.5803342042237889</v>
      </c>
      <c r="G437" s="6">
        <v>200</v>
      </c>
      <c r="H437" s="45">
        <f t="shared" ca="1" si="34"/>
        <v>116.06684084475778</v>
      </c>
      <c r="I437" s="8" t="str">
        <f t="shared" ca="1" si="30"/>
        <v>Hit</v>
      </c>
    </row>
    <row r="438" spans="2:9" x14ac:dyDescent="0.35">
      <c r="B438" s="6">
        <v>389</v>
      </c>
      <c r="C438" s="44">
        <f t="shared" ca="1" si="31"/>
        <v>-1.1010463475567875</v>
      </c>
      <c r="D438" s="6">
        <v>400</v>
      </c>
      <c r="E438" s="45">
        <f t="shared" ca="1" si="32"/>
        <v>-440.41853902271504</v>
      </c>
      <c r="F438" s="44">
        <f t="shared" ca="1" si="33"/>
        <v>-0.11767339834976569</v>
      </c>
      <c r="G438" s="6">
        <v>200</v>
      </c>
      <c r="H438" s="45">
        <f t="shared" ca="1" si="34"/>
        <v>-23.534679669953139</v>
      </c>
      <c r="I438" s="8" t="str">
        <f t="shared" ca="1" si="30"/>
        <v>Hit</v>
      </c>
    </row>
    <row r="439" spans="2:9" x14ac:dyDescent="0.35">
      <c r="B439" s="6">
        <v>390</v>
      </c>
      <c r="C439" s="44">
        <f t="shared" ca="1" si="31"/>
        <v>2.0899550454687219</v>
      </c>
      <c r="D439" s="6">
        <v>400</v>
      </c>
      <c r="E439" s="45">
        <f t="shared" ca="1" si="32"/>
        <v>835.98201818748873</v>
      </c>
      <c r="F439" s="44">
        <f t="shared" ca="1" si="33"/>
        <v>-0.16743177583779761</v>
      </c>
      <c r="G439" s="6">
        <v>200</v>
      </c>
      <c r="H439" s="45">
        <f t="shared" ca="1" si="34"/>
        <v>-33.486355167559523</v>
      </c>
      <c r="I439" s="8" t="str">
        <f t="shared" ca="1" si="30"/>
        <v>Hit</v>
      </c>
    </row>
    <row r="440" spans="2:9" x14ac:dyDescent="0.35">
      <c r="B440" s="6">
        <v>391</v>
      </c>
      <c r="C440" s="44">
        <f t="shared" ca="1" si="31"/>
        <v>-1.4009038567840935</v>
      </c>
      <c r="D440" s="6">
        <v>400</v>
      </c>
      <c r="E440" s="45">
        <f t="shared" ca="1" si="32"/>
        <v>-560.36154271363739</v>
      </c>
      <c r="F440" s="44">
        <f t="shared" ca="1" si="33"/>
        <v>-1.806626571870895E-3</v>
      </c>
      <c r="G440" s="6">
        <v>200</v>
      </c>
      <c r="H440" s="45">
        <f t="shared" ca="1" si="34"/>
        <v>-0.36132531437417903</v>
      </c>
      <c r="I440" s="8" t="str">
        <f t="shared" ca="1" si="30"/>
        <v>Hit</v>
      </c>
    </row>
    <row r="441" spans="2:9" x14ac:dyDescent="0.35">
      <c r="B441" s="6">
        <v>392</v>
      </c>
      <c r="C441" s="44">
        <f t="shared" ca="1" si="31"/>
        <v>1.2925755998022217</v>
      </c>
      <c r="D441" s="6">
        <v>400</v>
      </c>
      <c r="E441" s="45">
        <f t="shared" ca="1" si="32"/>
        <v>517.03023992088868</v>
      </c>
      <c r="F441" s="44">
        <f t="shared" ca="1" si="33"/>
        <v>-0.33852608386730038</v>
      </c>
      <c r="G441" s="6">
        <v>200</v>
      </c>
      <c r="H441" s="45">
        <f t="shared" ca="1" si="34"/>
        <v>-67.70521677346008</v>
      </c>
      <c r="I441" s="8" t="str">
        <f t="shared" ca="1" si="30"/>
        <v>Hit</v>
      </c>
    </row>
    <row r="442" spans="2:9" x14ac:dyDescent="0.35">
      <c r="B442" s="6">
        <v>393</v>
      </c>
      <c r="C442" s="44">
        <f t="shared" ca="1" si="31"/>
        <v>-0.65524173969432853</v>
      </c>
      <c r="D442" s="6">
        <v>400</v>
      </c>
      <c r="E442" s="45">
        <f t="shared" ca="1" si="32"/>
        <v>-262.09669587773141</v>
      </c>
      <c r="F442" s="44">
        <f t="shared" ca="1" si="33"/>
        <v>-1.8136346365889247</v>
      </c>
      <c r="G442" s="6">
        <v>200</v>
      </c>
      <c r="H442" s="45">
        <f t="shared" ca="1" si="34"/>
        <v>-362.72692731778494</v>
      </c>
      <c r="I442" s="8" t="str">
        <f t="shared" ca="1" si="30"/>
        <v>Miss</v>
      </c>
    </row>
    <row r="443" spans="2:9" x14ac:dyDescent="0.35">
      <c r="B443" s="6">
        <v>394</v>
      </c>
      <c r="C443" s="44">
        <f t="shared" ca="1" si="31"/>
        <v>1.1415572481687526</v>
      </c>
      <c r="D443" s="6">
        <v>400</v>
      </c>
      <c r="E443" s="45">
        <f t="shared" ca="1" si="32"/>
        <v>456.62289926750105</v>
      </c>
      <c r="F443" s="44">
        <f t="shared" ca="1" si="33"/>
        <v>-0.32042588126628607</v>
      </c>
      <c r="G443" s="6">
        <v>200</v>
      </c>
      <c r="H443" s="45">
        <f t="shared" ca="1" si="34"/>
        <v>-64.085176253257217</v>
      </c>
      <c r="I443" s="8" t="str">
        <f t="shared" ca="1" si="30"/>
        <v>Hit</v>
      </c>
    </row>
    <row r="444" spans="2:9" x14ac:dyDescent="0.35">
      <c r="B444" s="6">
        <v>395</v>
      </c>
      <c r="C444" s="44">
        <f t="shared" ca="1" si="31"/>
        <v>-3.1169367302935713</v>
      </c>
      <c r="D444" s="6">
        <v>400</v>
      </c>
      <c r="E444" s="45">
        <f t="shared" ca="1" si="32"/>
        <v>-1246.7746921174285</v>
      </c>
      <c r="F444" s="44">
        <f t="shared" ca="1" si="33"/>
        <v>-1.068988990335709</v>
      </c>
      <c r="G444" s="6">
        <v>200</v>
      </c>
      <c r="H444" s="45">
        <f t="shared" ca="1" si="34"/>
        <v>-213.7977980671418</v>
      </c>
      <c r="I444" s="8" t="str">
        <f t="shared" ca="1" si="30"/>
        <v>Miss</v>
      </c>
    </row>
    <row r="445" spans="2:9" x14ac:dyDescent="0.35">
      <c r="B445" s="6">
        <v>396</v>
      </c>
      <c r="C445" s="44">
        <f t="shared" ca="1" si="31"/>
        <v>1.0534984253608519</v>
      </c>
      <c r="D445" s="6">
        <v>400</v>
      </c>
      <c r="E445" s="45">
        <f t="shared" ca="1" si="32"/>
        <v>421.39937014434076</v>
      </c>
      <c r="F445" s="44">
        <f t="shared" ca="1" si="33"/>
        <v>0.60514190450156247</v>
      </c>
      <c r="G445" s="6">
        <v>200</v>
      </c>
      <c r="H445" s="45">
        <f t="shared" ca="1" si="34"/>
        <v>121.0283809003125</v>
      </c>
      <c r="I445" s="8" t="str">
        <f t="shared" ca="1" si="30"/>
        <v>Hit</v>
      </c>
    </row>
    <row r="446" spans="2:9" x14ac:dyDescent="0.35">
      <c r="B446" s="6">
        <v>397</v>
      </c>
      <c r="C446" s="44">
        <f t="shared" ca="1" si="31"/>
        <v>-1.7491115811082163</v>
      </c>
      <c r="D446" s="6">
        <v>400</v>
      </c>
      <c r="E446" s="45">
        <f t="shared" ca="1" si="32"/>
        <v>-699.64463244328647</v>
      </c>
      <c r="F446" s="44">
        <f t="shared" ca="1" si="33"/>
        <v>-0.20755038903117012</v>
      </c>
      <c r="G446" s="6">
        <v>200</v>
      </c>
      <c r="H446" s="45">
        <f t="shared" ca="1" si="34"/>
        <v>-41.510077806234023</v>
      </c>
      <c r="I446" s="8" t="str">
        <f t="shared" ca="1" si="30"/>
        <v>Hit</v>
      </c>
    </row>
    <row r="447" spans="2:9" x14ac:dyDescent="0.35">
      <c r="B447" s="6">
        <v>398</v>
      </c>
      <c r="C447" s="44">
        <f t="shared" ca="1" si="31"/>
        <v>0.68390393203998079</v>
      </c>
      <c r="D447" s="6">
        <v>400</v>
      </c>
      <c r="E447" s="45">
        <f t="shared" ca="1" si="32"/>
        <v>273.56157281599229</v>
      </c>
      <c r="F447" s="44">
        <f t="shared" ca="1" si="33"/>
        <v>-0.10370335613804532</v>
      </c>
      <c r="G447" s="6">
        <v>200</v>
      </c>
      <c r="H447" s="45">
        <f t="shared" ca="1" si="34"/>
        <v>-20.740671227609063</v>
      </c>
      <c r="I447" s="8" t="str">
        <f t="shared" ca="1" si="30"/>
        <v>Hit</v>
      </c>
    </row>
    <row r="448" spans="2:9" x14ac:dyDescent="0.35">
      <c r="B448" s="6">
        <v>399</v>
      </c>
      <c r="C448" s="44">
        <f t="shared" ca="1" si="31"/>
        <v>-9.2369071801095076E-2</v>
      </c>
      <c r="D448" s="6">
        <v>400</v>
      </c>
      <c r="E448" s="45">
        <f t="shared" ca="1" si="32"/>
        <v>-36.947628720438033</v>
      </c>
      <c r="F448" s="44">
        <f t="shared" ca="1" si="33"/>
        <v>-8.282509709239616E-2</v>
      </c>
      <c r="G448" s="6">
        <v>200</v>
      </c>
      <c r="H448" s="45">
        <f t="shared" ca="1" si="34"/>
        <v>-16.565019418479231</v>
      </c>
      <c r="I448" s="8" t="str">
        <f t="shared" ca="1" si="30"/>
        <v>Hit</v>
      </c>
    </row>
    <row r="449" spans="2:9" x14ac:dyDescent="0.35">
      <c r="B449" s="6">
        <v>400</v>
      </c>
      <c r="C449" s="44">
        <f t="shared" ca="1" si="31"/>
        <v>9.4401520768985461E-2</v>
      </c>
      <c r="D449" s="6">
        <v>400</v>
      </c>
      <c r="E449" s="45">
        <f t="shared" ca="1" si="32"/>
        <v>37.760608307594183</v>
      </c>
      <c r="F449" s="44">
        <f t="shared" ca="1" si="33"/>
        <v>-0.35760699296284987</v>
      </c>
      <c r="G449" s="6">
        <v>200</v>
      </c>
      <c r="H449" s="45">
        <f t="shared" ca="1" si="34"/>
        <v>-71.52139859256998</v>
      </c>
      <c r="I449" s="8" t="str">
        <f t="shared" ca="1" si="30"/>
        <v>Hit</v>
      </c>
    </row>
    <row r="450" spans="2:9" x14ac:dyDescent="0.35">
      <c r="B450" s="6">
        <v>401</v>
      </c>
      <c r="C450" s="44">
        <f t="shared" ca="1" si="31"/>
        <v>-3.3824254696204953E-2</v>
      </c>
      <c r="D450" s="6">
        <v>400</v>
      </c>
      <c r="E450" s="45">
        <f t="shared" ca="1" si="32"/>
        <v>-13.529701878481982</v>
      </c>
      <c r="F450" s="44">
        <f t="shared" ca="1" si="33"/>
        <v>1.7148642535339944</v>
      </c>
      <c r="G450" s="6">
        <v>200</v>
      </c>
      <c r="H450" s="45">
        <f t="shared" ca="1" si="34"/>
        <v>342.97285070679891</v>
      </c>
      <c r="I450" s="8" t="str">
        <f t="shared" ca="1" si="30"/>
        <v>Miss</v>
      </c>
    </row>
    <row r="451" spans="2:9" x14ac:dyDescent="0.35">
      <c r="B451" s="6">
        <v>402</v>
      </c>
      <c r="C451" s="44">
        <f t="shared" ca="1" si="31"/>
        <v>-0.99541016196665943</v>
      </c>
      <c r="D451" s="6">
        <v>400</v>
      </c>
      <c r="E451" s="45">
        <f t="shared" ca="1" si="32"/>
        <v>-398.1640647866638</v>
      </c>
      <c r="F451" s="44">
        <f t="shared" ca="1" si="33"/>
        <v>-0.35062228547790569</v>
      </c>
      <c r="G451" s="6">
        <v>200</v>
      </c>
      <c r="H451" s="45">
        <f t="shared" ca="1" si="34"/>
        <v>-70.124457095581135</v>
      </c>
      <c r="I451" s="8" t="str">
        <f t="shared" ca="1" si="30"/>
        <v>Hit</v>
      </c>
    </row>
    <row r="452" spans="2:9" x14ac:dyDescent="0.35">
      <c r="B452" s="6">
        <v>403</v>
      </c>
      <c r="C452" s="44">
        <f t="shared" ca="1" si="31"/>
        <v>0.47116548022906313</v>
      </c>
      <c r="D452" s="6">
        <v>400</v>
      </c>
      <c r="E452" s="45">
        <f t="shared" ca="1" si="32"/>
        <v>188.46619209162526</v>
      </c>
      <c r="F452" s="44">
        <f t="shared" ca="1" si="33"/>
        <v>0.77360250516264339</v>
      </c>
      <c r="G452" s="6">
        <v>200</v>
      </c>
      <c r="H452" s="45">
        <f t="shared" ca="1" si="34"/>
        <v>154.72050103252869</v>
      </c>
      <c r="I452" s="8" t="str">
        <f t="shared" ca="1" si="30"/>
        <v>Hit</v>
      </c>
    </row>
    <row r="453" spans="2:9" x14ac:dyDescent="0.35">
      <c r="B453" s="6">
        <v>404</v>
      </c>
      <c r="C453" s="44">
        <f t="shared" ca="1" si="31"/>
        <v>2.654151126032931E-2</v>
      </c>
      <c r="D453" s="6">
        <v>400</v>
      </c>
      <c r="E453" s="45">
        <f t="shared" ca="1" si="32"/>
        <v>10.616604504131724</v>
      </c>
      <c r="F453" s="44">
        <f t="shared" ca="1" si="33"/>
        <v>-0.48505126117459124</v>
      </c>
      <c r="G453" s="6">
        <v>200</v>
      </c>
      <c r="H453" s="45">
        <f t="shared" ca="1" si="34"/>
        <v>-97.010252234918255</v>
      </c>
      <c r="I453" s="8" t="str">
        <f t="shared" ca="1" si="30"/>
        <v>Hit</v>
      </c>
    </row>
    <row r="454" spans="2:9" x14ac:dyDescent="0.35">
      <c r="B454" s="6">
        <v>405</v>
      </c>
      <c r="C454" s="44">
        <f t="shared" ca="1" si="31"/>
        <v>0.49637338870691927</v>
      </c>
      <c r="D454" s="6">
        <v>400</v>
      </c>
      <c r="E454" s="45">
        <f t="shared" ca="1" si="32"/>
        <v>198.54935548276771</v>
      </c>
      <c r="F454" s="44">
        <f t="shared" ca="1" si="33"/>
        <v>-1.817220995384353E-2</v>
      </c>
      <c r="G454" s="6">
        <v>200</v>
      </c>
      <c r="H454" s="45">
        <f t="shared" ca="1" si="34"/>
        <v>-3.634441990768706</v>
      </c>
      <c r="I454" s="8" t="str">
        <f t="shared" ca="1" si="30"/>
        <v>Hit</v>
      </c>
    </row>
    <row r="455" spans="2:9" x14ac:dyDescent="0.35">
      <c r="B455" s="6">
        <v>406</v>
      </c>
      <c r="C455" s="44">
        <f t="shared" ca="1" si="31"/>
        <v>-0.97127990094927152</v>
      </c>
      <c r="D455" s="6">
        <v>400</v>
      </c>
      <c r="E455" s="45">
        <f t="shared" ca="1" si="32"/>
        <v>-388.51196037970863</v>
      </c>
      <c r="F455" s="44">
        <f t="shared" ca="1" si="33"/>
        <v>-0.22799900148312255</v>
      </c>
      <c r="G455" s="6">
        <v>200</v>
      </c>
      <c r="H455" s="45">
        <f t="shared" ca="1" si="34"/>
        <v>-45.599800296624508</v>
      </c>
      <c r="I455" s="8" t="str">
        <f t="shared" ca="1" si="30"/>
        <v>Hit</v>
      </c>
    </row>
    <row r="456" spans="2:9" x14ac:dyDescent="0.35">
      <c r="B456" s="6">
        <v>407</v>
      </c>
      <c r="C456" s="44">
        <f t="shared" ca="1" si="31"/>
        <v>-0.33605267362990726</v>
      </c>
      <c r="D456" s="6">
        <v>400</v>
      </c>
      <c r="E456" s="45">
        <f t="shared" ca="1" si="32"/>
        <v>-134.42106945196289</v>
      </c>
      <c r="F456" s="44">
        <f t="shared" ca="1" si="33"/>
        <v>0.85052001911251274</v>
      </c>
      <c r="G456" s="6">
        <v>200</v>
      </c>
      <c r="H456" s="45">
        <f t="shared" ca="1" si="34"/>
        <v>170.10400382250253</v>
      </c>
      <c r="I456" s="8" t="str">
        <f t="shared" ca="1" si="30"/>
        <v>Hit</v>
      </c>
    </row>
    <row r="457" spans="2:9" x14ac:dyDescent="0.35">
      <c r="B457" s="6">
        <v>408</v>
      </c>
      <c r="C457" s="44">
        <f t="shared" ca="1" si="31"/>
        <v>-1.4616757938107958</v>
      </c>
      <c r="D457" s="6">
        <v>400</v>
      </c>
      <c r="E457" s="45">
        <f t="shared" ca="1" si="32"/>
        <v>-584.67031752431831</v>
      </c>
      <c r="F457" s="44">
        <f t="shared" ca="1" si="33"/>
        <v>0.74484816375585761</v>
      </c>
      <c r="G457" s="6">
        <v>200</v>
      </c>
      <c r="H457" s="45">
        <f t="shared" ca="1" si="34"/>
        <v>148.96963275117153</v>
      </c>
      <c r="I457" s="8" t="str">
        <f t="shared" ca="1" si="30"/>
        <v>Hit</v>
      </c>
    </row>
    <row r="458" spans="2:9" x14ac:dyDescent="0.35">
      <c r="B458" s="6">
        <v>409</v>
      </c>
      <c r="C458" s="44">
        <f t="shared" ca="1" si="31"/>
        <v>-0.16728395568602561</v>
      </c>
      <c r="D458" s="6">
        <v>400</v>
      </c>
      <c r="E458" s="45">
        <f t="shared" ca="1" si="32"/>
        <v>-66.913582274410246</v>
      </c>
      <c r="F458" s="44">
        <f t="shared" ca="1" si="33"/>
        <v>-0.107925508025841</v>
      </c>
      <c r="G458" s="6">
        <v>200</v>
      </c>
      <c r="H458" s="45">
        <f t="shared" ca="1" si="34"/>
        <v>-21.585101605168198</v>
      </c>
      <c r="I458" s="8" t="str">
        <f t="shared" ca="1" si="30"/>
        <v>Hit</v>
      </c>
    </row>
    <row r="459" spans="2:9" x14ac:dyDescent="0.35">
      <c r="B459" s="6">
        <v>410</v>
      </c>
      <c r="C459" s="44">
        <f t="shared" ca="1" si="31"/>
        <v>1.72072387744941</v>
      </c>
      <c r="D459" s="6">
        <v>400</v>
      </c>
      <c r="E459" s="45">
        <f t="shared" ca="1" si="32"/>
        <v>688.28955097976404</v>
      </c>
      <c r="F459" s="44">
        <f t="shared" ca="1" si="33"/>
        <v>0.4922855633415249</v>
      </c>
      <c r="G459" s="6">
        <v>200</v>
      </c>
      <c r="H459" s="45">
        <f t="shared" ca="1" si="34"/>
        <v>98.457112668304987</v>
      </c>
      <c r="I459" s="8" t="str">
        <f t="shared" ca="1" si="30"/>
        <v>Hit</v>
      </c>
    </row>
    <row r="460" spans="2:9" x14ac:dyDescent="0.35">
      <c r="B460" s="6">
        <v>411</v>
      </c>
      <c r="C460" s="44">
        <f t="shared" ca="1" si="31"/>
        <v>-1.6742295381790286</v>
      </c>
      <c r="D460" s="6">
        <v>400</v>
      </c>
      <c r="E460" s="45">
        <f t="shared" ca="1" si="32"/>
        <v>-669.6918152716114</v>
      </c>
      <c r="F460" s="44">
        <f t="shared" ca="1" si="33"/>
        <v>0.67061589132762778</v>
      </c>
      <c r="G460" s="6">
        <v>200</v>
      </c>
      <c r="H460" s="45">
        <f t="shared" ca="1" si="34"/>
        <v>134.12317826552555</v>
      </c>
      <c r="I460" s="8" t="str">
        <f t="shared" ca="1" si="30"/>
        <v>Hit</v>
      </c>
    </row>
    <row r="461" spans="2:9" x14ac:dyDescent="0.35">
      <c r="B461" s="6">
        <v>412</v>
      </c>
      <c r="C461" s="44">
        <f t="shared" ca="1" si="31"/>
        <v>1.0978780932134178</v>
      </c>
      <c r="D461" s="6">
        <v>400</v>
      </c>
      <c r="E461" s="45">
        <f t="shared" ca="1" si="32"/>
        <v>439.15123728536713</v>
      </c>
      <c r="F461" s="44">
        <f t="shared" ca="1" si="33"/>
        <v>-1.0107356669970295</v>
      </c>
      <c r="G461" s="6">
        <v>200</v>
      </c>
      <c r="H461" s="45">
        <f t="shared" ca="1" si="34"/>
        <v>-202.1471333994059</v>
      </c>
      <c r="I461" s="8" t="str">
        <f t="shared" ca="1" si="30"/>
        <v>Miss</v>
      </c>
    </row>
    <row r="462" spans="2:9" x14ac:dyDescent="0.35">
      <c r="B462" s="6">
        <v>413</v>
      </c>
      <c r="C462" s="44">
        <f t="shared" ca="1" si="31"/>
        <v>0.1370711178143082</v>
      </c>
      <c r="D462" s="6">
        <v>400</v>
      </c>
      <c r="E462" s="45">
        <f t="shared" ca="1" si="32"/>
        <v>54.828447125723279</v>
      </c>
      <c r="F462" s="44">
        <f t="shared" ca="1" si="33"/>
        <v>1.4954755031737564E-2</v>
      </c>
      <c r="G462" s="6">
        <v>200</v>
      </c>
      <c r="H462" s="45">
        <f t="shared" ca="1" si="34"/>
        <v>2.9909510063475127</v>
      </c>
      <c r="I462" s="8" t="str">
        <f t="shared" ca="1" si="30"/>
        <v>Hit</v>
      </c>
    </row>
    <row r="463" spans="2:9" x14ac:dyDescent="0.35">
      <c r="B463" s="6">
        <v>414</v>
      </c>
      <c r="C463" s="44">
        <f t="shared" ca="1" si="31"/>
        <v>-0.64838563871707211</v>
      </c>
      <c r="D463" s="6">
        <v>400</v>
      </c>
      <c r="E463" s="45">
        <f t="shared" ca="1" si="32"/>
        <v>-259.35425548682883</v>
      </c>
      <c r="F463" s="44">
        <f t="shared" ca="1" si="33"/>
        <v>-0.45368769461789393</v>
      </c>
      <c r="G463" s="6">
        <v>200</v>
      </c>
      <c r="H463" s="45">
        <f t="shared" ca="1" si="34"/>
        <v>-90.737538923578782</v>
      </c>
      <c r="I463" s="8" t="str">
        <f t="shared" ca="1" si="30"/>
        <v>Hit</v>
      </c>
    </row>
    <row r="464" spans="2:9" x14ac:dyDescent="0.35">
      <c r="B464" s="6">
        <v>415</v>
      </c>
      <c r="C464" s="44">
        <f t="shared" ca="1" si="31"/>
        <v>-1.1737334082669497</v>
      </c>
      <c r="D464" s="6">
        <v>400</v>
      </c>
      <c r="E464" s="45">
        <f t="shared" ca="1" si="32"/>
        <v>-469.49336330677988</v>
      </c>
      <c r="F464" s="44">
        <f t="shared" ca="1" si="33"/>
        <v>0.59759783950271383</v>
      </c>
      <c r="G464" s="6">
        <v>200</v>
      </c>
      <c r="H464" s="45">
        <f t="shared" ca="1" si="34"/>
        <v>119.51956790054277</v>
      </c>
      <c r="I464" s="8" t="str">
        <f t="shared" ca="1" si="30"/>
        <v>Hit</v>
      </c>
    </row>
    <row r="465" spans="2:9" x14ac:dyDescent="0.35">
      <c r="B465" s="6">
        <v>416</v>
      </c>
      <c r="C465" s="44">
        <f t="shared" ca="1" si="31"/>
        <v>-0.3638233425737607</v>
      </c>
      <c r="D465" s="6">
        <v>400</v>
      </c>
      <c r="E465" s="45">
        <f t="shared" ca="1" si="32"/>
        <v>-145.52933702950429</v>
      </c>
      <c r="F465" s="44">
        <f t="shared" ca="1" si="33"/>
        <v>-2.0860853244121023</v>
      </c>
      <c r="G465" s="6">
        <v>200</v>
      </c>
      <c r="H465" s="45">
        <f t="shared" ca="1" si="34"/>
        <v>-417.21706488242046</v>
      </c>
      <c r="I465" s="8" t="str">
        <f t="shared" ca="1" si="30"/>
        <v>Miss</v>
      </c>
    </row>
    <row r="466" spans="2:9" x14ac:dyDescent="0.35">
      <c r="B466" s="6">
        <v>417</v>
      </c>
      <c r="C466" s="44">
        <f t="shared" ca="1" si="31"/>
        <v>2.0630344428642133</v>
      </c>
      <c r="D466" s="6">
        <v>400</v>
      </c>
      <c r="E466" s="45">
        <f t="shared" ca="1" si="32"/>
        <v>825.2137771456853</v>
      </c>
      <c r="F466" s="44">
        <f t="shared" ca="1" si="33"/>
        <v>1.569753890848415</v>
      </c>
      <c r="G466" s="6">
        <v>200</v>
      </c>
      <c r="H466" s="45">
        <f t="shared" ca="1" si="34"/>
        <v>313.95077816968302</v>
      </c>
      <c r="I466" s="8" t="str">
        <f t="shared" ca="1" si="30"/>
        <v>Miss</v>
      </c>
    </row>
    <row r="467" spans="2:9" x14ac:dyDescent="0.35">
      <c r="B467" s="6">
        <v>418</v>
      </c>
      <c r="C467" s="44">
        <f t="shared" ca="1" si="31"/>
        <v>1.8063838896453066</v>
      </c>
      <c r="D467" s="6">
        <v>400</v>
      </c>
      <c r="E467" s="45">
        <f t="shared" ca="1" si="32"/>
        <v>722.55355585812265</v>
      </c>
      <c r="F467" s="44">
        <f t="shared" ca="1" si="33"/>
        <v>-0.85018028989692285</v>
      </c>
      <c r="G467" s="6">
        <v>200</v>
      </c>
      <c r="H467" s="45">
        <f t="shared" ca="1" si="34"/>
        <v>-170.03605797938457</v>
      </c>
      <c r="I467" s="8" t="str">
        <f t="shared" ca="1" si="30"/>
        <v>Hit</v>
      </c>
    </row>
    <row r="468" spans="2:9" x14ac:dyDescent="0.35">
      <c r="B468" s="6">
        <v>419</v>
      </c>
      <c r="C468" s="44">
        <f t="shared" ca="1" si="31"/>
        <v>1.5462442050726877</v>
      </c>
      <c r="D468" s="6">
        <v>400</v>
      </c>
      <c r="E468" s="45">
        <f t="shared" ca="1" si="32"/>
        <v>618.49768202907512</v>
      </c>
      <c r="F468" s="44">
        <f t="shared" ca="1" si="33"/>
        <v>0.60454721168664427</v>
      </c>
      <c r="G468" s="6">
        <v>200</v>
      </c>
      <c r="H468" s="45">
        <f t="shared" ca="1" si="34"/>
        <v>120.90944233732885</v>
      </c>
      <c r="I468" s="8" t="str">
        <f t="shared" ca="1" si="30"/>
        <v>Hit</v>
      </c>
    </row>
    <row r="469" spans="2:9" x14ac:dyDescent="0.35">
      <c r="B469" s="6">
        <v>420</v>
      </c>
      <c r="C469" s="44">
        <f t="shared" ca="1" si="31"/>
        <v>-0.12840016167612886</v>
      </c>
      <c r="D469" s="6">
        <v>400</v>
      </c>
      <c r="E469" s="45">
        <f t="shared" ca="1" si="32"/>
        <v>-51.360064670451543</v>
      </c>
      <c r="F469" s="44">
        <f t="shared" ca="1" si="33"/>
        <v>-2.6628861368708026E-4</v>
      </c>
      <c r="G469" s="6">
        <v>200</v>
      </c>
      <c r="H469" s="45">
        <f t="shared" ca="1" si="34"/>
        <v>-5.3257722737416052E-2</v>
      </c>
      <c r="I469" s="8" t="str">
        <f t="shared" ca="1" si="30"/>
        <v>Hit</v>
      </c>
    </row>
    <row r="470" spans="2:9" x14ac:dyDescent="0.35">
      <c r="B470" s="6">
        <v>421</v>
      </c>
      <c r="C470" s="44">
        <f t="shared" ca="1" si="31"/>
        <v>-0.49964896114192986</v>
      </c>
      <c r="D470" s="6">
        <v>400</v>
      </c>
      <c r="E470" s="45">
        <f t="shared" ca="1" si="32"/>
        <v>-199.85958445677196</v>
      </c>
      <c r="F470" s="44">
        <f t="shared" ca="1" si="33"/>
        <v>1.9721693969292211</v>
      </c>
      <c r="G470" s="6">
        <v>200</v>
      </c>
      <c r="H470" s="45">
        <f t="shared" ca="1" si="34"/>
        <v>394.43387938584419</v>
      </c>
      <c r="I470" s="8" t="str">
        <f t="shared" ca="1" si="30"/>
        <v>Miss</v>
      </c>
    </row>
    <row r="471" spans="2:9" x14ac:dyDescent="0.35">
      <c r="B471" s="6">
        <v>422</v>
      </c>
      <c r="C471" s="44">
        <f t="shared" ca="1" si="31"/>
        <v>-0.58502217101275955</v>
      </c>
      <c r="D471" s="6">
        <v>400</v>
      </c>
      <c r="E471" s="45">
        <f t="shared" ca="1" si="32"/>
        <v>-234.00886840510381</v>
      </c>
      <c r="F471" s="44">
        <f t="shared" ca="1" si="33"/>
        <v>1.3208656161470991</v>
      </c>
      <c r="G471" s="6">
        <v>200</v>
      </c>
      <c r="H471" s="45">
        <f t="shared" ca="1" si="34"/>
        <v>264.17312322941984</v>
      </c>
      <c r="I471" s="8" t="str">
        <f t="shared" ca="1" si="30"/>
        <v>Miss</v>
      </c>
    </row>
    <row r="472" spans="2:9" x14ac:dyDescent="0.35">
      <c r="B472" s="6">
        <v>423</v>
      </c>
      <c r="C472" s="44">
        <f t="shared" ca="1" si="31"/>
        <v>0.28765418146058991</v>
      </c>
      <c r="D472" s="6">
        <v>400</v>
      </c>
      <c r="E472" s="45">
        <f t="shared" ca="1" si="32"/>
        <v>115.06167258423596</v>
      </c>
      <c r="F472" s="44">
        <f t="shared" ca="1" si="33"/>
        <v>1.0227302419784516</v>
      </c>
      <c r="G472" s="6">
        <v>200</v>
      </c>
      <c r="H472" s="45">
        <f t="shared" ca="1" si="34"/>
        <v>204.54604839569032</v>
      </c>
      <c r="I472" s="8" t="str">
        <f t="shared" ca="1" si="30"/>
        <v>Miss</v>
      </c>
    </row>
    <row r="473" spans="2:9" x14ac:dyDescent="0.35">
      <c r="B473" s="6">
        <v>424</v>
      </c>
      <c r="C473" s="44">
        <f t="shared" ca="1" si="31"/>
        <v>0.33781426156084782</v>
      </c>
      <c r="D473" s="6">
        <v>400</v>
      </c>
      <c r="E473" s="45">
        <f t="shared" ca="1" si="32"/>
        <v>135.12570462433914</v>
      </c>
      <c r="F473" s="44">
        <f t="shared" ca="1" si="33"/>
        <v>-1.2145205178199847</v>
      </c>
      <c r="G473" s="6">
        <v>200</v>
      </c>
      <c r="H473" s="45">
        <f t="shared" ca="1" si="34"/>
        <v>-242.90410356399696</v>
      </c>
      <c r="I473" s="8" t="str">
        <f t="shared" ca="1" si="30"/>
        <v>Miss</v>
      </c>
    </row>
    <row r="474" spans="2:9" x14ac:dyDescent="0.35">
      <c r="B474" s="6">
        <v>425</v>
      </c>
      <c r="C474" s="44">
        <f t="shared" ca="1" si="31"/>
        <v>-0.20521161601929902</v>
      </c>
      <c r="D474" s="6">
        <v>400</v>
      </c>
      <c r="E474" s="45">
        <f t="shared" ca="1" si="32"/>
        <v>-82.084646407719603</v>
      </c>
      <c r="F474" s="44">
        <f t="shared" ca="1" si="33"/>
        <v>-9.9184108016802247E-3</v>
      </c>
      <c r="G474" s="6">
        <v>200</v>
      </c>
      <c r="H474" s="45">
        <f t="shared" ca="1" si="34"/>
        <v>-1.9836821603360448</v>
      </c>
      <c r="I474" s="8" t="str">
        <f t="shared" ca="1" si="30"/>
        <v>Hit</v>
      </c>
    </row>
    <row r="475" spans="2:9" x14ac:dyDescent="0.35">
      <c r="B475" s="6">
        <v>426</v>
      </c>
      <c r="C475" s="44">
        <f t="shared" ca="1" si="31"/>
        <v>-1.7111968256873675</v>
      </c>
      <c r="D475" s="6">
        <v>400</v>
      </c>
      <c r="E475" s="45">
        <f t="shared" ca="1" si="32"/>
        <v>-684.478730274947</v>
      </c>
      <c r="F475" s="44">
        <f t="shared" ca="1" si="33"/>
        <v>-0.66773745352761438</v>
      </c>
      <c r="G475" s="6">
        <v>200</v>
      </c>
      <c r="H475" s="45">
        <f t="shared" ca="1" si="34"/>
        <v>-133.54749070552288</v>
      </c>
      <c r="I475" s="8" t="str">
        <f t="shared" ca="1" si="30"/>
        <v>Hit</v>
      </c>
    </row>
    <row r="476" spans="2:9" x14ac:dyDescent="0.35">
      <c r="B476" s="6">
        <v>427</v>
      </c>
      <c r="C476" s="44">
        <f t="shared" ca="1" si="31"/>
        <v>-1.2282251109989479</v>
      </c>
      <c r="D476" s="6">
        <v>400</v>
      </c>
      <c r="E476" s="45">
        <f t="shared" ca="1" si="32"/>
        <v>-491.29004439957919</v>
      </c>
      <c r="F476" s="44">
        <f t="shared" ca="1" si="33"/>
        <v>1.7687646003273547</v>
      </c>
      <c r="G476" s="6">
        <v>200</v>
      </c>
      <c r="H476" s="45">
        <f t="shared" ca="1" si="34"/>
        <v>353.75292006547096</v>
      </c>
      <c r="I476" s="8" t="str">
        <f t="shared" ca="1" si="30"/>
        <v>Miss</v>
      </c>
    </row>
    <row r="477" spans="2:9" x14ac:dyDescent="0.35">
      <c r="B477" s="6">
        <v>428</v>
      </c>
      <c r="C477" s="44">
        <f t="shared" ca="1" si="31"/>
        <v>-1.3353711406026989E-2</v>
      </c>
      <c r="D477" s="6">
        <v>400</v>
      </c>
      <c r="E477" s="45">
        <f t="shared" ca="1" si="32"/>
        <v>-5.3414845624107956</v>
      </c>
      <c r="F477" s="44">
        <f t="shared" ca="1" si="33"/>
        <v>0.46010689552183193</v>
      </c>
      <c r="G477" s="6">
        <v>200</v>
      </c>
      <c r="H477" s="45">
        <f t="shared" ca="1" si="34"/>
        <v>92.021379104366389</v>
      </c>
      <c r="I477" s="8" t="str">
        <f t="shared" ca="1" si="30"/>
        <v>Hit</v>
      </c>
    </row>
    <row r="478" spans="2:9" x14ac:dyDescent="0.35">
      <c r="B478" s="6">
        <v>429</v>
      </c>
      <c r="C478" s="44">
        <f t="shared" ca="1" si="31"/>
        <v>-0.90320838105193724</v>
      </c>
      <c r="D478" s="6">
        <v>400</v>
      </c>
      <c r="E478" s="45">
        <f t="shared" ca="1" si="32"/>
        <v>-361.28335242077492</v>
      </c>
      <c r="F478" s="44">
        <f t="shared" ca="1" si="33"/>
        <v>0.98145821644554632</v>
      </c>
      <c r="G478" s="6">
        <v>200</v>
      </c>
      <c r="H478" s="45">
        <f t="shared" ca="1" si="34"/>
        <v>196.29164328910926</v>
      </c>
      <c r="I478" s="8" t="str">
        <f t="shared" ca="1" si="30"/>
        <v>Hit</v>
      </c>
    </row>
    <row r="479" spans="2:9" x14ac:dyDescent="0.35">
      <c r="B479" s="6">
        <v>430</v>
      </c>
      <c r="C479" s="44">
        <f t="shared" ca="1" si="31"/>
        <v>-0.86856412238754643</v>
      </c>
      <c r="D479" s="6">
        <v>400</v>
      </c>
      <c r="E479" s="45">
        <f t="shared" ca="1" si="32"/>
        <v>-347.42564895501857</v>
      </c>
      <c r="F479" s="44">
        <f t="shared" ca="1" si="33"/>
        <v>-1.5979750200557199</v>
      </c>
      <c r="G479" s="6">
        <v>200</v>
      </c>
      <c r="H479" s="45">
        <f t="shared" ca="1" si="34"/>
        <v>-319.595004011144</v>
      </c>
      <c r="I479" s="8" t="str">
        <f t="shared" ca="1" si="30"/>
        <v>Miss</v>
      </c>
    </row>
    <row r="480" spans="2:9" x14ac:dyDescent="0.35">
      <c r="B480" s="6">
        <v>431</v>
      </c>
      <c r="C480" s="44">
        <f t="shared" ca="1" si="31"/>
        <v>-1.2221442212327027</v>
      </c>
      <c r="D480" s="6">
        <v>400</v>
      </c>
      <c r="E480" s="45">
        <f t="shared" ca="1" si="32"/>
        <v>-488.85768849308107</v>
      </c>
      <c r="F480" s="44">
        <f t="shared" ca="1" si="33"/>
        <v>0.87485008732535674</v>
      </c>
      <c r="G480" s="6">
        <v>200</v>
      </c>
      <c r="H480" s="45">
        <f t="shared" ca="1" si="34"/>
        <v>174.97001746507135</v>
      </c>
      <c r="I480" s="8" t="str">
        <f t="shared" ca="1" si="30"/>
        <v>Hit</v>
      </c>
    </row>
    <row r="481" spans="2:9" x14ac:dyDescent="0.35">
      <c r="B481" s="6">
        <v>432</v>
      </c>
      <c r="C481" s="44">
        <f t="shared" ca="1" si="31"/>
        <v>-0.59946545349398084</v>
      </c>
      <c r="D481" s="6">
        <v>400</v>
      </c>
      <c r="E481" s="45">
        <f t="shared" ca="1" si="32"/>
        <v>-239.78618139759234</v>
      </c>
      <c r="F481" s="44">
        <f t="shared" ca="1" si="33"/>
        <v>-0.21283196804124727</v>
      </c>
      <c r="G481" s="6">
        <v>200</v>
      </c>
      <c r="H481" s="45">
        <f t="shared" ca="1" si="34"/>
        <v>-42.566393608249456</v>
      </c>
      <c r="I481" s="8" t="str">
        <f t="shared" ca="1" si="30"/>
        <v>Hit</v>
      </c>
    </row>
    <row r="482" spans="2:9" x14ac:dyDescent="0.35">
      <c r="B482" s="6">
        <v>433</v>
      </c>
      <c r="C482" s="44">
        <f t="shared" ca="1" si="31"/>
        <v>-1.5107278427400979</v>
      </c>
      <c r="D482" s="6">
        <v>400</v>
      </c>
      <c r="E482" s="45">
        <f t="shared" ca="1" si="32"/>
        <v>-604.29113709603917</v>
      </c>
      <c r="F482" s="44">
        <f t="shared" ca="1" si="33"/>
        <v>0.95208098467371838</v>
      </c>
      <c r="G482" s="6">
        <v>200</v>
      </c>
      <c r="H482" s="45">
        <f t="shared" ca="1" si="34"/>
        <v>190.41619693474368</v>
      </c>
      <c r="I482" s="8" t="str">
        <f t="shared" ca="1" si="30"/>
        <v>Hit</v>
      </c>
    </row>
    <row r="483" spans="2:9" x14ac:dyDescent="0.35">
      <c r="B483" s="6">
        <v>434</v>
      </c>
      <c r="C483" s="44">
        <f t="shared" ca="1" si="31"/>
        <v>-2.6829891843683793</v>
      </c>
      <c r="D483" s="6">
        <v>400</v>
      </c>
      <c r="E483" s="45">
        <f t="shared" ca="1" si="32"/>
        <v>-1073.1956737473517</v>
      </c>
      <c r="F483" s="44">
        <f t="shared" ca="1" si="33"/>
        <v>-0.59863238655100437</v>
      </c>
      <c r="G483" s="6">
        <v>200</v>
      </c>
      <c r="H483" s="45">
        <f t="shared" ca="1" si="34"/>
        <v>-119.72647731020088</v>
      </c>
      <c r="I483" s="8" t="str">
        <f t="shared" ca="1" si="30"/>
        <v>Hit</v>
      </c>
    </row>
    <row r="484" spans="2:9" x14ac:dyDescent="0.35">
      <c r="B484" s="6">
        <v>435</v>
      </c>
      <c r="C484" s="44">
        <f t="shared" ca="1" si="31"/>
        <v>0.31822122453287471</v>
      </c>
      <c r="D484" s="6">
        <v>400</v>
      </c>
      <c r="E484" s="45">
        <f t="shared" ca="1" si="32"/>
        <v>127.28848981314988</v>
      </c>
      <c r="F484" s="44">
        <f t="shared" ca="1" si="33"/>
        <v>0.7425983343809498</v>
      </c>
      <c r="G484" s="6">
        <v>200</v>
      </c>
      <c r="H484" s="45">
        <f t="shared" ca="1" si="34"/>
        <v>148.51966687618997</v>
      </c>
      <c r="I484" s="8" t="str">
        <f t="shared" ca="1" si="30"/>
        <v>Hit</v>
      </c>
    </row>
    <row r="485" spans="2:9" x14ac:dyDescent="0.35">
      <c r="B485" s="6">
        <v>436</v>
      </c>
      <c r="C485" s="44">
        <f t="shared" ca="1" si="31"/>
        <v>-0.35540981182650944</v>
      </c>
      <c r="D485" s="6">
        <v>400</v>
      </c>
      <c r="E485" s="45">
        <f t="shared" ca="1" si="32"/>
        <v>-142.16392473060378</v>
      </c>
      <c r="F485" s="44">
        <f t="shared" ca="1" si="33"/>
        <v>-1.3695192371223324</v>
      </c>
      <c r="G485" s="6">
        <v>200</v>
      </c>
      <c r="H485" s="45">
        <f t="shared" ca="1" si="34"/>
        <v>-273.90384742446645</v>
      </c>
      <c r="I485" s="8" t="str">
        <f t="shared" ca="1" si="30"/>
        <v>Miss</v>
      </c>
    </row>
    <row r="486" spans="2:9" x14ac:dyDescent="0.35">
      <c r="B486" s="6">
        <v>437</v>
      </c>
      <c r="C486" s="44">
        <f t="shared" ca="1" si="31"/>
        <v>1.005251709422071</v>
      </c>
      <c r="D486" s="6">
        <v>400</v>
      </c>
      <c r="E486" s="45">
        <f t="shared" ca="1" si="32"/>
        <v>402.10068376882839</v>
      </c>
      <c r="F486" s="44">
        <f t="shared" ca="1" si="33"/>
        <v>1.1645477511645741</v>
      </c>
      <c r="G486" s="6">
        <v>200</v>
      </c>
      <c r="H486" s="45">
        <f t="shared" ca="1" si="34"/>
        <v>232.90955023291482</v>
      </c>
      <c r="I486" s="8" t="str">
        <f t="shared" ca="1" si="30"/>
        <v>Miss</v>
      </c>
    </row>
    <row r="487" spans="2:9" x14ac:dyDescent="0.35">
      <c r="B487" s="6">
        <v>438</v>
      </c>
      <c r="C487" s="44">
        <f t="shared" ca="1" si="31"/>
        <v>-0.14297093203585329</v>
      </c>
      <c r="D487" s="6">
        <v>400</v>
      </c>
      <c r="E487" s="45">
        <f t="shared" ca="1" si="32"/>
        <v>-57.188372814341314</v>
      </c>
      <c r="F487" s="44">
        <f t="shared" ca="1" si="33"/>
        <v>2.2935205905695335E-2</v>
      </c>
      <c r="G487" s="6">
        <v>200</v>
      </c>
      <c r="H487" s="45">
        <f t="shared" ca="1" si="34"/>
        <v>4.5870411811390666</v>
      </c>
      <c r="I487" s="8" t="str">
        <f t="shared" ca="1" si="30"/>
        <v>Hit</v>
      </c>
    </row>
    <row r="488" spans="2:9" x14ac:dyDescent="0.35">
      <c r="B488" s="6">
        <v>439</v>
      </c>
      <c r="C488" s="44">
        <f t="shared" ca="1" si="31"/>
        <v>-1.8241681770792817</v>
      </c>
      <c r="D488" s="6">
        <v>400</v>
      </c>
      <c r="E488" s="45">
        <f t="shared" ca="1" si="32"/>
        <v>-729.6672708317127</v>
      </c>
      <c r="F488" s="44">
        <f t="shared" ca="1" si="33"/>
        <v>1.0817609527631546</v>
      </c>
      <c r="G488" s="6">
        <v>200</v>
      </c>
      <c r="H488" s="45">
        <f t="shared" ca="1" si="34"/>
        <v>216.35219055263093</v>
      </c>
      <c r="I488" s="8" t="str">
        <f t="shared" ca="1" si="30"/>
        <v>Miss</v>
      </c>
    </row>
    <row r="489" spans="2:9" x14ac:dyDescent="0.35">
      <c r="B489" s="6">
        <v>440</v>
      </c>
      <c r="C489" s="44">
        <f t="shared" ca="1" si="31"/>
        <v>0.21629124376500003</v>
      </c>
      <c r="D489" s="6">
        <v>400</v>
      </c>
      <c r="E489" s="45">
        <f t="shared" ca="1" si="32"/>
        <v>86.516497506000007</v>
      </c>
      <c r="F489" s="44">
        <f t="shared" ca="1" si="33"/>
        <v>7.839404972451923E-2</v>
      </c>
      <c r="G489" s="6">
        <v>200</v>
      </c>
      <c r="H489" s="45">
        <f t="shared" ca="1" si="34"/>
        <v>15.678809944903845</v>
      </c>
      <c r="I489" s="8" t="str">
        <f t="shared" ca="1" si="30"/>
        <v>Hit</v>
      </c>
    </row>
    <row r="490" spans="2:9" x14ac:dyDescent="0.35">
      <c r="B490" s="6">
        <v>441</v>
      </c>
      <c r="C490" s="44">
        <f t="shared" ca="1" si="31"/>
        <v>0.67978233707279823</v>
      </c>
      <c r="D490" s="6">
        <v>400</v>
      </c>
      <c r="E490" s="45">
        <f t="shared" ca="1" si="32"/>
        <v>271.91293482911931</v>
      </c>
      <c r="F490" s="44">
        <f t="shared" ca="1" si="33"/>
        <v>-1.3043305520932431</v>
      </c>
      <c r="G490" s="6">
        <v>200</v>
      </c>
      <c r="H490" s="45">
        <f t="shared" ca="1" si="34"/>
        <v>-260.86611041864865</v>
      </c>
      <c r="I490" s="8" t="str">
        <f t="shared" ca="1" si="30"/>
        <v>Miss</v>
      </c>
    </row>
    <row r="491" spans="2:9" x14ac:dyDescent="0.35">
      <c r="B491" s="6">
        <v>442</v>
      </c>
      <c r="C491" s="44">
        <f t="shared" ca="1" si="31"/>
        <v>1.3863638132590292</v>
      </c>
      <c r="D491" s="6">
        <v>400</v>
      </c>
      <c r="E491" s="45">
        <f t="shared" ca="1" si="32"/>
        <v>554.54552530361173</v>
      </c>
      <c r="F491" s="44">
        <f t="shared" ca="1" si="33"/>
        <v>0.39714216980678002</v>
      </c>
      <c r="G491" s="6">
        <v>200</v>
      </c>
      <c r="H491" s="45">
        <f t="shared" ca="1" si="34"/>
        <v>79.428433961356006</v>
      </c>
      <c r="I491" s="8" t="str">
        <f t="shared" ca="1" si="30"/>
        <v>Hit</v>
      </c>
    </row>
    <row r="492" spans="2:9" x14ac:dyDescent="0.35">
      <c r="B492" s="6">
        <v>443</v>
      </c>
      <c r="C492" s="44">
        <f t="shared" ca="1" si="31"/>
        <v>-0.70722992643132809</v>
      </c>
      <c r="D492" s="6">
        <v>400</v>
      </c>
      <c r="E492" s="45">
        <f t="shared" ca="1" si="32"/>
        <v>-282.89197057253125</v>
      </c>
      <c r="F492" s="44">
        <f t="shared" ca="1" si="33"/>
        <v>-1.034733052347077</v>
      </c>
      <c r="G492" s="6">
        <v>200</v>
      </c>
      <c r="H492" s="45">
        <f t="shared" ca="1" si="34"/>
        <v>-206.94661046941542</v>
      </c>
      <c r="I492" s="8" t="str">
        <f t="shared" ca="1" si="30"/>
        <v>Miss</v>
      </c>
    </row>
    <row r="493" spans="2:9" x14ac:dyDescent="0.35">
      <c r="B493" s="6">
        <v>444</v>
      </c>
      <c r="C493" s="44">
        <f t="shared" ca="1" si="31"/>
        <v>0.51080572452026773</v>
      </c>
      <c r="D493" s="6">
        <v>400</v>
      </c>
      <c r="E493" s="45">
        <f t="shared" ca="1" si="32"/>
        <v>204.32228980810709</v>
      </c>
      <c r="F493" s="44">
        <f t="shared" ca="1" si="33"/>
        <v>0.22589136882660318</v>
      </c>
      <c r="G493" s="6">
        <v>200</v>
      </c>
      <c r="H493" s="45">
        <f t="shared" ca="1" si="34"/>
        <v>45.17827376532064</v>
      </c>
      <c r="I493" s="8" t="str">
        <f t="shared" ca="1" si="30"/>
        <v>Hit</v>
      </c>
    </row>
    <row r="494" spans="2:9" x14ac:dyDescent="0.35">
      <c r="B494" s="6">
        <v>445</v>
      </c>
      <c r="C494" s="44">
        <f t="shared" ca="1" si="31"/>
        <v>1.502365689367346</v>
      </c>
      <c r="D494" s="6">
        <v>400</v>
      </c>
      <c r="E494" s="45">
        <f t="shared" ca="1" si="32"/>
        <v>600.94627574693845</v>
      </c>
      <c r="F494" s="44">
        <f t="shared" ca="1" si="33"/>
        <v>1.6583501258093654</v>
      </c>
      <c r="G494" s="6">
        <v>200</v>
      </c>
      <c r="H494" s="45">
        <f t="shared" ca="1" si="34"/>
        <v>331.67002516187307</v>
      </c>
      <c r="I494" s="8" t="str">
        <f t="shared" ca="1" si="30"/>
        <v>Miss</v>
      </c>
    </row>
    <row r="495" spans="2:9" x14ac:dyDescent="0.35">
      <c r="B495" s="6">
        <v>446</v>
      </c>
      <c r="C495" s="44">
        <f t="shared" ca="1" si="31"/>
        <v>0.38732362163491557</v>
      </c>
      <c r="D495" s="6">
        <v>400</v>
      </c>
      <c r="E495" s="45">
        <f t="shared" ca="1" si="32"/>
        <v>154.92944865396623</v>
      </c>
      <c r="F495" s="44">
        <f t="shared" ca="1" si="33"/>
        <v>-9.0253999815387717E-2</v>
      </c>
      <c r="G495" s="6">
        <v>200</v>
      </c>
      <c r="H495" s="45">
        <f t="shared" ca="1" si="34"/>
        <v>-18.050799963077544</v>
      </c>
      <c r="I495" s="8" t="str">
        <f t="shared" ca="1" si="30"/>
        <v>Hit</v>
      </c>
    </row>
    <row r="496" spans="2:9" x14ac:dyDescent="0.35">
      <c r="B496" s="6">
        <v>447</v>
      </c>
      <c r="C496" s="44">
        <f t="shared" ca="1" si="31"/>
        <v>-0.70179362958520286</v>
      </c>
      <c r="D496" s="6">
        <v>400</v>
      </c>
      <c r="E496" s="45">
        <f t="shared" ca="1" si="32"/>
        <v>-280.71745183408115</v>
      </c>
      <c r="F496" s="44">
        <f t="shared" ca="1" si="33"/>
        <v>-0.4013574159036255</v>
      </c>
      <c r="G496" s="6">
        <v>200</v>
      </c>
      <c r="H496" s="45">
        <f t="shared" ca="1" si="34"/>
        <v>-80.271483180725099</v>
      </c>
      <c r="I496" s="8" t="str">
        <f t="shared" ca="1" si="30"/>
        <v>Hit</v>
      </c>
    </row>
    <row r="497" spans="2:9" x14ac:dyDescent="0.35">
      <c r="B497" s="6">
        <v>448</v>
      </c>
      <c r="C497" s="44">
        <f t="shared" ca="1" si="31"/>
        <v>0.43060979143711448</v>
      </c>
      <c r="D497" s="6">
        <v>400</v>
      </c>
      <c r="E497" s="45">
        <f t="shared" ca="1" si="32"/>
        <v>172.2439165748458</v>
      </c>
      <c r="F497" s="44">
        <f t="shared" ca="1" si="33"/>
        <v>0.34082644619594343</v>
      </c>
      <c r="G497" s="6">
        <v>200</v>
      </c>
      <c r="H497" s="45">
        <f t="shared" ca="1" si="34"/>
        <v>68.165289239188681</v>
      </c>
      <c r="I497" s="8" t="str">
        <f t="shared" ca="1" si="30"/>
        <v>Hit</v>
      </c>
    </row>
    <row r="498" spans="2:9" x14ac:dyDescent="0.35">
      <c r="B498" s="6">
        <v>449</v>
      </c>
      <c r="C498" s="44">
        <f t="shared" ca="1" si="31"/>
        <v>0.14671908876990319</v>
      </c>
      <c r="D498" s="6">
        <v>400</v>
      </c>
      <c r="E498" s="45">
        <f t="shared" ca="1" si="32"/>
        <v>58.687635507961275</v>
      </c>
      <c r="F498" s="44">
        <f t="shared" ca="1" si="33"/>
        <v>0.32837419442997839</v>
      </c>
      <c r="G498" s="6">
        <v>200</v>
      </c>
      <c r="H498" s="45">
        <f t="shared" ca="1" si="34"/>
        <v>65.674838885995683</v>
      </c>
      <c r="I498" s="8" t="str">
        <f t="shared" ref="I498:I561" ca="1" si="35">IF(AND(E498&gt;=$C$37,E498&lt;=$C$39,H498&gt;=$C$42,H498&lt;=$C$44),"Hit","Miss")</f>
        <v>Hit</v>
      </c>
    </row>
    <row r="499" spans="2:9" x14ac:dyDescent="0.35">
      <c r="B499" s="6">
        <v>450</v>
      </c>
      <c r="C499" s="44">
        <f t="shared" ref="C499:C562" ca="1" si="36">_xlfn.NORM.INV(RAND(),0,1)</f>
        <v>-4.2627499178710067E-2</v>
      </c>
      <c r="D499" s="6">
        <v>400</v>
      </c>
      <c r="E499" s="45">
        <f t="shared" ref="E499:E562" ca="1" si="37">C499*D499</f>
        <v>-17.050999671484028</v>
      </c>
      <c r="F499" s="44">
        <f t="shared" ref="F499:F562" ca="1" si="38">_xlfn.NORM.INV(RAND(),0,1)</f>
        <v>5.2487652297764413E-2</v>
      </c>
      <c r="G499" s="6">
        <v>200</v>
      </c>
      <c r="H499" s="45">
        <f t="shared" ref="H499:H562" ca="1" si="39">G499*F499</f>
        <v>10.497530459552882</v>
      </c>
      <c r="I499" s="8" t="str">
        <f t="shared" ca="1" si="35"/>
        <v>Hit</v>
      </c>
    </row>
    <row r="500" spans="2:9" x14ac:dyDescent="0.35">
      <c r="B500" s="6">
        <v>451</v>
      </c>
      <c r="C500" s="44">
        <f t="shared" ca="1" si="36"/>
        <v>0.16719771132805822</v>
      </c>
      <c r="D500" s="6">
        <v>400</v>
      </c>
      <c r="E500" s="45">
        <f t="shared" ca="1" si="37"/>
        <v>66.879084531223285</v>
      </c>
      <c r="F500" s="44">
        <f t="shared" ca="1" si="38"/>
        <v>-0.49298077264751244</v>
      </c>
      <c r="G500" s="6">
        <v>200</v>
      </c>
      <c r="H500" s="45">
        <f t="shared" ca="1" si="39"/>
        <v>-98.596154529502485</v>
      </c>
      <c r="I500" s="8" t="str">
        <f t="shared" ca="1" si="35"/>
        <v>Hit</v>
      </c>
    </row>
    <row r="501" spans="2:9" x14ac:dyDescent="0.35">
      <c r="B501" s="6">
        <v>452</v>
      </c>
      <c r="C501" s="44">
        <f t="shared" ca="1" si="36"/>
        <v>2.0192266423568666</v>
      </c>
      <c r="D501" s="6">
        <v>400</v>
      </c>
      <c r="E501" s="45">
        <f t="shared" ca="1" si="37"/>
        <v>807.69065694274661</v>
      </c>
      <c r="F501" s="44">
        <f t="shared" ca="1" si="38"/>
        <v>0.59262663644317171</v>
      </c>
      <c r="G501" s="6">
        <v>200</v>
      </c>
      <c r="H501" s="45">
        <f t="shared" ca="1" si="39"/>
        <v>118.52532728863434</v>
      </c>
      <c r="I501" s="8" t="str">
        <f t="shared" ca="1" si="35"/>
        <v>Hit</v>
      </c>
    </row>
    <row r="502" spans="2:9" x14ac:dyDescent="0.35">
      <c r="B502" s="6">
        <v>453</v>
      </c>
      <c r="C502" s="44">
        <f t="shared" ca="1" si="36"/>
        <v>0.33070685577570824</v>
      </c>
      <c r="D502" s="6">
        <v>400</v>
      </c>
      <c r="E502" s="45">
        <f t="shared" ca="1" si="37"/>
        <v>132.28274231028331</v>
      </c>
      <c r="F502" s="44">
        <f t="shared" ca="1" si="38"/>
        <v>1.1485783498492494</v>
      </c>
      <c r="G502" s="6">
        <v>200</v>
      </c>
      <c r="H502" s="45">
        <f t="shared" ca="1" si="39"/>
        <v>229.7156699698499</v>
      </c>
      <c r="I502" s="8" t="str">
        <f t="shared" ca="1" si="35"/>
        <v>Miss</v>
      </c>
    </row>
    <row r="503" spans="2:9" x14ac:dyDescent="0.35">
      <c r="B503" s="6">
        <v>454</v>
      </c>
      <c r="C503" s="44">
        <f t="shared" ca="1" si="36"/>
        <v>0.86870273338281911</v>
      </c>
      <c r="D503" s="6">
        <v>400</v>
      </c>
      <c r="E503" s="45">
        <f t="shared" ca="1" si="37"/>
        <v>347.48109335312762</v>
      </c>
      <c r="F503" s="44">
        <f t="shared" ca="1" si="38"/>
        <v>1.101118958398891</v>
      </c>
      <c r="G503" s="6">
        <v>200</v>
      </c>
      <c r="H503" s="45">
        <f t="shared" ca="1" si="39"/>
        <v>220.2237916797782</v>
      </c>
      <c r="I503" s="8" t="str">
        <f t="shared" ca="1" si="35"/>
        <v>Miss</v>
      </c>
    </row>
    <row r="504" spans="2:9" x14ac:dyDescent="0.35">
      <c r="B504" s="6">
        <v>455</v>
      </c>
      <c r="C504" s="44">
        <f t="shared" ca="1" si="36"/>
        <v>-0.70330432893006289</v>
      </c>
      <c r="D504" s="6">
        <v>400</v>
      </c>
      <c r="E504" s="45">
        <f t="shared" ca="1" si="37"/>
        <v>-281.32173157202516</v>
      </c>
      <c r="F504" s="44">
        <f t="shared" ca="1" si="38"/>
        <v>0.3744677380315406</v>
      </c>
      <c r="G504" s="6">
        <v>200</v>
      </c>
      <c r="H504" s="45">
        <f t="shared" ca="1" si="39"/>
        <v>74.893547606308118</v>
      </c>
      <c r="I504" s="8" t="str">
        <f t="shared" ca="1" si="35"/>
        <v>Hit</v>
      </c>
    </row>
    <row r="505" spans="2:9" x14ac:dyDescent="0.35">
      <c r="B505" s="6">
        <v>456</v>
      </c>
      <c r="C505" s="44">
        <f t="shared" ca="1" si="36"/>
        <v>-0.91978118380847129</v>
      </c>
      <c r="D505" s="6">
        <v>400</v>
      </c>
      <c r="E505" s="45">
        <f t="shared" ca="1" si="37"/>
        <v>-367.91247352338854</v>
      </c>
      <c r="F505" s="44">
        <f t="shared" ca="1" si="38"/>
        <v>0.40857013785483426</v>
      </c>
      <c r="G505" s="6">
        <v>200</v>
      </c>
      <c r="H505" s="45">
        <f t="shared" ca="1" si="39"/>
        <v>81.714027570966849</v>
      </c>
      <c r="I505" s="8" t="str">
        <f t="shared" ca="1" si="35"/>
        <v>Hit</v>
      </c>
    </row>
    <row r="506" spans="2:9" x14ac:dyDescent="0.35">
      <c r="B506" s="6">
        <v>457</v>
      </c>
      <c r="C506" s="44">
        <f t="shared" ca="1" si="36"/>
        <v>1.1016575430003903</v>
      </c>
      <c r="D506" s="6">
        <v>400</v>
      </c>
      <c r="E506" s="45">
        <f t="shared" ca="1" si="37"/>
        <v>440.6630172001561</v>
      </c>
      <c r="F506" s="44">
        <f t="shared" ca="1" si="38"/>
        <v>0.15645574778995444</v>
      </c>
      <c r="G506" s="6">
        <v>200</v>
      </c>
      <c r="H506" s="45">
        <f t="shared" ca="1" si="39"/>
        <v>31.291149557990888</v>
      </c>
      <c r="I506" s="8" t="str">
        <f t="shared" ca="1" si="35"/>
        <v>Hit</v>
      </c>
    </row>
    <row r="507" spans="2:9" x14ac:dyDescent="0.35">
      <c r="B507" s="6">
        <v>458</v>
      </c>
      <c r="C507" s="44">
        <f t="shared" ca="1" si="36"/>
        <v>-0.3365237700166287</v>
      </c>
      <c r="D507" s="6">
        <v>400</v>
      </c>
      <c r="E507" s="45">
        <f t="shared" ca="1" si="37"/>
        <v>-134.60950800665148</v>
      </c>
      <c r="F507" s="44">
        <f t="shared" ca="1" si="38"/>
        <v>0.3788401474009781</v>
      </c>
      <c r="G507" s="6">
        <v>200</v>
      </c>
      <c r="H507" s="45">
        <f t="shared" ca="1" si="39"/>
        <v>75.768029480195622</v>
      </c>
      <c r="I507" s="8" t="str">
        <f t="shared" ca="1" si="35"/>
        <v>Hit</v>
      </c>
    </row>
    <row r="508" spans="2:9" x14ac:dyDescent="0.35">
      <c r="B508" s="6">
        <v>459</v>
      </c>
      <c r="C508" s="44">
        <f t="shared" ca="1" si="36"/>
        <v>0.89483751930432842</v>
      </c>
      <c r="D508" s="6">
        <v>400</v>
      </c>
      <c r="E508" s="45">
        <f t="shared" ca="1" si="37"/>
        <v>357.93500772173138</v>
      </c>
      <c r="F508" s="44">
        <f t="shared" ca="1" si="38"/>
        <v>-1.156050675231856</v>
      </c>
      <c r="G508" s="6">
        <v>200</v>
      </c>
      <c r="H508" s="45">
        <f t="shared" ca="1" si="39"/>
        <v>-231.21013504637119</v>
      </c>
      <c r="I508" s="8" t="str">
        <f t="shared" ca="1" si="35"/>
        <v>Miss</v>
      </c>
    </row>
    <row r="509" spans="2:9" x14ac:dyDescent="0.35">
      <c r="B509" s="6">
        <v>460</v>
      </c>
      <c r="C509" s="44">
        <f t="shared" ca="1" si="36"/>
        <v>0.50627255237013491</v>
      </c>
      <c r="D509" s="6">
        <v>400</v>
      </c>
      <c r="E509" s="45">
        <f t="shared" ca="1" si="37"/>
        <v>202.50902094805397</v>
      </c>
      <c r="F509" s="44">
        <f t="shared" ca="1" si="38"/>
        <v>0.61526473134164672</v>
      </c>
      <c r="G509" s="6">
        <v>200</v>
      </c>
      <c r="H509" s="45">
        <f t="shared" ca="1" si="39"/>
        <v>123.05294626832935</v>
      </c>
      <c r="I509" s="8" t="str">
        <f t="shared" ca="1" si="35"/>
        <v>Hit</v>
      </c>
    </row>
    <row r="510" spans="2:9" x14ac:dyDescent="0.35">
      <c r="B510" s="6">
        <v>461</v>
      </c>
      <c r="C510" s="44">
        <f t="shared" ca="1" si="36"/>
        <v>-1.8673667123976223</v>
      </c>
      <c r="D510" s="6">
        <v>400</v>
      </c>
      <c r="E510" s="45">
        <f t="shared" ca="1" si="37"/>
        <v>-746.94668495904898</v>
      </c>
      <c r="F510" s="44">
        <f t="shared" ca="1" si="38"/>
        <v>1.4613545137565678</v>
      </c>
      <c r="G510" s="6">
        <v>200</v>
      </c>
      <c r="H510" s="45">
        <f t="shared" ca="1" si="39"/>
        <v>292.27090275131354</v>
      </c>
      <c r="I510" s="8" t="str">
        <f t="shared" ca="1" si="35"/>
        <v>Miss</v>
      </c>
    </row>
    <row r="511" spans="2:9" x14ac:dyDescent="0.35">
      <c r="B511" s="6">
        <v>462</v>
      </c>
      <c r="C511" s="44">
        <f t="shared" ca="1" si="36"/>
        <v>1.3879307983035505</v>
      </c>
      <c r="D511" s="6">
        <v>400</v>
      </c>
      <c r="E511" s="45">
        <f t="shared" ca="1" si="37"/>
        <v>555.17231932142022</v>
      </c>
      <c r="F511" s="44">
        <f t="shared" ca="1" si="38"/>
        <v>0.41374606420134313</v>
      </c>
      <c r="G511" s="6">
        <v>200</v>
      </c>
      <c r="H511" s="45">
        <f t="shared" ca="1" si="39"/>
        <v>82.749212840268626</v>
      </c>
      <c r="I511" s="8" t="str">
        <f t="shared" ca="1" si="35"/>
        <v>Hit</v>
      </c>
    </row>
    <row r="512" spans="2:9" x14ac:dyDescent="0.35">
      <c r="B512" s="6">
        <v>463</v>
      </c>
      <c r="C512" s="44">
        <f t="shared" ca="1" si="36"/>
        <v>0.19245124031919017</v>
      </c>
      <c r="D512" s="6">
        <v>400</v>
      </c>
      <c r="E512" s="45">
        <f t="shared" ca="1" si="37"/>
        <v>76.980496127676062</v>
      </c>
      <c r="F512" s="44">
        <f t="shared" ca="1" si="38"/>
        <v>-0.19562081173558321</v>
      </c>
      <c r="G512" s="6">
        <v>200</v>
      </c>
      <c r="H512" s="45">
        <f t="shared" ca="1" si="39"/>
        <v>-39.124162347116645</v>
      </c>
      <c r="I512" s="8" t="str">
        <f t="shared" ca="1" si="35"/>
        <v>Hit</v>
      </c>
    </row>
    <row r="513" spans="2:9" x14ac:dyDescent="0.35">
      <c r="B513" s="6">
        <v>464</v>
      </c>
      <c r="C513" s="44">
        <f t="shared" ca="1" si="36"/>
        <v>1.0083059605704194</v>
      </c>
      <c r="D513" s="6">
        <v>400</v>
      </c>
      <c r="E513" s="45">
        <f t="shared" ca="1" si="37"/>
        <v>403.32238422816778</v>
      </c>
      <c r="F513" s="44">
        <f t="shared" ca="1" si="38"/>
        <v>-0.33870085849620724</v>
      </c>
      <c r="G513" s="6">
        <v>200</v>
      </c>
      <c r="H513" s="45">
        <f t="shared" ca="1" si="39"/>
        <v>-67.740171699241444</v>
      </c>
      <c r="I513" s="8" t="str">
        <f t="shared" ca="1" si="35"/>
        <v>Hit</v>
      </c>
    </row>
    <row r="514" spans="2:9" x14ac:dyDescent="0.35">
      <c r="B514" s="6">
        <v>465</v>
      </c>
      <c r="C514" s="44">
        <f t="shared" ca="1" si="36"/>
        <v>1.2136451133987418</v>
      </c>
      <c r="D514" s="6">
        <v>400</v>
      </c>
      <c r="E514" s="45">
        <f t="shared" ca="1" si="37"/>
        <v>485.45804535949674</v>
      </c>
      <c r="F514" s="44">
        <f t="shared" ca="1" si="38"/>
        <v>1.4649748144411296</v>
      </c>
      <c r="G514" s="6">
        <v>200</v>
      </c>
      <c r="H514" s="45">
        <f t="shared" ca="1" si="39"/>
        <v>292.99496288822593</v>
      </c>
      <c r="I514" s="8" t="str">
        <f t="shared" ca="1" si="35"/>
        <v>Miss</v>
      </c>
    </row>
    <row r="515" spans="2:9" x14ac:dyDescent="0.35">
      <c r="B515" s="6">
        <v>466</v>
      </c>
      <c r="C515" s="44">
        <f t="shared" ca="1" si="36"/>
        <v>-8.1814399549032482E-2</v>
      </c>
      <c r="D515" s="6">
        <v>400</v>
      </c>
      <c r="E515" s="45">
        <f t="shared" ca="1" si="37"/>
        <v>-32.725759819612996</v>
      </c>
      <c r="F515" s="44">
        <f t="shared" ca="1" si="38"/>
        <v>-0.17942703373517477</v>
      </c>
      <c r="G515" s="6">
        <v>200</v>
      </c>
      <c r="H515" s="45">
        <f t="shared" ca="1" si="39"/>
        <v>-35.885406747034956</v>
      </c>
      <c r="I515" s="8" t="str">
        <f t="shared" ca="1" si="35"/>
        <v>Hit</v>
      </c>
    </row>
    <row r="516" spans="2:9" x14ac:dyDescent="0.35">
      <c r="B516" s="6">
        <v>467</v>
      </c>
      <c r="C516" s="44">
        <f t="shared" ca="1" si="36"/>
        <v>-1.1162699514255552</v>
      </c>
      <c r="D516" s="6">
        <v>400</v>
      </c>
      <c r="E516" s="45">
        <f t="shared" ca="1" si="37"/>
        <v>-446.50798057022206</v>
      </c>
      <c r="F516" s="44">
        <f t="shared" ca="1" si="38"/>
        <v>0.67477428517377647</v>
      </c>
      <c r="G516" s="6">
        <v>200</v>
      </c>
      <c r="H516" s="45">
        <f t="shared" ca="1" si="39"/>
        <v>134.95485703475529</v>
      </c>
      <c r="I516" s="8" t="str">
        <f t="shared" ca="1" si="35"/>
        <v>Hit</v>
      </c>
    </row>
    <row r="517" spans="2:9" x14ac:dyDescent="0.35">
      <c r="B517" s="6">
        <v>468</v>
      </c>
      <c r="C517" s="44">
        <f t="shared" ca="1" si="36"/>
        <v>1.3871164065042618</v>
      </c>
      <c r="D517" s="6">
        <v>400</v>
      </c>
      <c r="E517" s="45">
        <f t="shared" ca="1" si="37"/>
        <v>554.8465626017047</v>
      </c>
      <c r="F517" s="44">
        <f t="shared" ca="1" si="38"/>
        <v>-1.6994567113109276</v>
      </c>
      <c r="G517" s="6">
        <v>200</v>
      </c>
      <c r="H517" s="45">
        <f t="shared" ca="1" si="39"/>
        <v>-339.8913422621855</v>
      </c>
      <c r="I517" s="8" t="str">
        <f t="shared" ca="1" si="35"/>
        <v>Miss</v>
      </c>
    </row>
    <row r="518" spans="2:9" x14ac:dyDescent="0.35">
      <c r="B518" s="6">
        <v>469</v>
      </c>
      <c r="C518" s="44">
        <f t="shared" ca="1" si="36"/>
        <v>4.7301755519774329E-2</v>
      </c>
      <c r="D518" s="6">
        <v>400</v>
      </c>
      <c r="E518" s="45">
        <f t="shared" ca="1" si="37"/>
        <v>18.920702207909731</v>
      </c>
      <c r="F518" s="44">
        <f t="shared" ca="1" si="38"/>
        <v>0.6293715675434659</v>
      </c>
      <c r="G518" s="6">
        <v>200</v>
      </c>
      <c r="H518" s="45">
        <f t="shared" ca="1" si="39"/>
        <v>125.87431350869318</v>
      </c>
      <c r="I518" s="8" t="str">
        <f t="shared" ca="1" si="35"/>
        <v>Hit</v>
      </c>
    </row>
    <row r="519" spans="2:9" x14ac:dyDescent="0.35">
      <c r="B519" s="6">
        <v>470</v>
      </c>
      <c r="C519" s="44">
        <f t="shared" ca="1" si="36"/>
        <v>-2.3563202045243448</v>
      </c>
      <c r="D519" s="6">
        <v>400</v>
      </c>
      <c r="E519" s="45">
        <f t="shared" ca="1" si="37"/>
        <v>-942.52808180973796</v>
      </c>
      <c r="F519" s="44">
        <f t="shared" ca="1" si="38"/>
        <v>0.37194221241691844</v>
      </c>
      <c r="G519" s="6">
        <v>200</v>
      </c>
      <c r="H519" s="45">
        <f t="shared" ca="1" si="39"/>
        <v>74.388442483383685</v>
      </c>
      <c r="I519" s="8" t="str">
        <f t="shared" ca="1" si="35"/>
        <v>Hit</v>
      </c>
    </row>
    <row r="520" spans="2:9" x14ac:dyDescent="0.35">
      <c r="B520" s="6">
        <v>471</v>
      </c>
      <c r="C520" s="44">
        <f t="shared" ca="1" si="36"/>
        <v>0.31381485962736699</v>
      </c>
      <c r="D520" s="6">
        <v>400</v>
      </c>
      <c r="E520" s="45">
        <f t="shared" ca="1" si="37"/>
        <v>125.5259438509468</v>
      </c>
      <c r="F520" s="44">
        <f t="shared" ca="1" si="38"/>
        <v>0.18149711406683247</v>
      </c>
      <c r="G520" s="6">
        <v>200</v>
      </c>
      <c r="H520" s="45">
        <f t="shared" ca="1" si="39"/>
        <v>36.299422813366498</v>
      </c>
      <c r="I520" s="8" t="str">
        <f t="shared" ca="1" si="35"/>
        <v>Hit</v>
      </c>
    </row>
    <row r="521" spans="2:9" x14ac:dyDescent="0.35">
      <c r="B521" s="6">
        <v>472</v>
      </c>
      <c r="C521" s="44">
        <f t="shared" ca="1" si="36"/>
        <v>-1.0840500471897927</v>
      </c>
      <c r="D521" s="6">
        <v>400</v>
      </c>
      <c r="E521" s="45">
        <f t="shared" ca="1" si="37"/>
        <v>-433.62001887591708</v>
      </c>
      <c r="F521" s="44">
        <f t="shared" ca="1" si="38"/>
        <v>0.50529430115812302</v>
      </c>
      <c r="G521" s="6">
        <v>200</v>
      </c>
      <c r="H521" s="45">
        <f t="shared" ca="1" si="39"/>
        <v>101.05886023162461</v>
      </c>
      <c r="I521" s="8" t="str">
        <f t="shared" ca="1" si="35"/>
        <v>Hit</v>
      </c>
    </row>
    <row r="522" spans="2:9" x14ac:dyDescent="0.35">
      <c r="B522" s="6">
        <v>473</v>
      </c>
      <c r="C522" s="44">
        <f t="shared" ca="1" si="36"/>
        <v>-0.63051223360797948</v>
      </c>
      <c r="D522" s="6">
        <v>400</v>
      </c>
      <c r="E522" s="45">
        <f t="shared" ca="1" si="37"/>
        <v>-252.20489344319179</v>
      </c>
      <c r="F522" s="44">
        <f t="shared" ca="1" si="38"/>
        <v>0.53289924405621814</v>
      </c>
      <c r="G522" s="6">
        <v>200</v>
      </c>
      <c r="H522" s="45">
        <f t="shared" ca="1" si="39"/>
        <v>106.57984881124362</v>
      </c>
      <c r="I522" s="8" t="str">
        <f t="shared" ca="1" si="35"/>
        <v>Hit</v>
      </c>
    </row>
    <row r="523" spans="2:9" x14ac:dyDescent="0.35">
      <c r="B523" s="6">
        <v>474</v>
      </c>
      <c r="C523" s="44">
        <f t="shared" ca="1" si="36"/>
        <v>1.7305734547205316</v>
      </c>
      <c r="D523" s="6">
        <v>400</v>
      </c>
      <c r="E523" s="45">
        <f t="shared" ca="1" si="37"/>
        <v>692.22938188821263</v>
      </c>
      <c r="F523" s="44">
        <f t="shared" ca="1" si="38"/>
        <v>0.6622138976607802</v>
      </c>
      <c r="G523" s="6">
        <v>200</v>
      </c>
      <c r="H523" s="45">
        <f t="shared" ca="1" si="39"/>
        <v>132.44277953215604</v>
      </c>
      <c r="I523" s="8" t="str">
        <f t="shared" ca="1" si="35"/>
        <v>Hit</v>
      </c>
    </row>
    <row r="524" spans="2:9" x14ac:dyDescent="0.35">
      <c r="B524" s="6">
        <v>475</v>
      </c>
      <c r="C524" s="44">
        <f t="shared" ca="1" si="36"/>
        <v>-1.4911728297004292</v>
      </c>
      <c r="D524" s="6">
        <v>400</v>
      </c>
      <c r="E524" s="45">
        <f t="shared" ca="1" si="37"/>
        <v>-596.46913188017163</v>
      </c>
      <c r="F524" s="44">
        <f t="shared" ca="1" si="38"/>
        <v>-2.4447575165699376</v>
      </c>
      <c r="G524" s="6">
        <v>200</v>
      </c>
      <c r="H524" s="45">
        <f t="shared" ca="1" si="39"/>
        <v>-488.95150331398753</v>
      </c>
      <c r="I524" s="8" t="str">
        <f t="shared" ca="1" si="35"/>
        <v>Miss</v>
      </c>
    </row>
    <row r="525" spans="2:9" x14ac:dyDescent="0.35">
      <c r="B525" s="6">
        <v>476</v>
      </c>
      <c r="C525" s="44">
        <f t="shared" ca="1" si="36"/>
        <v>0.80568942621482631</v>
      </c>
      <c r="D525" s="6">
        <v>400</v>
      </c>
      <c r="E525" s="45">
        <f t="shared" ca="1" si="37"/>
        <v>322.27577048593054</v>
      </c>
      <c r="F525" s="44">
        <f t="shared" ca="1" si="38"/>
        <v>-1.4039992137591357</v>
      </c>
      <c r="G525" s="6">
        <v>200</v>
      </c>
      <c r="H525" s="45">
        <f t="shared" ca="1" si="39"/>
        <v>-280.79984275182716</v>
      </c>
      <c r="I525" s="8" t="str">
        <f t="shared" ca="1" si="35"/>
        <v>Miss</v>
      </c>
    </row>
    <row r="526" spans="2:9" x14ac:dyDescent="0.35">
      <c r="B526" s="6">
        <v>477</v>
      </c>
      <c r="C526" s="44">
        <f t="shared" ca="1" si="36"/>
        <v>2.7924159015077059</v>
      </c>
      <c r="D526" s="6">
        <v>400</v>
      </c>
      <c r="E526" s="45">
        <f t="shared" ca="1" si="37"/>
        <v>1116.9663606030824</v>
      </c>
      <c r="F526" s="44">
        <f t="shared" ca="1" si="38"/>
        <v>-0.29878549133795684</v>
      </c>
      <c r="G526" s="6">
        <v>200</v>
      </c>
      <c r="H526" s="45">
        <f t="shared" ca="1" si="39"/>
        <v>-59.757098267591367</v>
      </c>
      <c r="I526" s="8" t="str">
        <f t="shared" ca="1" si="35"/>
        <v>Hit</v>
      </c>
    </row>
    <row r="527" spans="2:9" x14ac:dyDescent="0.35">
      <c r="B527" s="6">
        <v>478</v>
      </c>
      <c r="C527" s="44">
        <f t="shared" ca="1" si="36"/>
        <v>0.1562685957245008</v>
      </c>
      <c r="D527" s="6">
        <v>400</v>
      </c>
      <c r="E527" s="45">
        <f t="shared" ca="1" si="37"/>
        <v>62.507438289800319</v>
      </c>
      <c r="F527" s="44">
        <f t="shared" ca="1" si="38"/>
        <v>-0.27515661769442407</v>
      </c>
      <c r="G527" s="6">
        <v>200</v>
      </c>
      <c r="H527" s="45">
        <f t="shared" ca="1" si="39"/>
        <v>-55.031323538884813</v>
      </c>
      <c r="I527" s="8" t="str">
        <f t="shared" ca="1" si="35"/>
        <v>Hit</v>
      </c>
    </row>
    <row r="528" spans="2:9" x14ac:dyDescent="0.35">
      <c r="B528" s="6">
        <v>479</v>
      </c>
      <c r="C528" s="44">
        <f t="shared" ca="1" si="36"/>
        <v>0.10191760993777056</v>
      </c>
      <c r="D528" s="6">
        <v>400</v>
      </c>
      <c r="E528" s="45">
        <f t="shared" ca="1" si="37"/>
        <v>40.767043975108223</v>
      </c>
      <c r="F528" s="44">
        <f t="shared" ca="1" si="38"/>
        <v>-1.0192750808806699</v>
      </c>
      <c r="G528" s="6">
        <v>200</v>
      </c>
      <c r="H528" s="45">
        <f t="shared" ca="1" si="39"/>
        <v>-203.85501617613397</v>
      </c>
      <c r="I528" s="8" t="str">
        <f t="shared" ca="1" si="35"/>
        <v>Miss</v>
      </c>
    </row>
    <row r="529" spans="2:9" x14ac:dyDescent="0.35">
      <c r="B529" s="6">
        <v>480</v>
      </c>
      <c r="C529" s="44">
        <f t="shared" ca="1" si="36"/>
        <v>1.6273889648921218</v>
      </c>
      <c r="D529" s="6">
        <v>400</v>
      </c>
      <c r="E529" s="45">
        <f t="shared" ca="1" si="37"/>
        <v>650.95558595684872</v>
      </c>
      <c r="F529" s="44">
        <f t="shared" ca="1" si="38"/>
        <v>0.58430242244901265</v>
      </c>
      <c r="G529" s="6">
        <v>200</v>
      </c>
      <c r="H529" s="45">
        <f t="shared" ca="1" si="39"/>
        <v>116.86048448980253</v>
      </c>
      <c r="I529" s="8" t="str">
        <f t="shared" ca="1" si="35"/>
        <v>Hit</v>
      </c>
    </row>
    <row r="530" spans="2:9" x14ac:dyDescent="0.35">
      <c r="B530" s="6">
        <v>481</v>
      </c>
      <c r="C530" s="44">
        <f t="shared" ca="1" si="36"/>
        <v>0.37206023349303269</v>
      </c>
      <c r="D530" s="6">
        <v>400</v>
      </c>
      <c r="E530" s="45">
        <f t="shared" ca="1" si="37"/>
        <v>148.82409339721306</v>
      </c>
      <c r="F530" s="44">
        <f t="shared" ca="1" si="38"/>
        <v>-1.0345797025973729</v>
      </c>
      <c r="G530" s="6">
        <v>200</v>
      </c>
      <c r="H530" s="45">
        <f t="shared" ca="1" si="39"/>
        <v>-206.91594051947456</v>
      </c>
      <c r="I530" s="8" t="str">
        <f t="shared" ca="1" si="35"/>
        <v>Miss</v>
      </c>
    </row>
    <row r="531" spans="2:9" x14ac:dyDescent="0.35">
      <c r="B531" s="6">
        <v>482</v>
      </c>
      <c r="C531" s="44">
        <f t="shared" ca="1" si="36"/>
        <v>0.15545606886007321</v>
      </c>
      <c r="D531" s="6">
        <v>400</v>
      </c>
      <c r="E531" s="45">
        <f t="shared" ca="1" si="37"/>
        <v>62.182427544029281</v>
      </c>
      <c r="F531" s="44">
        <f t="shared" ca="1" si="38"/>
        <v>0.37623294164118859</v>
      </c>
      <c r="G531" s="6">
        <v>200</v>
      </c>
      <c r="H531" s="45">
        <f t="shared" ca="1" si="39"/>
        <v>75.246588328237721</v>
      </c>
      <c r="I531" s="8" t="str">
        <f t="shared" ca="1" si="35"/>
        <v>Hit</v>
      </c>
    </row>
    <row r="532" spans="2:9" x14ac:dyDescent="0.35">
      <c r="B532" s="6">
        <v>483</v>
      </c>
      <c r="C532" s="44">
        <f t="shared" ca="1" si="36"/>
        <v>-0.58381434153232592</v>
      </c>
      <c r="D532" s="6">
        <v>400</v>
      </c>
      <c r="E532" s="45">
        <f t="shared" ca="1" si="37"/>
        <v>-233.52573661293036</v>
      </c>
      <c r="F532" s="44">
        <f t="shared" ca="1" si="38"/>
        <v>-0.14893418202681533</v>
      </c>
      <c r="G532" s="6">
        <v>200</v>
      </c>
      <c r="H532" s="45">
        <f t="shared" ca="1" si="39"/>
        <v>-29.786836405363065</v>
      </c>
      <c r="I532" s="8" t="str">
        <f t="shared" ca="1" si="35"/>
        <v>Hit</v>
      </c>
    </row>
    <row r="533" spans="2:9" x14ac:dyDescent="0.35">
      <c r="B533" s="6">
        <v>484</v>
      </c>
      <c r="C533" s="44">
        <f t="shared" ca="1" si="36"/>
        <v>-1.3710811856953406E-2</v>
      </c>
      <c r="D533" s="6">
        <v>400</v>
      </c>
      <c r="E533" s="45">
        <f t="shared" ca="1" si="37"/>
        <v>-5.4843247427813626</v>
      </c>
      <c r="F533" s="44">
        <f t="shared" ca="1" si="38"/>
        <v>-0.16245440950933182</v>
      </c>
      <c r="G533" s="6">
        <v>200</v>
      </c>
      <c r="H533" s="45">
        <f t="shared" ca="1" si="39"/>
        <v>-32.490881901866366</v>
      </c>
      <c r="I533" s="8" t="str">
        <f t="shared" ca="1" si="35"/>
        <v>Hit</v>
      </c>
    </row>
    <row r="534" spans="2:9" x14ac:dyDescent="0.35">
      <c r="B534" s="6">
        <v>485</v>
      </c>
      <c r="C534" s="44">
        <f t="shared" ca="1" si="36"/>
        <v>-0.88180596436619096</v>
      </c>
      <c r="D534" s="6">
        <v>400</v>
      </c>
      <c r="E534" s="45">
        <f t="shared" ca="1" si="37"/>
        <v>-352.72238574647639</v>
      </c>
      <c r="F534" s="44">
        <f t="shared" ca="1" si="38"/>
        <v>-0.71897242379143556</v>
      </c>
      <c r="G534" s="6">
        <v>200</v>
      </c>
      <c r="H534" s="45">
        <f t="shared" ca="1" si="39"/>
        <v>-143.7944847582871</v>
      </c>
      <c r="I534" s="8" t="str">
        <f t="shared" ca="1" si="35"/>
        <v>Hit</v>
      </c>
    </row>
    <row r="535" spans="2:9" x14ac:dyDescent="0.35">
      <c r="B535" s="6">
        <v>486</v>
      </c>
      <c r="C535" s="44">
        <f t="shared" ca="1" si="36"/>
        <v>-1.5957187136223976</v>
      </c>
      <c r="D535" s="6">
        <v>400</v>
      </c>
      <c r="E535" s="45">
        <f t="shared" ca="1" si="37"/>
        <v>-638.28748544895905</v>
      </c>
      <c r="F535" s="44">
        <f t="shared" ca="1" si="38"/>
        <v>4.1065663644479312E-2</v>
      </c>
      <c r="G535" s="6">
        <v>200</v>
      </c>
      <c r="H535" s="45">
        <f t="shared" ca="1" si="39"/>
        <v>8.2131327288958627</v>
      </c>
      <c r="I535" s="8" t="str">
        <f t="shared" ca="1" si="35"/>
        <v>Hit</v>
      </c>
    </row>
    <row r="536" spans="2:9" x14ac:dyDescent="0.35">
      <c r="B536" s="6">
        <v>487</v>
      </c>
      <c r="C536" s="44">
        <f t="shared" ca="1" si="36"/>
        <v>-0.38953602160571227</v>
      </c>
      <c r="D536" s="6">
        <v>400</v>
      </c>
      <c r="E536" s="45">
        <f t="shared" ca="1" si="37"/>
        <v>-155.81440864228492</v>
      </c>
      <c r="F536" s="44">
        <f t="shared" ca="1" si="38"/>
        <v>0.86742681581626646</v>
      </c>
      <c r="G536" s="6">
        <v>200</v>
      </c>
      <c r="H536" s="45">
        <f t="shared" ca="1" si="39"/>
        <v>173.48536316325328</v>
      </c>
      <c r="I536" s="8" t="str">
        <f t="shared" ca="1" si="35"/>
        <v>Hit</v>
      </c>
    </row>
    <row r="537" spans="2:9" x14ac:dyDescent="0.35">
      <c r="B537" s="6">
        <v>488</v>
      </c>
      <c r="C537" s="44">
        <f t="shared" ca="1" si="36"/>
        <v>-1.4593828876098205</v>
      </c>
      <c r="D537" s="6">
        <v>400</v>
      </c>
      <c r="E537" s="45">
        <f t="shared" ca="1" si="37"/>
        <v>-583.75315504392825</v>
      </c>
      <c r="F537" s="44">
        <f t="shared" ca="1" si="38"/>
        <v>0.43325899107620675</v>
      </c>
      <c r="G537" s="6">
        <v>200</v>
      </c>
      <c r="H537" s="45">
        <f t="shared" ca="1" si="39"/>
        <v>86.651798215241342</v>
      </c>
      <c r="I537" s="8" t="str">
        <f t="shared" ca="1" si="35"/>
        <v>Hit</v>
      </c>
    </row>
    <row r="538" spans="2:9" x14ac:dyDescent="0.35">
      <c r="B538" s="6">
        <v>489</v>
      </c>
      <c r="C538" s="44">
        <f t="shared" ca="1" si="36"/>
        <v>0.12299642636708594</v>
      </c>
      <c r="D538" s="6">
        <v>400</v>
      </c>
      <c r="E538" s="45">
        <f t="shared" ca="1" si="37"/>
        <v>49.198570546834375</v>
      </c>
      <c r="F538" s="44">
        <f t="shared" ca="1" si="38"/>
        <v>8.3027299602985161E-2</v>
      </c>
      <c r="G538" s="6">
        <v>200</v>
      </c>
      <c r="H538" s="45">
        <f t="shared" ca="1" si="39"/>
        <v>16.605459920597031</v>
      </c>
      <c r="I538" s="8" t="str">
        <f t="shared" ca="1" si="35"/>
        <v>Hit</v>
      </c>
    </row>
    <row r="539" spans="2:9" x14ac:dyDescent="0.35">
      <c r="B539" s="6">
        <v>490</v>
      </c>
      <c r="C539" s="44">
        <f t="shared" ca="1" si="36"/>
        <v>1.0807970948425945</v>
      </c>
      <c r="D539" s="6">
        <v>400</v>
      </c>
      <c r="E539" s="45">
        <f t="shared" ca="1" si="37"/>
        <v>432.31883793703776</v>
      </c>
      <c r="F539" s="44">
        <f t="shared" ca="1" si="38"/>
        <v>1.3819561066160797E-2</v>
      </c>
      <c r="G539" s="6">
        <v>200</v>
      </c>
      <c r="H539" s="45">
        <f t="shared" ca="1" si="39"/>
        <v>2.7639122132321594</v>
      </c>
      <c r="I539" s="8" t="str">
        <f t="shared" ca="1" si="35"/>
        <v>Hit</v>
      </c>
    </row>
    <row r="540" spans="2:9" x14ac:dyDescent="0.35">
      <c r="B540" s="6">
        <v>491</v>
      </c>
      <c r="C540" s="44">
        <f t="shared" ca="1" si="36"/>
        <v>1.0106988704242642E-2</v>
      </c>
      <c r="D540" s="6">
        <v>400</v>
      </c>
      <c r="E540" s="45">
        <f t="shared" ca="1" si="37"/>
        <v>4.0427954816970573</v>
      </c>
      <c r="F540" s="44">
        <f t="shared" ca="1" si="38"/>
        <v>1.0707901755458418</v>
      </c>
      <c r="G540" s="6">
        <v>200</v>
      </c>
      <c r="H540" s="45">
        <f t="shared" ca="1" si="39"/>
        <v>214.15803510916837</v>
      </c>
      <c r="I540" s="8" t="str">
        <f t="shared" ca="1" si="35"/>
        <v>Miss</v>
      </c>
    </row>
    <row r="541" spans="2:9" x14ac:dyDescent="0.35">
      <c r="B541" s="6">
        <v>492</v>
      </c>
      <c r="C541" s="44">
        <f t="shared" ca="1" si="36"/>
        <v>-1.5809290857403087</v>
      </c>
      <c r="D541" s="6">
        <v>400</v>
      </c>
      <c r="E541" s="45">
        <f t="shared" ca="1" si="37"/>
        <v>-632.37163429612349</v>
      </c>
      <c r="F541" s="44">
        <f t="shared" ca="1" si="38"/>
        <v>0.52337499002395726</v>
      </c>
      <c r="G541" s="6">
        <v>200</v>
      </c>
      <c r="H541" s="45">
        <f t="shared" ca="1" si="39"/>
        <v>104.67499800479145</v>
      </c>
      <c r="I541" s="8" t="str">
        <f t="shared" ca="1" si="35"/>
        <v>Hit</v>
      </c>
    </row>
    <row r="542" spans="2:9" x14ac:dyDescent="0.35">
      <c r="B542" s="6">
        <v>493</v>
      </c>
      <c r="C542" s="44">
        <f t="shared" ca="1" si="36"/>
        <v>-0.49379626578284874</v>
      </c>
      <c r="D542" s="6">
        <v>400</v>
      </c>
      <c r="E542" s="45">
        <f t="shared" ca="1" si="37"/>
        <v>-197.51850631313948</v>
      </c>
      <c r="F542" s="44">
        <f t="shared" ca="1" si="38"/>
        <v>0.67959131659003946</v>
      </c>
      <c r="G542" s="6">
        <v>200</v>
      </c>
      <c r="H542" s="45">
        <f t="shared" ca="1" si="39"/>
        <v>135.91826331800789</v>
      </c>
      <c r="I542" s="8" t="str">
        <f t="shared" ca="1" si="35"/>
        <v>Hit</v>
      </c>
    </row>
    <row r="543" spans="2:9" x14ac:dyDescent="0.35">
      <c r="B543" s="6">
        <v>494</v>
      </c>
      <c r="C543" s="44">
        <f t="shared" ca="1" si="36"/>
        <v>1.2830561962609885</v>
      </c>
      <c r="D543" s="6">
        <v>400</v>
      </c>
      <c r="E543" s="45">
        <f t="shared" ca="1" si="37"/>
        <v>513.22247850439544</v>
      </c>
      <c r="F543" s="44">
        <f t="shared" ca="1" si="38"/>
        <v>0.26299319334717292</v>
      </c>
      <c r="G543" s="6">
        <v>200</v>
      </c>
      <c r="H543" s="45">
        <f t="shared" ca="1" si="39"/>
        <v>52.598638669434585</v>
      </c>
      <c r="I543" s="8" t="str">
        <f t="shared" ca="1" si="35"/>
        <v>Hit</v>
      </c>
    </row>
    <row r="544" spans="2:9" x14ac:dyDescent="0.35">
      <c r="B544" s="6">
        <v>495</v>
      </c>
      <c r="C544" s="44">
        <f t="shared" ca="1" si="36"/>
        <v>3.1960116986591887</v>
      </c>
      <c r="D544" s="6">
        <v>400</v>
      </c>
      <c r="E544" s="45">
        <f t="shared" ca="1" si="37"/>
        <v>1278.4046794636754</v>
      </c>
      <c r="F544" s="44">
        <f t="shared" ca="1" si="38"/>
        <v>-1.7964425098076933</v>
      </c>
      <c r="G544" s="6">
        <v>200</v>
      </c>
      <c r="H544" s="45">
        <f t="shared" ca="1" si="39"/>
        <v>-359.28850196153866</v>
      </c>
      <c r="I544" s="8" t="str">
        <f t="shared" ca="1" si="35"/>
        <v>Miss</v>
      </c>
    </row>
    <row r="545" spans="2:9" x14ac:dyDescent="0.35">
      <c r="B545" s="6">
        <v>496</v>
      </c>
      <c r="C545" s="44">
        <f t="shared" ca="1" si="36"/>
        <v>-0.62473147795088591</v>
      </c>
      <c r="D545" s="6">
        <v>400</v>
      </c>
      <c r="E545" s="45">
        <f t="shared" ca="1" si="37"/>
        <v>-249.89259118035437</v>
      </c>
      <c r="F545" s="44">
        <f t="shared" ca="1" si="38"/>
        <v>1.1244838888190736</v>
      </c>
      <c r="G545" s="6">
        <v>200</v>
      </c>
      <c r="H545" s="45">
        <f t="shared" ca="1" si="39"/>
        <v>224.89677776381473</v>
      </c>
      <c r="I545" s="8" t="str">
        <f t="shared" ca="1" si="35"/>
        <v>Miss</v>
      </c>
    </row>
    <row r="546" spans="2:9" x14ac:dyDescent="0.35">
      <c r="B546" s="6">
        <v>497</v>
      </c>
      <c r="C546" s="44">
        <f t="shared" ca="1" si="36"/>
        <v>-0.52110996963510703</v>
      </c>
      <c r="D546" s="6">
        <v>400</v>
      </c>
      <c r="E546" s="45">
        <f t="shared" ca="1" si="37"/>
        <v>-208.4439878540428</v>
      </c>
      <c r="F546" s="44">
        <f t="shared" ca="1" si="38"/>
        <v>-0.16528003101133087</v>
      </c>
      <c r="G546" s="6">
        <v>200</v>
      </c>
      <c r="H546" s="45">
        <f t="shared" ca="1" si="39"/>
        <v>-33.056006202266175</v>
      </c>
      <c r="I546" s="8" t="str">
        <f t="shared" ca="1" si="35"/>
        <v>Hit</v>
      </c>
    </row>
    <row r="547" spans="2:9" x14ac:dyDescent="0.35">
      <c r="B547" s="6">
        <v>498</v>
      </c>
      <c r="C547" s="44">
        <f t="shared" ca="1" si="36"/>
        <v>-2.1084115489288036</v>
      </c>
      <c r="D547" s="6">
        <v>400</v>
      </c>
      <c r="E547" s="45">
        <f t="shared" ca="1" si="37"/>
        <v>-843.36461957152142</v>
      </c>
      <c r="F547" s="44">
        <f t="shared" ca="1" si="38"/>
        <v>0.33703906291074492</v>
      </c>
      <c r="G547" s="6">
        <v>200</v>
      </c>
      <c r="H547" s="45">
        <f t="shared" ca="1" si="39"/>
        <v>67.407812582148978</v>
      </c>
      <c r="I547" s="8" t="str">
        <f t="shared" ca="1" si="35"/>
        <v>Hit</v>
      </c>
    </row>
    <row r="548" spans="2:9" x14ac:dyDescent="0.35">
      <c r="B548" s="6">
        <v>499</v>
      </c>
      <c r="C548" s="44">
        <f t="shared" ca="1" si="36"/>
        <v>-1.2759219970546891</v>
      </c>
      <c r="D548" s="6">
        <v>400</v>
      </c>
      <c r="E548" s="45">
        <f t="shared" ca="1" si="37"/>
        <v>-510.36879882187566</v>
      </c>
      <c r="F548" s="44">
        <f t="shared" ca="1" si="38"/>
        <v>0.57571612800673977</v>
      </c>
      <c r="G548" s="6">
        <v>200</v>
      </c>
      <c r="H548" s="45">
        <f t="shared" ca="1" si="39"/>
        <v>115.14322560134795</v>
      </c>
      <c r="I548" s="8" t="str">
        <f t="shared" ca="1" si="35"/>
        <v>Hit</v>
      </c>
    </row>
    <row r="549" spans="2:9" x14ac:dyDescent="0.35">
      <c r="B549" s="6">
        <v>500</v>
      </c>
      <c r="C549" s="44">
        <f t="shared" ca="1" si="36"/>
        <v>1.1753097592187325</v>
      </c>
      <c r="D549" s="6">
        <v>400</v>
      </c>
      <c r="E549" s="45">
        <f t="shared" ca="1" si="37"/>
        <v>470.123903687493</v>
      </c>
      <c r="F549" s="44">
        <f t="shared" ca="1" si="38"/>
        <v>1.0468003146610907</v>
      </c>
      <c r="G549" s="6">
        <v>200</v>
      </c>
      <c r="H549" s="45">
        <f t="shared" ca="1" si="39"/>
        <v>209.36006293221814</v>
      </c>
      <c r="I549" s="8" t="str">
        <f t="shared" ca="1" si="35"/>
        <v>Miss</v>
      </c>
    </row>
    <row r="550" spans="2:9" x14ac:dyDescent="0.35">
      <c r="B550" s="6">
        <v>501</v>
      </c>
      <c r="C550" s="44">
        <f t="shared" ca="1" si="36"/>
        <v>7.5422196156846602E-2</v>
      </c>
      <c r="D550" s="6">
        <v>400</v>
      </c>
      <c r="E550" s="45">
        <f t="shared" ca="1" si="37"/>
        <v>30.16887846273864</v>
      </c>
      <c r="F550" s="44">
        <f t="shared" ca="1" si="38"/>
        <v>-0.55239994531016112</v>
      </c>
      <c r="G550" s="6">
        <v>200</v>
      </c>
      <c r="H550" s="45">
        <f t="shared" ca="1" si="39"/>
        <v>-110.47998906203222</v>
      </c>
      <c r="I550" s="8" t="str">
        <f t="shared" ca="1" si="35"/>
        <v>Hit</v>
      </c>
    </row>
    <row r="551" spans="2:9" x14ac:dyDescent="0.35">
      <c r="B551" s="6">
        <v>502</v>
      </c>
      <c r="C551" s="44">
        <f t="shared" ca="1" si="36"/>
        <v>0.71705131618821327</v>
      </c>
      <c r="D551" s="6">
        <v>400</v>
      </c>
      <c r="E551" s="45">
        <f t="shared" ca="1" si="37"/>
        <v>286.82052647528531</v>
      </c>
      <c r="F551" s="44">
        <f t="shared" ca="1" si="38"/>
        <v>-0.55958294891392235</v>
      </c>
      <c r="G551" s="6">
        <v>200</v>
      </c>
      <c r="H551" s="45">
        <f t="shared" ca="1" si="39"/>
        <v>-111.91658978278447</v>
      </c>
      <c r="I551" s="8" t="str">
        <f t="shared" ca="1" si="35"/>
        <v>Hit</v>
      </c>
    </row>
    <row r="552" spans="2:9" x14ac:dyDescent="0.35">
      <c r="B552" s="6">
        <v>503</v>
      </c>
      <c r="C552" s="44">
        <f t="shared" ca="1" si="36"/>
        <v>0.90786040578006544</v>
      </c>
      <c r="D552" s="6">
        <v>400</v>
      </c>
      <c r="E552" s="45">
        <f t="shared" ca="1" si="37"/>
        <v>363.1441623120262</v>
      </c>
      <c r="F552" s="44">
        <f t="shared" ca="1" si="38"/>
        <v>-0.11214756965088543</v>
      </c>
      <c r="G552" s="6">
        <v>200</v>
      </c>
      <c r="H552" s="45">
        <f t="shared" ca="1" si="39"/>
        <v>-22.429513930177087</v>
      </c>
      <c r="I552" s="8" t="str">
        <f t="shared" ca="1" si="35"/>
        <v>Hit</v>
      </c>
    </row>
    <row r="553" spans="2:9" x14ac:dyDescent="0.35">
      <c r="B553" s="6">
        <v>504</v>
      </c>
      <c r="C553" s="44">
        <f t="shared" ca="1" si="36"/>
        <v>1.0687027152600486</v>
      </c>
      <c r="D553" s="6">
        <v>400</v>
      </c>
      <c r="E553" s="45">
        <f t="shared" ca="1" si="37"/>
        <v>427.48108610401943</v>
      </c>
      <c r="F553" s="44">
        <f t="shared" ca="1" si="38"/>
        <v>-0.18783162911309476</v>
      </c>
      <c r="G553" s="6">
        <v>200</v>
      </c>
      <c r="H553" s="45">
        <f t="shared" ca="1" si="39"/>
        <v>-37.56632582261895</v>
      </c>
      <c r="I553" s="8" t="str">
        <f t="shared" ca="1" si="35"/>
        <v>Hit</v>
      </c>
    </row>
    <row r="554" spans="2:9" x14ac:dyDescent="0.35">
      <c r="B554" s="6">
        <v>505</v>
      </c>
      <c r="C554" s="44">
        <f t="shared" ca="1" si="36"/>
        <v>0.83759827393977049</v>
      </c>
      <c r="D554" s="6">
        <v>400</v>
      </c>
      <c r="E554" s="45">
        <f t="shared" ca="1" si="37"/>
        <v>335.03930957590819</v>
      </c>
      <c r="F554" s="44">
        <f t="shared" ca="1" si="38"/>
        <v>0.913801373764903</v>
      </c>
      <c r="G554" s="6">
        <v>200</v>
      </c>
      <c r="H554" s="45">
        <f t="shared" ca="1" si="39"/>
        <v>182.76027475298059</v>
      </c>
      <c r="I554" s="8" t="str">
        <f t="shared" ca="1" si="35"/>
        <v>Hit</v>
      </c>
    </row>
    <row r="555" spans="2:9" x14ac:dyDescent="0.35">
      <c r="B555" s="6">
        <v>506</v>
      </c>
      <c r="C555" s="44">
        <f t="shared" ca="1" si="36"/>
        <v>0.86812459119133212</v>
      </c>
      <c r="D555" s="6">
        <v>400</v>
      </c>
      <c r="E555" s="45">
        <f t="shared" ca="1" si="37"/>
        <v>347.24983647653283</v>
      </c>
      <c r="F555" s="44">
        <f t="shared" ca="1" si="38"/>
        <v>0.27051021867378244</v>
      </c>
      <c r="G555" s="6">
        <v>200</v>
      </c>
      <c r="H555" s="45">
        <f t="shared" ca="1" si="39"/>
        <v>54.102043734756492</v>
      </c>
      <c r="I555" s="8" t="str">
        <f t="shared" ca="1" si="35"/>
        <v>Hit</v>
      </c>
    </row>
    <row r="556" spans="2:9" x14ac:dyDescent="0.35">
      <c r="B556" s="6">
        <v>507</v>
      </c>
      <c r="C556" s="44">
        <f t="shared" ca="1" si="36"/>
        <v>1.3273508070582261</v>
      </c>
      <c r="D556" s="6">
        <v>400</v>
      </c>
      <c r="E556" s="45">
        <f t="shared" ca="1" si="37"/>
        <v>530.94032282329044</v>
      </c>
      <c r="F556" s="44">
        <f t="shared" ca="1" si="38"/>
        <v>-3.4182764240470065E-2</v>
      </c>
      <c r="G556" s="6">
        <v>200</v>
      </c>
      <c r="H556" s="45">
        <f t="shared" ca="1" si="39"/>
        <v>-6.836552848094013</v>
      </c>
      <c r="I556" s="8" t="str">
        <f t="shared" ca="1" si="35"/>
        <v>Hit</v>
      </c>
    </row>
    <row r="557" spans="2:9" x14ac:dyDescent="0.35">
      <c r="B557" s="6">
        <v>508</v>
      </c>
      <c r="C557" s="44">
        <f t="shared" ca="1" si="36"/>
        <v>0.16053231028312687</v>
      </c>
      <c r="D557" s="6">
        <v>400</v>
      </c>
      <c r="E557" s="45">
        <f t="shared" ca="1" si="37"/>
        <v>64.21292411325075</v>
      </c>
      <c r="F557" s="44">
        <f t="shared" ca="1" si="38"/>
        <v>1.0849737827972785</v>
      </c>
      <c r="G557" s="6">
        <v>200</v>
      </c>
      <c r="H557" s="45">
        <f t="shared" ca="1" si="39"/>
        <v>216.99475655945571</v>
      </c>
      <c r="I557" s="8" t="str">
        <f t="shared" ca="1" si="35"/>
        <v>Miss</v>
      </c>
    </row>
    <row r="558" spans="2:9" x14ac:dyDescent="0.35">
      <c r="B558" s="6">
        <v>509</v>
      </c>
      <c r="C558" s="44">
        <f t="shared" ca="1" si="36"/>
        <v>0.32344686484796675</v>
      </c>
      <c r="D558" s="6">
        <v>400</v>
      </c>
      <c r="E558" s="45">
        <f t="shared" ca="1" si="37"/>
        <v>129.3787459391867</v>
      </c>
      <c r="F558" s="44">
        <f t="shared" ca="1" si="38"/>
        <v>-0.53026981708452148</v>
      </c>
      <c r="G558" s="6">
        <v>200</v>
      </c>
      <c r="H558" s="45">
        <f t="shared" ca="1" si="39"/>
        <v>-106.0539634169043</v>
      </c>
      <c r="I558" s="8" t="str">
        <f t="shared" ca="1" si="35"/>
        <v>Hit</v>
      </c>
    </row>
    <row r="559" spans="2:9" x14ac:dyDescent="0.35">
      <c r="B559" s="6">
        <v>510</v>
      </c>
      <c r="C559" s="44">
        <f t="shared" ca="1" si="36"/>
        <v>-1.0638747829546287</v>
      </c>
      <c r="D559" s="6">
        <v>400</v>
      </c>
      <c r="E559" s="45">
        <f t="shared" ca="1" si="37"/>
        <v>-425.54991318185148</v>
      </c>
      <c r="F559" s="44">
        <f t="shared" ca="1" si="38"/>
        <v>0.44619485754739857</v>
      </c>
      <c r="G559" s="6">
        <v>200</v>
      </c>
      <c r="H559" s="45">
        <f t="shared" ca="1" si="39"/>
        <v>89.238971509479711</v>
      </c>
      <c r="I559" s="8" t="str">
        <f t="shared" ca="1" si="35"/>
        <v>Hit</v>
      </c>
    </row>
    <row r="560" spans="2:9" x14ac:dyDescent="0.35">
      <c r="B560" s="6">
        <v>511</v>
      </c>
      <c r="C560" s="44">
        <f t="shared" ca="1" si="36"/>
        <v>0.38845581189504846</v>
      </c>
      <c r="D560" s="6">
        <v>400</v>
      </c>
      <c r="E560" s="45">
        <f t="shared" ca="1" si="37"/>
        <v>155.38232475801939</v>
      </c>
      <c r="F560" s="44">
        <f t="shared" ca="1" si="38"/>
        <v>1.3582061373182521</v>
      </c>
      <c r="G560" s="6">
        <v>200</v>
      </c>
      <c r="H560" s="45">
        <f t="shared" ca="1" si="39"/>
        <v>271.64122746365041</v>
      </c>
      <c r="I560" s="8" t="str">
        <f t="shared" ca="1" si="35"/>
        <v>Miss</v>
      </c>
    </row>
    <row r="561" spans="2:9" x14ac:dyDescent="0.35">
      <c r="B561" s="6">
        <v>512</v>
      </c>
      <c r="C561" s="44">
        <f t="shared" ca="1" si="36"/>
        <v>-0.74407365974508077</v>
      </c>
      <c r="D561" s="6">
        <v>400</v>
      </c>
      <c r="E561" s="45">
        <f t="shared" ca="1" si="37"/>
        <v>-297.62946389803233</v>
      </c>
      <c r="F561" s="44">
        <f t="shared" ca="1" si="38"/>
        <v>1.0608361741922254</v>
      </c>
      <c r="G561" s="6">
        <v>200</v>
      </c>
      <c r="H561" s="45">
        <f t="shared" ca="1" si="39"/>
        <v>212.1672348384451</v>
      </c>
      <c r="I561" s="8" t="str">
        <f t="shared" ca="1" si="35"/>
        <v>Miss</v>
      </c>
    </row>
    <row r="562" spans="2:9" x14ac:dyDescent="0.35">
      <c r="B562" s="6">
        <v>513</v>
      </c>
      <c r="C562" s="44">
        <f t="shared" ca="1" si="36"/>
        <v>-8.2269955602483055E-2</v>
      </c>
      <c r="D562" s="6">
        <v>400</v>
      </c>
      <c r="E562" s="45">
        <f t="shared" ca="1" si="37"/>
        <v>-32.907982240993221</v>
      </c>
      <c r="F562" s="44">
        <f t="shared" ca="1" si="38"/>
        <v>1.0714718779512109</v>
      </c>
      <c r="G562" s="6">
        <v>200</v>
      </c>
      <c r="H562" s="45">
        <f t="shared" ca="1" si="39"/>
        <v>214.29437559024217</v>
      </c>
      <c r="I562" s="8" t="str">
        <f t="shared" ref="I562:I619" ca="1" si="40">IF(AND(E562&gt;=$C$37,E562&lt;=$C$39,H562&gt;=$C$42,H562&lt;=$C$44),"Hit","Miss")</f>
        <v>Miss</v>
      </c>
    </row>
    <row r="563" spans="2:9" x14ac:dyDescent="0.35">
      <c r="B563" s="6">
        <v>514</v>
      </c>
      <c r="C563" s="44">
        <f t="shared" ref="C563:C619" ca="1" si="41">_xlfn.NORM.INV(RAND(),0,1)</f>
        <v>1.1925034164961186</v>
      </c>
      <c r="D563" s="6">
        <v>400</v>
      </c>
      <c r="E563" s="45">
        <f t="shared" ref="E563:E619" ca="1" si="42">C563*D563</f>
        <v>477.00136659844742</v>
      </c>
      <c r="F563" s="44">
        <f t="shared" ref="F563:F619" ca="1" si="43">_xlfn.NORM.INV(RAND(),0,1)</f>
        <v>-0.25563335266113535</v>
      </c>
      <c r="G563" s="6">
        <v>200</v>
      </c>
      <c r="H563" s="45">
        <f t="shared" ref="H563:H619" ca="1" si="44">G563*F563</f>
        <v>-51.126670532227067</v>
      </c>
      <c r="I563" s="8" t="str">
        <f t="shared" ca="1" si="40"/>
        <v>Hit</v>
      </c>
    </row>
    <row r="564" spans="2:9" x14ac:dyDescent="0.35">
      <c r="B564" s="6">
        <v>515</v>
      </c>
      <c r="C564" s="44">
        <f t="shared" ca="1" si="41"/>
        <v>0.83394883329947822</v>
      </c>
      <c r="D564" s="6">
        <v>400</v>
      </c>
      <c r="E564" s="45">
        <f t="shared" ca="1" si="42"/>
        <v>333.57953331979127</v>
      </c>
      <c r="F564" s="44">
        <f t="shared" ca="1" si="43"/>
        <v>0.12086092634685074</v>
      </c>
      <c r="G564" s="6">
        <v>200</v>
      </c>
      <c r="H564" s="45">
        <f t="shared" ca="1" si="44"/>
        <v>24.172185269370146</v>
      </c>
      <c r="I564" s="8" t="str">
        <f t="shared" ca="1" si="40"/>
        <v>Hit</v>
      </c>
    </row>
    <row r="565" spans="2:9" x14ac:dyDescent="0.35">
      <c r="B565" s="6">
        <v>516</v>
      </c>
      <c r="C565" s="44">
        <f t="shared" ca="1" si="41"/>
        <v>-3.1682335937460895</v>
      </c>
      <c r="D565" s="6">
        <v>400</v>
      </c>
      <c r="E565" s="45">
        <f t="shared" ca="1" si="42"/>
        <v>-1267.2934374984359</v>
      </c>
      <c r="F565" s="44">
        <f t="shared" ca="1" si="43"/>
        <v>-0.79833343702185411</v>
      </c>
      <c r="G565" s="6">
        <v>200</v>
      </c>
      <c r="H565" s="45">
        <f t="shared" ca="1" si="44"/>
        <v>-159.66668740437083</v>
      </c>
      <c r="I565" s="8" t="str">
        <f t="shared" ca="1" si="40"/>
        <v>Hit</v>
      </c>
    </row>
    <row r="566" spans="2:9" x14ac:dyDescent="0.35">
      <c r="B566" s="6">
        <v>517</v>
      </c>
      <c r="C566" s="44">
        <f t="shared" ca="1" si="41"/>
        <v>1.3818495258228203</v>
      </c>
      <c r="D566" s="6">
        <v>400</v>
      </c>
      <c r="E566" s="45">
        <f t="shared" ca="1" si="42"/>
        <v>552.73981032912809</v>
      </c>
      <c r="F566" s="44">
        <f t="shared" ca="1" si="43"/>
        <v>-0.60141185909945782</v>
      </c>
      <c r="G566" s="6">
        <v>200</v>
      </c>
      <c r="H566" s="45">
        <f t="shared" ca="1" si="44"/>
        <v>-120.28237181989157</v>
      </c>
      <c r="I566" s="8" t="str">
        <f t="shared" ca="1" si="40"/>
        <v>Hit</v>
      </c>
    </row>
    <row r="567" spans="2:9" x14ac:dyDescent="0.35">
      <c r="B567" s="6">
        <v>518</v>
      </c>
      <c r="C567" s="44">
        <f t="shared" ca="1" si="41"/>
        <v>0.76470993660915576</v>
      </c>
      <c r="D567" s="6">
        <v>400</v>
      </c>
      <c r="E567" s="45">
        <f t="shared" ca="1" si="42"/>
        <v>305.88397464366233</v>
      </c>
      <c r="F567" s="44">
        <f t="shared" ca="1" si="43"/>
        <v>0.41124053055549858</v>
      </c>
      <c r="G567" s="6">
        <v>200</v>
      </c>
      <c r="H567" s="45">
        <f t="shared" ca="1" si="44"/>
        <v>82.248106111099716</v>
      </c>
      <c r="I567" s="8" t="str">
        <f t="shared" ca="1" si="40"/>
        <v>Hit</v>
      </c>
    </row>
    <row r="568" spans="2:9" x14ac:dyDescent="0.35">
      <c r="B568" s="6">
        <v>519</v>
      </c>
      <c r="C568" s="44">
        <f t="shared" ca="1" si="41"/>
        <v>-0.23426724953574801</v>
      </c>
      <c r="D568" s="6">
        <v>400</v>
      </c>
      <c r="E568" s="45">
        <f t="shared" ca="1" si="42"/>
        <v>-93.706899814299206</v>
      </c>
      <c r="F568" s="44">
        <f t="shared" ca="1" si="43"/>
        <v>0.73162102970690768</v>
      </c>
      <c r="G568" s="6">
        <v>200</v>
      </c>
      <c r="H568" s="45">
        <f t="shared" ca="1" si="44"/>
        <v>146.32420594138154</v>
      </c>
      <c r="I568" s="8" t="str">
        <f t="shared" ca="1" si="40"/>
        <v>Hit</v>
      </c>
    </row>
    <row r="569" spans="2:9" x14ac:dyDescent="0.35">
      <c r="B569" s="6">
        <v>520</v>
      </c>
      <c r="C569" s="44">
        <f t="shared" ca="1" si="41"/>
        <v>0.90876362804628952</v>
      </c>
      <c r="D569" s="6">
        <v>400</v>
      </c>
      <c r="E569" s="45">
        <f t="shared" ca="1" si="42"/>
        <v>363.50545121851582</v>
      </c>
      <c r="F569" s="44">
        <f t="shared" ca="1" si="43"/>
        <v>1.2196417092030629</v>
      </c>
      <c r="G569" s="6">
        <v>200</v>
      </c>
      <c r="H569" s="45">
        <f t="shared" ca="1" si="44"/>
        <v>243.92834184061257</v>
      </c>
      <c r="I569" s="8" t="str">
        <f t="shared" ca="1" si="40"/>
        <v>Miss</v>
      </c>
    </row>
    <row r="570" spans="2:9" x14ac:dyDescent="0.35">
      <c r="B570" s="6">
        <v>521</v>
      </c>
      <c r="C570" s="44">
        <f t="shared" ca="1" si="41"/>
        <v>0.53997924295723987</v>
      </c>
      <c r="D570" s="6">
        <v>400</v>
      </c>
      <c r="E570" s="45">
        <f t="shared" ca="1" si="42"/>
        <v>215.99169718289596</v>
      </c>
      <c r="F570" s="44">
        <f t="shared" ca="1" si="43"/>
        <v>-0.59917956368468583</v>
      </c>
      <c r="G570" s="6">
        <v>200</v>
      </c>
      <c r="H570" s="45">
        <f t="shared" ca="1" si="44"/>
        <v>-119.83591273693716</v>
      </c>
      <c r="I570" s="8" t="str">
        <f t="shared" ca="1" si="40"/>
        <v>Hit</v>
      </c>
    </row>
    <row r="571" spans="2:9" x14ac:dyDescent="0.35">
      <c r="B571" s="6">
        <v>522</v>
      </c>
      <c r="C571" s="44">
        <f t="shared" ca="1" si="41"/>
        <v>-1.0519317437666116</v>
      </c>
      <c r="D571" s="6">
        <v>400</v>
      </c>
      <c r="E571" s="45">
        <f t="shared" ca="1" si="42"/>
        <v>-420.77269750664465</v>
      </c>
      <c r="F571" s="44">
        <f t="shared" ca="1" si="43"/>
        <v>-1.2222811852203643</v>
      </c>
      <c r="G571" s="6">
        <v>200</v>
      </c>
      <c r="H571" s="45">
        <f t="shared" ca="1" si="44"/>
        <v>-244.45623704407288</v>
      </c>
      <c r="I571" s="8" t="str">
        <f t="shared" ca="1" si="40"/>
        <v>Miss</v>
      </c>
    </row>
    <row r="572" spans="2:9" x14ac:dyDescent="0.35">
      <c r="B572" s="6">
        <v>523</v>
      </c>
      <c r="C572" s="44">
        <f t="shared" ca="1" si="41"/>
        <v>0.8031455634633976</v>
      </c>
      <c r="D572" s="6">
        <v>400</v>
      </c>
      <c r="E572" s="45">
        <f t="shared" ca="1" si="42"/>
        <v>321.25822538535903</v>
      </c>
      <c r="F572" s="44">
        <f t="shared" ca="1" si="43"/>
        <v>-0.35578803052342817</v>
      </c>
      <c r="G572" s="6">
        <v>200</v>
      </c>
      <c r="H572" s="45">
        <f t="shared" ca="1" si="44"/>
        <v>-71.157606104685627</v>
      </c>
      <c r="I572" s="8" t="str">
        <f t="shared" ca="1" si="40"/>
        <v>Hit</v>
      </c>
    </row>
    <row r="573" spans="2:9" x14ac:dyDescent="0.35">
      <c r="B573" s="6">
        <v>524</v>
      </c>
      <c r="C573" s="44">
        <f t="shared" ca="1" si="41"/>
        <v>-0.58761415887244117</v>
      </c>
      <c r="D573" s="6">
        <v>400</v>
      </c>
      <c r="E573" s="45">
        <f t="shared" ca="1" si="42"/>
        <v>-235.04566354897648</v>
      </c>
      <c r="F573" s="44">
        <f t="shared" ca="1" si="43"/>
        <v>1.667197679117032</v>
      </c>
      <c r="G573" s="6">
        <v>200</v>
      </c>
      <c r="H573" s="45">
        <f t="shared" ca="1" si="44"/>
        <v>333.4395358234064</v>
      </c>
      <c r="I573" s="8" t="str">
        <f t="shared" ca="1" si="40"/>
        <v>Miss</v>
      </c>
    </row>
    <row r="574" spans="2:9" x14ac:dyDescent="0.35">
      <c r="B574" s="6">
        <v>525</v>
      </c>
      <c r="C574" s="44">
        <f t="shared" ca="1" si="41"/>
        <v>0.19859314433409728</v>
      </c>
      <c r="D574" s="6">
        <v>400</v>
      </c>
      <c r="E574" s="45">
        <f t="shared" ca="1" si="42"/>
        <v>79.437257733638916</v>
      </c>
      <c r="F574" s="44">
        <f t="shared" ca="1" si="43"/>
        <v>-0.54802219769998939</v>
      </c>
      <c r="G574" s="6">
        <v>200</v>
      </c>
      <c r="H574" s="45">
        <f t="shared" ca="1" si="44"/>
        <v>-109.60443953999788</v>
      </c>
      <c r="I574" s="8" t="str">
        <f t="shared" ca="1" si="40"/>
        <v>Hit</v>
      </c>
    </row>
    <row r="575" spans="2:9" x14ac:dyDescent="0.35">
      <c r="B575" s="6">
        <v>526</v>
      </c>
      <c r="C575" s="44">
        <f t="shared" ca="1" si="41"/>
        <v>4.6950111586761434E-2</v>
      </c>
      <c r="D575" s="6">
        <v>400</v>
      </c>
      <c r="E575" s="45">
        <f t="shared" ca="1" si="42"/>
        <v>18.780044634704574</v>
      </c>
      <c r="F575" s="44">
        <f t="shared" ca="1" si="43"/>
        <v>0.95842216336340436</v>
      </c>
      <c r="G575" s="6">
        <v>200</v>
      </c>
      <c r="H575" s="45">
        <f t="shared" ca="1" si="44"/>
        <v>191.68443267268088</v>
      </c>
      <c r="I575" s="8" t="str">
        <f t="shared" ca="1" si="40"/>
        <v>Hit</v>
      </c>
    </row>
    <row r="576" spans="2:9" x14ac:dyDescent="0.35">
      <c r="B576" s="6">
        <v>527</v>
      </c>
      <c r="C576" s="44">
        <f t="shared" ca="1" si="41"/>
        <v>1.6804824335884438</v>
      </c>
      <c r="D576" s="6">
        <v>400</v>
      </c>
      <c r="E576" s="45">
        <f t="shared" ca="1" si="42"/>
        <v>672.19297343537755</v>
      </c>
      <c r="F576" s="44">
        <f t="shared" ca="1" si="43"/>
        <v>-2.3452071772140082</v>
      </c>
      <c r="G576" s="6">
        <v>200</v>
      </c>
      <c r="H576" s="45">
        <f t="shared" ca="1" si="44"/>
        <v>-469.04143544280163</v>
      </c>
      <c r="I576" s="8" t="str">
        <f t="shared" ca="1" si="40"/>
        <v>Miss</v>
      </c>
    </row>
    <row r="577" spans="2:9" x14ac:dyDescent="0.35">
      <c r="B577" s="6">
        <v>528</v>
      </c>
      <c r="C577" s="44">
        <f t="shared" ca="1" si="41"/>
        <v>0.35449932418312075</v>
      </c>
      <c r="D577" s="6">
        <v>400</v>
      </c>
      <c r="E577" s="45">
        <f t="shared" ca="1" si="42"/>
        <v>141.79972967324829</v>
      </c>
      <c r="F577" s="44">
        <f t="shared" ca="1" si="43"/>
        <v>-0.71112697537111758</v>
      </c>
      <c r="G577" s="6">
        <v>200</v>
      </c>
      <c r="H577" s="45">
        <f t="shared" ca="1" si="44"/>
        <v>-142.22539507422351</v>
      </c>
      <c r="I577" s="8" t="str">
        <f t="shared" ca="1" si="40"/>
        <v>Hit</v>
      </c>
    </row>
    <row r="578" spans="2:9" x14ac:dyDescent="0.35">
      <c r="B578" s="6">
        <v>529</v>
      </c>
      <c r="C578" s="44">
        <f t="shared" ca="1" si="41"/>
        <v>-0.30823283364397946</v>
      </c>
      <c r="D578" s="6">
        <v>400</v>
      </c>
      <c r="E578" s="45">
        <f t="shared" ca="1" si="42"/>
        <v>-123.29313345759178</v>
      </c>
      <c r="F578" s="44">
        <f t="shared" ca="1" si="43"/>
        <v>0.38915947894310554</v>
      </c>
      <c r="G578" s="6">
        <v>200</v>
      </c>
      <c r="H578" s="45">
        <f t="shared" ca="1" si="44"/>
        <v>77.831895788621111</v>
      </c>
      <c r="I578" s="8" t="str">
        <f t="shared" ca="1" si="40"/>
        <v>Hit</v>
      </c>
    </row>
    <row r="579" spans="2:9" x14ac:dyDescent="0.35">
      <c r="B579" s="6">
        <v>530</v>
      </c>
      <c r="C579" s="44">
        <f t="shared" ca="1" si="41"/>
        <v>0.13450362094607027</v>
      </c>
      <c r="D579" s="6">
        <v>400</v>
      </c>
      <c r="E579" s="45">
        <f t="shared" ca="1" si="42"/>
        <v>53.801448378428105</v>
      </c>
      <c r="F579" s="44">
        <f t="shared" ca="1" si="43"/>
        <v>-0.3057525332809285</v>
      </c>
      <c r="G579" s="6">
        <v>200</v>
      </c>
      <c r="H579" s="45">
        <f t="shared" ca="1" si="44"/>
        <v>-61.150506656185698</v>
      </c>
      <c r="I579" s="8" t="str">
        <f t="shared" ca="1" si="40"/>
        <v>Hit</v>
      </c>
    </row>
    <row r="580" spans="2:9" x14ac:dyDescent="0.35">
      <c r="B580" s="6">
        <v>531</v>
      </c>
      <c r="C580" s="44">
        <f t="shared" ca="1" si="41"/>
        <v>1.4070594743693869</v>
      </c>
      <c r="D580" s="6">
        <v>400</v>
      </c>
      <c r="E580" s="45">
        <f t="shared" ca="1" si="42"/>
        <v>562.82378974775474</v>
      </c>
      <c r="F580" s="44">
        <f t="shared" ca="1" si="43"/>
        <v>1.1795492613457945</v>
      </c>
      <c r="G580" s="6">
        <v>200</v>
      </c>
      <c r="H580" s="45">
        <f t="shared" ca="1" si="44"/>
        <v>235.9098522691589</v>
      </c>
      <c r="I580" s="8" t="str">
        <f t="shared" ca="1" si="40"/>
        <v>Miss</v>
      </c>
    </row>
    <row r="581" spans="2:9" x14ac:dyDescent="0.35">
      <c r="B581" s="6">
        <v>532</v>
      </c>
      <c r="C581" s="44">
        <f t="shared" ca="1" si="41"/>
        <v>2.3774183461175706E-2</v>
      </c>
      <c r="D581" s="6">
        <v>400</v>
      </c>
      <c r="E581" s="45">
        <f t="shared" ca="1" si="42"/>
        <v>9.5096733844702825</v>
      </c>
      <c r="F581" s="44">
        <f t="shared" ca="1" si="43"/>
        <v>4.2092873542525734E-3</v>
      </c>
      <c r="G581" s="6">
        <v>200</v>
      </c>
      <c r="H581" s="45">
        <f t="shared" ca="1" si="44"/>
        <v>0.84185747085051466</v>
      </c>
      <c r="I581" s="8" t="str">
        <f t="shared" ca="1" si="40"/>
        <v>Hit</v>
      </c>
    </row>
    <row r="582" spans="2:9" x14ac:dyDescent="0.35">
      <c r="B582" s="6">
        <v>533</v>
      </c>
      <c r="C582" s="44">
        <f t="shared" ca="1" si="41"/>
        <v>1.0535134337047163</v>
      </c>
      <c r="D582" s="6">
        <v>400</v>
      </c>
      <c r="E582" s="45">
        <f t="shared" ca="1" si="42"/>
        <v>421.4053734818865</v>
      </c>
      <c r="F582" s="44">
        <f t="shared" ca="1" si="43"/>
        <v>-0.68165437705907639</v>
      </c>
      <c r="G582" s="6">
        <v>200</v>
      </c>
      <c r="H582" s="45">
        <f t="shared" ca="1" si="44"/>
        <v>-136.33087541181527</v>
      </c>
      <c r="I582" s="8" t="str">
        <f t="shared" ca="1" si="40"/>
        <v>Hit</v>
      </c>
    </row>
    <row r="583" spans="2:9" x14ac:dyDescent="0.35">
      <c r="B583" s="6">
        <v>534</v>
      </c>
      <c r="C583" s="44">
        <f t="shared" ca="1" si="41"/>
        <v>-0.11299462578000007</v>
      </c>
      <c r="D583" s="6">
        <v>400</v>
      </c>
      <c r="E583" s="45">
        <f t="shared" ca="1" si="42"/>
        <v>-45.197850312000028</v>
      </c>
      <c r="F583" s="44">
        <f t="shared" ca="1" si="43"/>
        <v>-0.36670118285115583</v>
      </c>
      <c r="G583" s="6">
        <v>200</v>
      </c>
      <c r="H583" s="45">
        <f t="shared" ca="1" si="44"/>
        <v>-73.34023657023117</v>
      </c>
      <c r="I583" s="8" t="str">
        <f t="shared" ca="1" si="40"/>
        <v>Hit</v>
      </c>
    </row>
    <row r="584" spans="2:9" x14ac:dyDescent="0.35">
      <c r="B584" s="6">
        <v>535</v>
      </c>
      <c r="C584" s="44">
        <f t="shared" ca="1" si="41"/>
        <v>-0.74984740812680051</v>
      </c>
      <c r="D584" s="6">
        <v>400</v>
      </c>
      <c r="E584" s="45">
        <f t="shared" ca="1" si="42"/>
        <v>-299.93896325072018</v>
      </c>
      <c r="F584" s="44">
        <f t="shared" ca="1" si="43"/>
        <v>1.2514309053784682</v>
      </c>
      <c r="G584" s="6">
        <v>200</v>
      </c>
      <c r="H584" s="45">
        <f t="shared" ca="1" si="44"/>
        <v>250.28618107569366</v>
      </c>
      <c r="I584" s="8" t="str">
        <f t="shared" ca="1" si="40"/>
        <v>Miss</v>
      </c>
    </row>
    <row r="585" spans="2:9" x14ac:dyDescent="0.35">
      <c r="B585" s="6">
        <v>536</v>
      </c>
      <c r="C585" s="44">
        <f t="shared" ca="1" si="41"/>
        <v>-1.4458897761508649</v>
      </c>
      <c r="D585" s="6">
        <v>400</v>
      </c>
      <c r="E585" s="45">
        <f t="shared" ca="1" si="42"/>
        <v>-578.35591046034597</v>
      </c>
      <c r="F585" s="44">
        <f t="shared" ca="1" si="43"/>
        <v>0.67010565633688468</v>
      </c>
      <c r="G585" s="6">
        <v>200</v>
      </c>
      <c r="H585" s="45">
        <f t="shared" ca="1" si="44"/>
        <v>134.02113126737694</v>
      </c>
      <c r="I585" s="8" t="str">
        <f t="shared" ca="1" si="40"/>
        <v>Hit</v>
      </c>
    </row>
    <row r="586" spans="2:9" x14ac:dyDescent="0.35">
      <c r="B586" s="6">
        <v>537</v>
      </c>
      <c r="C586" s="44">
        <f t="shared" ca="1" si="41"/>
        <v>1.3417083112060562</v>
      </c>
      <c r="D586" s="6">
        <v>400</v>
      </c>
      <c r="E586" s="45">
        <f t="shared" ca="1" si="42"/>
        <v>536.68332448242245</v>
      </c>
      <c r="F586" s="44">
        <f t="shared" ca="1" si="43"/>
        <v>1.4073205768859376</v>
      </c>
      <c r="G586" s="6">
        <v>200</v>
      </c>
      <c r="H586" s="45">
        <f t="shared" ca="1" si="44"/>
        <v>281.46411537718751</v>
      </c>
      <c r="I586" s="8" t="str">
        <f t="shared" ca="1" si="40"/>
        <v>Miss</v>
      </c>
    </row>
    <row r="587" spans="2:9" x14ac:dyDescent="0.35">
      <c r="B587" s="6">
        <v>538</v>
      </c>
      <c r="C587" s="44">
        <f t="shared" ca="1" si="41"/>
        <v>-0.2832013677064274</v>
      </c>
      <c r="D587" s="6">
        <v>400</v>
      </c>
      <c r="E587" s="45">
        <f t="shared" ca="1" si="42"/>
        <v>-113.28054708257096</v>
      </c>
      <c r="F587" s="44">
        <f t="shared" ca="1" si="43"/>
        <v>-1.3375877526894908</v>
      </c>
      <c r="G587" s="6">
        <v>200</v>
      </c>
      <c r="H587" s="45">
        <f t="shared" ca="1" si="44"/>
        <v>-267.51755053789816</v>
      </c>
      <c r="I587" s="8" t="str">
        <f t="shared" ca="1" si="40"/>
        <v>Miss</v>
      </c>
    </row>
    <row r="588" spans="2:9" x14ac:dyDescent="0.35">
      <c r="B588" s="6">
        <v>539</v>
      </c>
      <c r="C588" s="44">
        <f t="shared" ca="1" si="41"/>
        <v>0.74951635847445286</v>
      </c>
      <c r="D588" s="6">
        <v>400</v>
      </c>
      <c r="E588" s="45">
        <f t="shared" ca="1" si="42"/>
        <v>299.80654338978115</v>
      </c>
      <c r="F588" s="44">
        <f t="shared" ca="1" si="43"/>
        <v>-0.46703163150485205</v>
      </c>
      <c r="G588" s="6">
        <v>200</v>
      </c>
      <c r="H588" s="45">
        <f t="shared" ca="1" si="44"/>
        <v>-93.406326300970406</v>
      </c>
      <c r="I588" s="8" t="str">
        <f t="shared" ca="1" si="40"/>
        <v>Hit</v>
      </c>
    </row>
    <row r="589" spans="2:9" x14ac:dyDescent="0.35">
      <c r="B589" s="6">
        <v>540</v>
      </c>
      <c r="C589" s="44">
        <f t="shared" ca="1" si="41"/>
        <v>-1.2565417029147616</v>
      </c>
      <c r="D589" s="6">
        <v>400</v>
      </c>
      <c r="E589" s="45">
        <f t="shared" ca="1" si="42"/>
        <v>-502.61668116590465</v>
      </c>
      <c r="F589" s="44">
        <f t="shared" ca="1" si="43"/>
        <v>-0.86436824978063531</v>
      </c>
      <c r="G589" s="6">
        <v>200</v>
      </c>
      <c r="H589" s="45">
        <f t="shared" ca="1" si="44"/>
        <v>-172.87364995612705</v>
      </c>
      <c r="I589" s="8" t="str">
        <f t="shared" ca="1" si="40"/>
        <v>Hit</v>
      </c>
    </row>
    <row r="590" spans="2:9" x14ac:dyDescent="0.35">
      <c r="B590" s="6">
        <v>541</v>
      </c>
      <c r="C590" s="44">
        <f t="shared" ca="1" si="41"/>
        <v>0.46474040799985816</v>
      </c>
      <c r="D590" s="6">
        <v>400</v>
      </c>
      <c r="E590" s="45">
        <f t="shared" ca="1" si="42"/>
        <v>185.89616319994326</v>
      </c>
      <c r="F590" s="44">
        <f t="shared" ca="1" si="43"/>
        <v>-0.87397869441943499</v>
      </c>
      <c r="G590" s="6">
        <v>200</v>
      </c>
      <c r="H590" s="45">
        <f t="shared" ca="1" si="44"/>
        <v>-174.795738883887</v>
      </c>
      <c r="I590" s="8" t="str">
        <f t="shared" ca="1" si="40"/>
        <v>Hit</v>
      </c>
    </row>
    <row r="591" spans="2:9" x14ac:dyDescent="0.35">
      <c r="B591" s="6">
        <v>542</v>
      </c>
      <c r="C591" s="44">
        <f t="shared" ca="1" si="41"/>
        <v>-0.30485187381255824</v>
      </c>
      <c r="D591" s="6">
        <v>400</v>
      </c>
      <c r="E591" s="45">
        <f t="shared" ca="1" si="42"/>
        <v>-121.94074952502329</v>
      </c>
      <c r="F591" s="44">
        <f t="shared" ca="1" si="43"/>
        <v>0.48326253542375108</v>
      </c>
      <c r="G591" s="6">
        <v>200</v>
      </c>
      <c r="H591" s="45">
        <f t="shared" ca="1" si="44"/>
        <v>96.652507084750212</v>
      </c>
      <c r="I591" s="8" t="str">
        <f t="shared" ca="1" si="40"/>
        <v>Hit</v>
      </c>
    </row>
    <row r="592" spans="2:9" x14ac:dyDescent="0.35">
      <c r="B592" s="6">
        <v>543</v>
      </c>
      <c r="C592" s="44">
        <f t="shared" ca="1" si="41"/>
        <v>-0.10130359761764948</v>
      </c>
      <c r="D592" s="6">
        <v>400</v>
      </c>
      <c r="E592" s="45">
        <f t="shared" ca="1" si="42"/>
        <v>-40.521439047059793</v>
      </c>
      <c r="F592" s="44">
        <f t="shared" ca="1" si="43"/>
        <v>-1.0040310286454981</v>
      </c>
      <c r="G592" s="6">
        <v>200</v>
      </c>
      <c r="H592" s="45">
        <f t="shared" ca="1" si="44"/>
        <v>-200.80620572909962</v>
      </c>
      <c r="I592" s="8" t="str">
        <f t="shared" ca="1" si="40"/>
        <v>Miss</v>
      </c>
    </row>
    <row r="593" spans="2:9" x14ac:dyDescent="0.35">
      <c r="B593" s="6">
        <v>544</v>
      </c>
      <c r="C593" s="44">
        <f t="shared" ca="1" si="41"/>
        <v>-0.14461582510039356</v>
      </c>
      <c r="D593" s="6">
        <v>400</v>
      </c>
      <c r="E593" s="45">
        <f t="shared" ca="1" si="42"/>
        <v>-57.846330040157426</v>
      </c>
      <c r="F593" s="44">
        <f t="shared" ca="1" si="43"/>
        <v>-0.78790872618192875</v>
      </c>
      <c r="G593" s="6">
        <v>200</v>
      </c>
      <c r="H593" s="45">
        <f t="shared" ca="1" si="44"/>
        <v>-157.58174523638576</v>
      </c>
      <c r="I593" s="8" t="str">
        <f t="shared" ca="1" si="40"/>
        <v>Hit</v>
      </c>
    </row>
    <row r="594" spans="2:9" x14ac:dyDescent="0.35">
      <c r="B594" s="6">
        <v>545</v>
      </c>
      <c r="C594" s="44">
        <f t="shared" ca="1" si="41"/>
        <v>-5.7539087575887654E-3</v>
      </c>
      <c r="D594" s="6">
        <v>400</v>
      </c>
      <c r="E594" s="45">
        <f t="shared" ca="1" si="42"/>
        <v>-2.3015635030355064</v>
      </c>
      <c r="F594" s="44">
        <f t="shared" ca="1" si="43"/>
        <v>0.42887936104355295</v>
      </c>
      <c r="G594" s="6">
        <v>200</v>
      </c>
      <c r="H594" s="45">
        <f t="shared" ca="1" si="44"/>
        <v>85.775872208710595</v>
      </c>
      <c r="I594" s="8" t="str">
        <f t="shared" ca="1" si="40"/>
        <v>Hit</v>
      </c>
    </row>
    <row r="595" spans="2:9" x14ac:dyDescent="0.35">
      <c r="B595" s="6">
        <v>546</v>
      </c>
      <c r="C595" s="44">
        <f t="shared" ca="1" si="41"/>
        <v>-1.2514260107466835</v>
      </c>
      <c r="D595" s="6">
        <v>400</v>
      </c>
      <c r="E595" s="45">
        <f t="shared" ca="1" si="42"/>
        <v>-500.5704042986734</v>
      </c>
      <c r="F595" s="44">
        <f t="shared" ca="1" si="43"/>
        <v>0.95567125831955657</v>
      </c>
      <c r="G595" s="6">
        <v>200</v>
      </c>
      <c r="H595" s="45">
        <f t="shared" ca="1" si="44"/>
        <v>191.1342516639113</v>
      </c>
      <c r="I595" s="8" t="str">
        <f t="shared" ca="1" si="40"/>
        <v>Hit</v>
      </c>
    </row>
    <row r="596" spans="2:9" x14ac:dyDescent="0.35">
      <c r="B596" s="6">
        <v>547</v>
      </c>
      <c r="C596" s="44">
        <f t="shared" ca="1" si="41"/>
        <v>-2.515595471991269E-2</v>
      </c>
      <c r="D596" s="6">
        <v>400</v>
      </c>
      <c r="E596" s="45">
        <f t="shared" ca="1" si="42"/>
        <v>-10.062381887965076</v>
      </c>
      <c r="F596" s="44">
        <f t="shared" ca="1" si="43"/>
        <v>0.56442009780551361</v>
      </c>
      <c r="G596" s="6">
        <v>200</v>
      </c>
      <c r="H596" s="45">
        <f t="shared" ca="1" si="44"/>
        <v>112.88401956110272</v>
      </c>
      <c r="I596" s="8" t="str">
        <f t="shared" ca="1" si="40"/>
        <v>Hit</v>
      </c>
    </row>
    <row r="597" spans="2:9" x14ac:dyDescent="0.35">
      <c r="B597" s="6">
        <v>548</v>
      </c>
      <c r="C597" s="44">
        <f t="shared" ca="1" si="41"/>
        <v>-7.9553959677898772E-2</v>
      </c>
      <c r="D597" s="6">
        <v>400</v>
      </c>
      <c r="E597" s="45">
        <f t="shared" ca="1" si="42"/>
        <v>-31.821583871159508</v>
      </c>
      <c r="F597" s="44">
        <f t="shared" ca="1" si="43"/>
        <v>0.64038845374300879</v>
      </c>
      <c r="G597" s="6">
        <v>200</v>
      </c>
      <c r="H597" s="45">
        <f t="shared" ca="1" si="44"/>
        <v>128.07769074860175</v>
      </c>
      <c r="I597" s="8" t="str">
        <f t="shared" ca="1" si="40"/>
        <v>Hit</v>
      </c>
    </row>
    <row r="598" spans="2:9" x14ac:dyDescent="0.35">
      <c r="B598" s="6">
        <v>549</v>
      </c>
      <c r="C598" s="44">
        <f t="shared" ca="1" si="41"/>
        <v>-0.48919832646655975</v>
      </c>
      <c r="D598" s="6">
        <v>400</v>
      </c>
      <c r="E598" s="45">
        <f t="shared" ca="1" si="42"/>
        <v>-195.67933058662391</v>
      </c>
      <c r="F598" s="44">
        <f t="shared" ca="1" si="43"/>
        <v>-0.32580383660155116</v>
      </c>
      <c r="G598" s="6">
        <v>200</v>
      </c>
      <c r="H598" s="45">
        <f t="shared" ca="1" si="44"/>
        <v>-65.160767320310228</v>
      </c>
      <c r="I598" s="8" t="str">
        <f t="shared" ca="1" si="40"/>
        <v>Hit</v>
      </c>
    </row>
    <row r="599" spans="2:9" x14ac:dyDescent="0.35">
      <c r="B599" s="6">
        <v>550</v>
      </c>
      <c r="C599" s="44">
        <f t="shared" ca="1" si="41"/>
        <v>0.88508697079544385</v>
      </c>
      <c r="D599" s="6">
        <v>400</v>
      </c>
      <c r="E599" s="45">
        <f t="shared" ca="1" si="42"/>
        <v>354.03478831817756</v>
      </c>
      <c r="F599" s="44">
        <f t="shared" ca="1" si="43"/>
        <v>-0.48674609208639719</v>
      </c>
      <c r="G599" s="6">
        <v>200</v>
      </c>
      <c r="H599" s="45">
        <f t="shared" ca="1" si="44"/>
        <v>-97.349218417279431</v>
      </c>
      <c r="I599" s="8" t="str">
        <f t="shared" ca="1" si="40"/>
        <v>Hit</v>
      </c>
    </row>
    <row r="600" spans="2:9" x14ac:dyDescent="0.35">
      <c r="B600" s="6">
        <v>551</v>
      </c>
      <c r="C600" s="44">
        <f t="shared" ca="1" si="41"/>
        <v>0.766066165234918</v>
      </c>
      <c r="D600" s="6">
        <v>400</v>
      </c>
      <c r="E600" s="45">
        <f t="shared" ca="1" si="42"/>
        <v>306.42646609396718</v>
      </c>
      <c r="F600" s="44">
        <f t="shared" ca="1" si="43"/>
        <v>-0.57267283576723993</v>
      </c>
      <c r="G600" s="6">
        <v>200</v>
      </c>
      <c r="H600" s="45">
        <f t="shared" ca="1" si="44"/>
        <v>-114.53456715344798</v>
      </c>
      <c r="I600" s="8" t="str">
        <f t="shared" ca="1" si="40"/>
        <v>Hit</v>
      </c>
    </row>
    <row r="601" spans="2:9" x14ac:dyDescent="0.35">
      <c r="B601" s="6">
        <v>552</v>
      </c>
      <c r="C601" s="44">
        <f t="shared" ca="1" si="41"/>
        <v>-0.49918862016804094</v>
      </c>
      <c r="D601" s="6">
        <v>400</v>
      </c>
      <c r="E601" s="45">
        <f t="shared" ca="1" si="42"/>
        <v>-199.67544806721637</v>
      </c>
      <c r="F601" s="44">
        <f t="shared" ca="1" si="43"/>
        <v>2.1394601677168472</v>
      </c>
      <c r="G601" s="6">
        <v>200</v>
      </c>
      <c r="H601" s="45">
        <f t="shared" ca="1" si="44"/>
        <v>427.89203354336945</v>
      </c>
      <c r="I601" s="8" t="str">
        <f t="shared" ca="1" si="40"/>
        <v>Miss</v>
      </c>
    </row>
    <row r="602" spans="2:9" x14ac:dyDescent="0.35">
      <c r="B602" s="6">
        <v>553</v>
      </c>
      <c r="C602" s="44">
        <f t="shared" ca="1" si="41"/>
        <v>-1.4610948832093591</v>
      </c>
      <c r="D602" s="6">
        <v>400</v>
      </c>
      <c r="E602" s="45">
        <f t="shared" ca="1" si="42"/>
        <v>-584.43795328374358</v>
      </c>
      <c r="F602" s="44">
        <f t="shared" ca="1" si="43"/>
        <v>0.1156776017865779</v>
      </c>
      <c r="G602" s="6">
        <v>200</v>
      </c>
      <c r="H602" s="45">
        <f t="shared" ca="1" si="44"/>
        <v>23.135520357315581</v>
      </c>
      <c r="I602" s="8" t="str">
        <f t="shared" ca="1" si="40"/>
        <v>Hit</v>
      </c>
    </row>
    <row r="603" spans="2:9" x14ac:dyDescent="0.35">
      <c r="B603" s="6">
        <v>554</v>
      </c>
      <c r="C603" s="44">
        <f t="shared" ca="1" si="41"/>
        <v>1.862813518931798</v>
      </c>
      <c r="D603" s="6">
        <v>400</v>
      </c>
      <c r="E603" s="45">
        <f t="shared" ca="1" si="42"/>
        <v>745.12540757271927</v>
      </c>
      <c r="F603" s="44">
        <f t="shared" ca="1" si="43"/>
        <v>1.2375740377857845</v>
      </c>
      <c r="G603" s="6">
        <v>200</v>
      </c>
      <c r="H603" s="45">
        <f t="shared" ca="1" si="44"/>
        <v>247.5148075571569</v>
      </c>
      <c r="I603" s="8" t="str">
        <f t="shared" ca="1" si="40"/>
        <v>Miss</v>
      </c>
    </row>
    <row r="604" spans="2:9" x14ac:dyDescent="0.35">
      <c r="B604" s="6">
        <v>555</v>
      </c>
      <c r="C604" s="44">
        <f t="shared" ca="1" si="41"/>
        <v>0.16896494926516448</v>
      </c>
      <c r="D604" s="6">
        <v>400</v>
      </c>
      <c r="E604" s="45">
        <f t="shared" ca="1" si="42"/>
        <v>67.585979706065785</v>
      </c>
      <c r="F604" s="44">
        <f t="shared" ca="1" si="43"/>
        <v>1.4975360783948299</v>
      </c>
      <c r="G604" s="6">
        <v>200</v>
      </c>
      <c r="H604" s="45">
        <f t="shared" ca="1" si="44"/>
        <v>299.50721567896596</v>
      </c>
      <c r="I604" s="8" t="str">
        <f t="shared" ca="1" si="40"/>
        <v>Miss</v>
      </c>
    </row>
    <row r="605" spans="2:9" x14ac:dyDescent="0.35">
      <c r="B605" s="6">
        <v>556</v>
      </c>
      <c r="C605" s="44">
        <f t="shared" ca="1" si="41"/>
        <v>-1.1603128772549731</v>
      </c>
      <c r="D605" s="6">
        <v>400</v>
      </c>
      <c r="E605" s="45">
        <f t="shared" ca="1" si="42"/>
        <v>-464.12515090198923</v>
      </c>
      <c r="F605" s="44">
        <f t="shared" ca="1" si="43"/>
        <v>0.50219095927920487</v>
      </c>
      <c r="G605" s="6">
        <v>200</v>
      </c>
      <c r="H605" s="45">
        <f t="shared" ca="1" si="44"/>
        <v>100.43819185584097</v>
      </c>
      <c r="I605" s="8" t="str">
        <f t="shared" ca="1" si="40"/>
        <v>Hit</v>
      </c>
    </row>
    <row r="606" spans="2:9" x14ac:dyDescent="0.35">
      <c r="B606" s="6">
        <v>557</v>
      </c>
      <c r="C606" s="44">
        <f t="shared" ca="1" si="41"/>
        <v>0.79355419466683463</v>
      </c>
      <c r="D606" s="6">
        <v>400</v>
      </c>
      <c r="E606" s="45">
        <f t="shared" ca="1" si="42"/>
        <v>317.42167786673383</v>
      </c>
      <c r="F606" s="44">
        <f t="shared" ca="1" si="43"/>
        <v>1.2901022018737429</v>
      </c>
      <c r="G606" s="6">
        <v>200</v>
      </c>
      <c r="H606" s="45">
        <f t="shared" ca="1" si="44"/>
        <v>258.0204403747486</v>
      </c>
      <c r="I606" s="8" t="str">
        <f t="shared" ca="1" si="40"/>
        <v>Miss</v>
      </c>
    </row>
    <row r="607" spans="2:9" x14ac:dyDescent="0.35">
      <c r="B607" s="6">
        <v>558</v>
      </c>
      <c r="C607" s="44">
        <f t="shared" ca="1" si="41"/>
        <v>1.2544928860779947</v>
      </c>
      <c r="D607" s="6">
        <v>400</v>
      </c>
      <c r="E607" s="45">
        <f t="shared" ca="1" si="42"/>
        <v>501.7971544311979</v>
      </c>
      <c r="F607" s="44">
        <f t="shared" ca="1" si="43"/>
        <v>-2.6486523961726901E-2</v>
      </c>
      <c r="G607" s="6">
        <v>200</v>
      </c>
      <c r="H607" s="45">
        <f t="shared" ca="1" si="44"/>
        <v>-5.29730479234538</v>
      </c>
      <c r="I607" s="8" t="str">
        <f t="shared" ca="1" si="40"/>
        <v>Hit</v>
      </c>
    </row>
    <row r="608" spans="2:9" x14ac:dyDescent="0.35">
      <c r="B608" s="6">
        <v>559</v>
      </c>
      <c r="C608" s="44">
        <f t="shared" ca="1" si="41"/>
        <v>1.8999690137592398</v>
      </c>
      <c r="D608" s="6">
        <v>400</v>
      </c>
      <c r="E608" s="45">
        <f t="shared" ca="1" si="42"/>
        <v>759.98760550369593</v>
      </c>
      <c r="F608" s="44">
        <f t="shared" ca="1" si="43"/>
        <v>4.0684918595006501</v>
      </c>
      <c r="G608" s="6">
        <v>200</v>
      </c>
      <c r="H608" s="45">
        <f t="shared" ca="1" si="44"/>
        <v>813.69837190013004</v>
      </c>
      <c r="I608" s="8" t="str">
        <f t="shared" ca="1" si="40"/>
        <v>Miss</v>
      </c>
    </row>
    <row r="609" spans="2:9" x14ac:dyDescent="0.35">
      <c r="B609" s="6">
        <v>560</v>
      </c>
      <c r="C609" s="44">
        <f t="shared" ca="1" si="41"/>
        <v>-0.34612020302541868</v>
      </c>
      <c r="D609" s="6">
        <v>400</v>
      </c>
      <c r="E609" s="45">
        <f t="shared" ca="1" si="42"/>
        <v>-138.44808121016746</v>
      </c>
      <c r="F609" s="44">
        <f t="shared" ca="1" si="43"/>
        <v>0.71818666208571569</v>
      </c>
      <c r="G609" s="6">
        <v>200</v>
      </c>
      <c r="H609" s="45">
        <f t="shared" ca="1" si="44"/>
        <v>143.63733241714314</v>
      </c>
      <c r="I609" s="8" t="str">
        <f t="shared" ca="1" si="40"/>
        <v>Hit</v>
      </c>
    </row>
    <row r="610" spans="2:9" x14ac:dyDescent="0.35">
      <c r="B610" s="6">
        <v>561</v>
      </c>
      <c r="C610" s="44">
        <f t="shared" ca="1" si="41"/>
        <v>-0.1859624471236283</v>
      </c>
      <c r="D610" s="6">
        <v>400</v>
      </c>
      <c r="E610" s="45">
        <f t="shared" ca="1" si="42"/>
        <v>-74.384978849451329</v>
      </c>
      <c r="F610" s="44">
        <f t="shared" ca="1" si="43"/>
        <v>-0.18174466258915759</v>
      </c>
      <c r="G610" s="6">
        <v>200</v>
      </c>
      <c r="H610" s="45">
        <f t="shared" ca="1" si="44"/>
        <v>-36.348932517831514</v>
      </c>
      <c r="I610" s="8" t="str">
        <f t="shared" ca="1" si="40"/>
        <v>Hit</v>
      </c>
    </row>
    <row r="611" spans="2:9" x14ac:dyDescent="0.35">
      <c r="B611" s="6">
        <v>562</v>
      </c>
      <c r="C611" s="44">
        <f t="shared" ca="1" si="41"/>
        <v>-4.4916089650087344E-2</v>
      </c>
      <c r="D611" s="6">
        <v>400</v>
      </c>
      <c r="E611" s="45">
        <f t="shared" ca="1" si="42"/>
        <v>-17.966435860034938</v>
      </c>
      <c r="F611" s="44">
        <f t="shared" ca="1" si="43"/>
        <v>2.4573141327316982E-2</v>
      </c>
      <c r="G611" s="6">
        <v>200</v>
      </c>
      <c r="H611" s="45">
        <f t="shared" ca="1" si="44"/>
        <v>4.9146282654633966</v>
      </c>
      <c r="I611" s="8" t="str">
        <f t="shared" ca="1" si="40"/>
        <v>Hit</v>
      </c>
    </row>
    <row r="612" spans="2:9" x14ac:dyDescent="0.35">
      <c r="B612" s="6">
        <v>563</v>
      </c>
      <c r="C612" s="44">
        <f t="shared" ca="1" si="41"/>
        <v>-1.6426530807194304</v>
      </c>
      <c r="D612" s="6">
        <v>400</v>
      </c>
      <c r="E612" s="45">
        <f t="shared" ca="1" si="42"/>
        <v>-657.0612322877721</v>
      </c>
      <c r="F612" s="44">
        <f t="shared" ca="1" si="43"/>
        <v>-1.9608016397773689</v>
      </c>
      <c r="G612" s="6">
        <v>200</v>
      </c>
      <c r="H612" s="45">
        <f t="shared" ca="1" si="44"/>
        <v>-392.1603279554738</v>
      </c>
      <c r="I612" s="8" t="str">
        <f t="shared" ca="1" si="40"/>
        <v>Miss</v>
      </c>
    </row>
    <row r="613" spans="2:9" x14ac:dyDescent="0.35">
      <c r="B613" s="6">
        <v>564</v>
      </c>
      <c r="C613" s="44">
        <f t="shared" ca="1" si="41"/>
        <v>0.47088363402110078</v>
      </c>
      <c r="D613" s="6">
        <v>400</v>
      </c>
      <c r="E613" s="45">
        <f t="shared" ca="1" si="42"/>
        <v>188.3534536084403</v>
      </c>
      <c r="F613" s="44">
        <f t="shared" ca="1" si="43"/>
        <v>0.20693819404332628</v>
      </c>
      <c r="G613" s="6">
        <v>200</v>
      </c>
      <c r="H613" s="45">
        <f t="shared" ca="1" si="44"/>
        <v>41.387638808665258</v>
      </c>
      <c r="I613" s="8" t="str">
        <f t="shared" ca="1" si="40"/>
        <v>Hit</v>
      </c>
    </row>
    <row r="614" spans="2:9" x14ac:dyDescent="0.35">
      <c r="B614" s="6">
        <v>565</v>
      </c>
      <c r="C614" s="44">
        <f t="shared" ca="1" si="41"/>
        <v>-0.44637753722044893</v>
      </c>
      <c r="D614" s="6">
        <v>400</v>
      </c>
      <c r="E614" s="45">
        <f t="shared" ca="1" si="42"/>
        <v>-178.55101488817957</v>
      </c>
      <c r="F614" s="44">
        <f t="shared" ca="1" si="43"/>
        <v>-0.65101972686581977</v>
      </c>
      <c r="G614" s="6">
        <v>200</v>
      </c>
      <c r="H614" s="45">
        <f t="shared" ca="1" si="44"/>
        <v>-130.20394537316395</v>
      </c>
      <c r="I614" s="8" t="str">
        <f t="shared" ca="1" si="40"/>
        <v>Hit</v>
      </c>
    </row>
    <row r="615" spans="2:9" x14ac:dyDescent="0.35">
      <c r="B615" s="6">
        <v>566</v>
      </c>
      <c r="C615" s="44">
        <f t="shared" ca="1" si="41"/>
        <v>0.22362318333808337</v>
      </c>
      <c r="D615" s="6">
        <v>400</v>
      </c>
      <c r="E615" s="45">
        <f t="shared" ca="1" si="42"/>
        <v>89.449273335233343</v>
      </c>
      <c r="F615" s="44">
        <f t="shared" ca="1" si="43"/>
        <v>0.34481211020656455</v>
      </c>
      <c r="G615" s="6">
        <v>200</v>
      </c>
      <c r="H615" s="45">
        <f t="shared" ca="1" si="44"/>
        <v>68.962422041312905</v>
      </c>
      <c r="I615" s="8" t="str">
        <f t="shared" ca="1" si="40"/>
        <v>Hit</v>
      </c>
    </row>
    <row r="616" spans="2:9" x14ac:dyDescent="0.35">
      <c r="B616" s="6">
        <v>567</v>
      </c>
      <c r="C616" s="44">
        <f t="shared" ca="1" si="41"/>
        <v>0.91810693182706449</v>
      </c>
      <c r="D616" s="6">
        <v>400</v>
      </c>
      <c r="E616" s="45">
        <f t="shared" ca="1" si="42"/>
        <v>367.24277273082578</v>
      </c>
      <c r="F616" s="44">
        <f t="shared" ca="1" si="43"/>
        <v>1.0406649977175015</v>
      </c>
      <c r="G616" s="6">
        <v>200</v>
      </c>
      <c r="H616" s="45">
        <f t="shared" ca="1" si="44"/>
        <v>208.13299954350032</v>
      </c>
      <c r="I616" s="8" t="str">
        <f t="shared" ca="1" si="40"/>
        <v>Miss</v>
      </c>
    </row>
    <row r="617" spans="2:9" x14ac:dyDescent="0.35">
      <c r="B617" s="6">
        <v>568</v>
      </c>
      <c r="C617" s="44">
        <f t="shared" ca="1" si="41"/>
        <v>0.91100117760750299</v>
      </c>
      <c r="D617" s="6">
        <v>400</v>
      </c>
      <c r="E617" s="45">
        <f t="shared" ca="1" si="42"/>
        <v>364.40047104300118</v>
      </c>
      <c r="F617" s="44">
        <f t="shared" ca="1" si="43"/>
        <v>-0.71634600773679358</v>
      </c>
      <c r="G617" s="6">
        <v>200</v>
      </c>
      <c r="H617" s="45">
        <f t="shared" ca="1" si="44"/>
        <v>-143.2692015473587</v>
      </c>
      <c r="I617" s="8" t="str">
        <f t="shared" ca="1" si="40"/>
        <v>Hit</v>
      </c>
    </row>
    <row r="618" spans="2:9" x14ac:dyDescent="0.35">
      <c r="B618" s="6">
        <v>569</v>
      </c>
      <c r="C618" s="44">
        <f t="shared" ca="1" si="41"/>
        <v>0.8232730215344124</v>
      </c>
      <c r="D618" s="6">
        <v>400</v>
      </c>
      <c r="E618" s="45">
        <f t="shared" ca="1" si="42"/>
        <v>329.30920861376495</v>
      </c>
      <c r="F618" s="44">
        <f t="shared" ca="1" si="43"/>
        <v>0.15021286577034365</v>
      </c>
      <c r="G618" s="6">
        <v>200</v>
      </c>
      <c r="H618" s="45">
        <f t="shared" ca="1" si="44"/>
        <v>30.04257315406873</v>
      </c>
      <c r="I618" s="8" t="str">
        <f t="shared" ca="1" si="40"/>
        <v>Hit</v>
      </c>
    </row>
    <row r="619" spans="2:9" x14ac:dyDescent="0.35">
      <c r="B619" s="6">
        <v>570</v>
      </c>
      <c r="C619" s="44">
        <f t="shared" ca="1" si="41"/>
        <v>0.63130494678379023</v>
      </c>
      <c r="D619" s="6">
        <v>400</v>
      </c>
      <c r="E619" s="45">
        <f t="shared" ca="1" si="42"/>
        <v>252.52197871351609</v>
      </c>
      <c r="F619" s="44">
        <f t="shared" ca="1" si="43"/>
        <v>0.1515097277615553</v>
      </c>
      <c r="G619" s="6">
        <v>200</v>
      </c>
      <c r="H619" s="45">
        <f t="shared" ca="1" si="44"/>
        <v>30.301945552311061</v>
      </c>
      <c r="I619" s="8" t="str">
        <f t="shared" ca="1" si="40"/>
        <v>Hit</v>
      </c>
    </row>
  </sheetData>
  <mergeCells count="26">
    <mergeCell ref="E24:E25"/>
    <mergeCell ref="F24:F25"/>
    <mergeCell ref="B42:B43"/>
    <mergeCell ref="C42:C43"/>
    <mergeCell ref="B44:B45"/>
    <mergeCell ref="C44:C45"/>
    <mergeCell ref="C24:C25"/>
    <mergeCell ref="D24:D25"/>
    <mergeCell ref="A24:A25"/>
    <mergeCell ref="B24:B25"/>
    <mergeCell ref="B37:B38"/>
    <mergeCell ref="C37:C38"/>
    <mergeCell ref="B39:B40"/>
    <mergeCell ref="C39:C40"/>
    <mergeCell ref="I48:I49"/>
    <mergeCell ref="B28:B29"/>
    <mergeCell ref="C28:C29"/>
    <mergeCell ref="B30:B31"/>
    <mergeCell ref="C30:C31"/>
    <mergeCell ref="B48:B49"/>
    <mergeCell ref="C48:C49"/>
    <mergeCell ref="D48:D49"/>
    <mergeCell ref="E48:E49"/>
    <mergeCell ref="F48:F49"/>
    <mergeCell ref="G48:G49"/>
    <mergeCell ref="H48:H49"/>
  </mergeCells>
  <pageMargins left="0.7" right="0.7" top="0.75" bottom="0.75" header="0.3" footer="0.3"/>
  <pageSetup scale="60" orientation="landscape" r:id="rId1"/>
  <rowBreaks count="2" manualBreakCount="2">
    <brk id="46" max="10" man="1"/>
    <brk id="574" max="10" man="1"/>
  </rowBreaks>
  <colBreaks count="1" manualBreakCount="1">
    <brk id="11" max="588"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E8EFD-CE06-475F-824E-9447B7CD230B}">
  <dimension ref="M1:Y29"/>
  <sheetViews>
    <sheetView topLeftCell="O1" zoomScale="85" zoomScaleNormal="85" workbookViewId="0">
      <selection activeCell="T27" sqref="T27"/>
    </sheetView>
  </sheetViews>
  <sheetFormatPr defaultRowHeight="14.4" x14ac:dyDescent="0.3"/>
  <cols>
    <col min="19" max="19" width="10.44140625" bestFit="1" customWidth="1"/>
    <col min="23" max="23" width="10.77734375" bestFit="1" customWidth="1"/>
    <col min="24" max="24" width="13.44140625" bestFit="1" customWidth="1"/>
    <col min="25" max="25" width="14.44140625" bestFit="1" customWidth="1"/>
  </cols>
  <sheetData>
    <row r="1" spans="13:25" x14ac:dyDescent="0.3">
      <c r="M1" s="67" t="s">
        <v>35</v>
      </c>
      <c r="N1" s="67">
        <v>400</v>
      </c>
    </row>
    <row r="2" spans="13:25" x14ac:dyDescent="0.3">
      <c r="M2" s="67"/>
      <c r="N2" s="67"/>
    </row>
    <row r="3" spans="13:25" x14ac:dyDescent="0.3">
      <c r="M3" s="67" t="s">
        <v>35</v>
      </c>
      <c r="N3" s="67">
        <v>200</v>
      </c>
    </row>
    <row r="4" spans="13:25" x14ac:dyDescent="0.3">
      <c r="M4" s="67"/>
      <c r="N4" s="67"/>
    </row>
    <row r="5" spans="13:25" x14ac:dyDescent="0.3">
      <c r="P5" s="62" t="s">
        <v>48</v>
      </c>
      <c r="Q5" s="62"/>
      <c r="R5" s="62"/>
      <c r="S5" s="62"/>
      <c r="T5" s="62"/>
      <c r="U5" s="62"/>
      <c r="V5" s="62"/>
      <c r="W5" s="62" t="s">
        <v>49</v>
      </c>
      <c r="X5" s="62" t="s">
        <v>50</v>
      </c>
      <c r="Y5" s="62" t="s">
        <v>51</v>
      </c>
    </row>
    <row r="6" spans="13:25" x14ac:dyDescent="0.3">
      <c r="P6" s="62"/>
      <c r="Q6" s="62"/>
      <c r="R6" s="62"/>
      <c r="S6" s="62"/>
      <c r="T6" s="62"/>
      <c r="U6" s="62"/>
      <c r="V6" s="62"/>
      <c r="W6" s="62"/>
      <c r="X6" s="62"/>
      <c r="Y6" s="62"/>
    </row>
    <row r="7" spans="13:25" ht="14.4" customHeight="1" x14ac:dyDescent="0.3">
      <c r="P7" s="2">
        <v>1</v>
      </c>
      <c r="Q7" s="2">
        <v>0.23</v>
      </c>
      <c r="R7" s="2">
        <v>400</v>
      </c>
      <c r="S7" s="15">
        <f>R7*Q7</f>
        <v>92</v>
      </c>
      <c r="T7" s="2">
        <v>0.49</v>
      </c>
      <c r="U7" s="2">
        <v>200</v>
      </c>
      <c r="V7" s="2">
        <f>U7*T7</f>
        <v>98</v>
      </c>
      <c r="W7" s="4" t="str">
        <f>IF(AND(S7&gt;=$N$10,S7&lt;=$N$12,V7&gt;=$N$15,V7&lt;=$N$17),"Hit","Miss")</f>
        <v>Hit</v>
      </c>
      <c r="X7">
        <f>COUNTIF($W$7:$W$26,"Hit")</f>
        <v>14</v>
      </c>
      <c r="Y7">
        <f>COUNTIF($W$7:$W$26,"Miss")</f>
        <v>6</v>
      </c>
    </row>
    <row r="8" spans="13:25" ht="14.4" customHeight="1" x14ac:dyDescent="0.3">
      <c r="P8" s="2">
        <v>2</v>
      </c>
      <c r="Q8" s="2">
        <v>0.39</v>
      </c>
      <c r="R8" s="2">
        <v>400</v>
      </c>
      <c r="S8" s="15">
        <f t="shared" ref="S8:S26" si="0">R8*Q8</f>
        <v>156</v>
      </c>
      <c r="T8" s="2">
        <v>-0.13</v>
      </c>
      <c r="U8" s="2">
        <v>200</v>
      </c>
      <c r="V8" s="2">
        <f t="shared" ref="V8:V26" si="1">U8*T8</f>
        <v>-26</v>
      </c>
      <c r="W8" s="4" t="str">
        <f t="shared" ref="W8:W26" si="2">IF(AND(S8&gt;=$N$10,S8&lt;=$N$12,V8&gt;=$N$15,V8&lt;=$N$17),"Hit","Miss")</f>
        <v>Hit</v>
      </c>
    </row>
    <row r="9" spans="13:25" ht="14.4" customHeight="1" x14ac:dyDescent="0.3">
      <c r="P9" s="2">
        <v>3</v>
      </c>
      <c r="Q9" s="2">
        <v>-0.17</v>
      </c>
      <c r="R9" s="2">
        <v>400</v>
      </c>
      <c r="S9" s="15">
        <f t="shared" si="0"/>
        <v>-68</v>
      </c>
      <c r="T9" s="2">
        <v>0.71</v>
      </c>
      <c r="U9" s="2">
        <v>200</v>
      </c>
      <c r="V9" s="2">
        <f t="shared" si="1"/>
        <v>142</v>
      </c>
      <c r="W9" s="4" t="str">
        <f t="shared" si="2"/>
        <v>Hit</v>
      </c>
    </row>
    <row r="10" spans="13:25" ht="14.4" customHeight="1" x14ac:dyDescent="0.3">
      <c r="M10" s="67" t="s">
        <v>35</v>
      </c>
      <c r="N10" s="67">
        <v>-1300</v>
      </c>
      <c r="P10" s="2">
        <v>4</v>
      </c>
      <c r="Q10" s="2">
        <v>0.64</v>
      </c>
      <c r="R10" s="2">
        <v>400</v>
      </c>
      <c r="S10" s="15">
        <f t="shared" si="0"/>
        <v>256</v>
      </c>
      <c r="T10" s="2">
        <v>-0.9</v>
      </c>
      <c r="U10" s="2">
        <v>200</v>
      </c>
      <c r="V10" s="2">
        <f t="shared" si="1"/>
        <v>-180</v>
      </c>
      <c r="W10" s="4" t="str">
        <f t="shared" si="2"/>
        <v>Hit</v>
      </c>
    </row>
    <row r="11" spans="13:25" ht="14.4" customHeight="1" x14ac:dyDescent="0.3">
      <c r="M11" s="67"/>
      <c r="N11" s="67"/>
      <c r="P11" s="2">
        <v>5</v>
      </c>
      <c r="Q11" s="2">
        <v>-1.9</v>
      </c>
      <c r="R11" s="2">
        <v>400</v>
      </c>
      <c r="S11" s="15">
        <f t="shared" si="0"/>
        <v>-760</v>
      </c>
      <c r="T11" s="2">
        <v>-2.13</v>
      </c>
      <c r="U11" s="2">
        <v>200</v>
      </c>
      <c r="V11" s="2">
        <f t="shared" si="1"/>
        <v>-426</v>
      </c>
      <c r="W11" s="4" t="str">
        <f t="shared" si="2"/>
        <v>Miss</v>
      </c>
    </row>
    <row r="12" spans="13:25" ht="14.4" customHeight="1" x14ac:dyDescent="0.3">
      <c r="M12" s="67" t="s">
        <v>35</v>
      </c>
      <c r="N12" s="67">
        <v>1300</v>
      </c>
      <c r="P12" s="2">
        <v>6</v>
      </c>
      <c r="Q12" s="2">
        <v>0.68</v>
      </c>
      <c r="R12" s="2">
        <v>400</v>
      </c>
      <c r="S12" s="15">
        <f t="shared" si="0"/>
        <v>272</v>
      </c>
      <c r="T12" s="2">
        <v>0.5</v>
      </c>
      <c r="U12" s="2">
        <v>200</v>
      </c>
      <c r="V12" s="2">
        <f t="shared" si="1"/>
        <v>100</v>
      </c>
      <c r="W12" s="4" t="str">
        <f t="shared" si="2"/>
        <v>Hit</v>
      </c>
    </row>
    <row r="13" spans="13:25" ht="14.4" customHeight="1" x14ac:dyDescent="0.3">
      <c r="M13" s="67"/>
      <c r="N13" s="67"/>
      <c r="P13" s="2">
        <v>7</v>
      </c>
      <c r="Q13" s="2">
        <v>-0.44</v>
      </c>
      <c r="R13" s="2">
        <v>400</v>
      </c>
      <c r="S13" s="15">
        <f t="shared" si="0"/>
        <v>-176</v>
      </c>
      <c r="T13" s="2">
        <v>1.44</v>
      </c>
      <c r="U13" s="2">
        <v>200</v>
      </c>
      <c r="V13" s="2">
        <f t="shared" si="1"/>
        <v>288</v>
      </c>
      <c r="W13" s="4" t="str">
        <f t="shared" si="2"/>
        <v>Miss</v>
      </c>
    </row>
    <row r="14" spans="13:25" ht="14.4" customHeight="1" x14ac:dyDescent="0.3">
      <c r="P14" s="2">
        <v>8</v>
      </c>
      <c r="Q14" s="2">
        <v>1.41</v>
      </c>
      <c r="R14" s="2">
        <v>400</v>
      </c>
      <c r="S14" s="15">
        <f t="shared" si="0"/>
        <v>564</v>
      </c>
      <c r="T14" s="2">
        <v>0.06</v>
      </c>
      <c r="U14" s="2">
        <v>200</v>
      </c>
      <c r="V14" s="2">
        <f t="shared" si="1"/>
        <v>12</v>
      </c>
      <c r="W14" s="4" t="str">
        <f t="shared" si="2"/>
        <v>Hit</v>
      </c>
    </row>
    <row r="15" spans="13:25" ht="14.4" customHeight="1" x14ac:dyDescent="0.3">
      <c r="M15" s="67" t="s">
        <v>35</v>
      </c>
      <c r="N15" s="67">
        <v>-200</v>
      </c>
      <c r="P15" s="2">
        <v>9</v>
      </c>
      <c r="Q15" s="2">
        <v>1.21</v>
      </c>
      <c r="R15" s="2">
        <v>400</v>
      </c>
      <c r="S15" s="15">
        <f t="shared" si="0"/>
        <v>484</v>
      </c>
      <c r="T15" s="2">
        <v>0.84</v>
      </c>
      <c r="U15" s="2">
        <v>200</v>
      </c>
      <c r="V15" s="2">
        <f t="shared" si="1"/>
        <v>168</v>
      </c>
      <c r="W15" s="4" t="str">
        <f t="shared" si="2"/>
        <v>Hit</v>
      </c>
    </row>
    <row r="16" spans="13:25" ht="14.4" customHeight="1" x14ac:dyDescent="0.3">
      <c r="M16" s="67"/>
      <c r="N16" s="67"/>
      <c r="P16" s="2">
        <v>10</v>
      </c>
      <c r="Q16" s="2">
        <v>7.0000000000000007E-2</v>
      </c>
      <c r="R16" s="2">
        <v>400</v>
      </c>
      <c r="S16" s="15">
        <f t="shared" si="0"/>
        <v>28.000000000000004</v>
      </c>
      <c r="T16" s="2">
        <v>0.04</v>
      </c>
      <c r="U16" s="2">
        <v>200</v>
      </c>
      <c r="V16" s="2">
        <f t="shared" si="1"/>
        <v>8</v>
      </c>
      <c r="W16" s="4" t="str">
        <f t="shared" si="2"/>
        <v>Hit</v>
      </c>
    </row>
    <row r="17" spans="13:23" x14ac:dyDescent="0.3">
      <c r="M17" s="67" t="s">
        <v>35</v>
      </c>
      <c r="N17" s="67">
        <v>200</v>
      </c>
      <c r="P17" s="2">
        <v>11</v>
      </c>
      <c r="Q17" s="2">
        <v>0.53</v>
      </c>
      <c r="R17" s="2">
        <v>401</v>
      </c>
      <c r="S17" s="15">
        <f t="shared" si="0"/>
        <v>212.53</v>
      </c>
      <c r="T17" s="2">
        <v>0.77</v>
      </c>
      <c r="U17" s="2">
        <v>201</v>
      </c>
      <c r="V17" s="2">
        <f t="shared" si="1"/>
        <v>154.77000000000001</v>
      </c>
      <c r="W17" s="4" t="str">
        <f t="shared" si="2"/>
        <v>Hit</v>
      </c>
    </row>
    <row r="18" spans="13:23" x14ac:dyDescent="0.3">
      <c r="M18" s="67"/>
      <c r="N18" s="67"/>
      <c r="P18" s="2">
        <v>12</v>
      </c>
      <c r="Q18" s="2">
        <v>-1.19</v>
      </c>
      <c r="R18" s="2">
        <v>402</v>
      </c>
      <c r="S18" s="15">
        <f t="shared" si="0"/>
        <v>-478.38</v>
      </c>
      <c r="T18" s="2">
        <v>1.92</v>
      </c>
      <c r="U18" s="2">
        <v>202</v>
      </c>
      <c r="V18" s="2">
        <f t="shared" si="1"/>
        <v>387.84</v>
      </c>
      <c r="W18" s="4" t="str">
        <f t="shared" si="2"/>
        <v>Miss</v>
      </c>
    </row>
    <row r="19" spans="13:23" x14ac:dyDescent="0.3">
      <c r="P19" s="2">
        <v>13</v>
      </c>
      <c r="Q19" s="2">
        <v>0.11</v>
      </c>
      <c r="R19" s="2">
        <v>403</v>
      </c>
      <c r="S19" s="15">
        <f t="shared" si="0"/>
        <v>44.33</v>
      </c>
      <c r="T19" s="2">
        <v>-0.78</v>
      </c>
      <c r="U19" s="2">
        <v>203</v>
      </c>
      <c r="V19" s="2">
        <f t="shared" si="1"/>
        <v>-158.34</v>
      </c>
      <c r="W19" s="4" t="str">
        <f t="shared" si="2"/>
        <v>Hit</v>
      </c>
    </row>
    <row r="20" spans="13:23" ht="14.4" customHeight="1" x14ac:dyDescent="0.3">
      <c r="P20" s="2">
        <v>14</v>
      </c>
      <c r="Q20" s="2">
        <v>0.16</v>
      </c>
      <c r="R20" s="2">
        <v>404</v>
      </c>
      <c r="S20" s="15">
        <f t="shared" si="0"/>
        <v>64.64</v>
      </c>
      <c r="T20" s="2">
        <v>1.19</v>
      </c>
      <c r="U20" s="2">
        <v>204</v>
      </c>
      <c r="V20" s="2">
        <f t="shared" si="1"/>
        <v>242.76</v>
      </c>
      <c r="W20" s="4" t="str">
        <f t="shared" si="2"/>
        <v>Miss</v>
      </c>
    </row>
    <row r="21" spans="13:23" ht="14.4" customHeight="1" x14ac:dyDescent="0.3">
      <c r="P21" s="2">
        <v>15</v>
      </c>
      <c r="Q21" s="2">
        <v>-0.82</v>
      </c>
      <c r="R21" s="2">
        <v>405</v>
      </c>
      <c r="S21" s="15">
        <f t="shared" si="0"/>
        <v>-332.09999999999997</v>
      </c>
      <c r="T21" s="2">
        <v>0.17</v>
      </c>
      <c r="U21" s="2">
        <v>205</v>
      </c>
      <c r="V21" s="2">
        <f t="shared" si="1"/>
        <v>34.85</v>
      </c>
      <c r="W21" s="4" t="str">
        <f t="shared" si="2"/>
        <v>Hit</v>
      </c>
    </row>
    <row r="22" spans="13:23" ht="14.4" customHeight="1" x14ac:dyDescent="0.3">
      <c r="P22" s="2">
        <v>16</v>
      </c>
      <c r="Q22" s="2">
        <v>-1.5</v>
      </c>
      <c r="R22" s="2">
        <v>406</v>
      </c>
      <c r="S22" s="15">
        <f t="shared" si="0"/>
        <v>-609</v>
      </c>
      <c r="T22" s="2">
        <v>0.32</v>
      </c>
      <c r="U22" s="2">
        <v>206</v>
      </c>
      <c r="V22" s="2">
        <f t="shared" si="1"/>
        <v>65.92</v>
      </c>
      <c r="W22" s="4" t="str">
        <f t="shared" si="2"/>
        <v>Hit</v>
      </c>
    </row>
    <row r="23" spans="13:23" ht="14.4" customHeight="1" x14ac:dyDescent="0.3">
      <c r="P23" s="2">
        <v>17</v>
      </c>
      <c r="Q23" s="2">
        <v>0.19</v>
      </c>
      <c r="R23" s="2">
        <v>407</v>
      </c>
      <c r="S23" s="15">
        <f t="shared" si="0"/>
        <v>77.33</v>
      </c>
      <c r="T23" s="2">
        <v>-1.4</v>
      </c>
      <c r="U23" s="2">
        <v>207</v>
      </c>
      <c r="V23" s="2">
        <f t="shared" si="1"/>
        <v>-289.79999999999995</v>
      </c>
      <c r="W23" s="4" t="str">
        <f t="shared" si="2"/>
        <v>Miss</v>
      </c>
    </row>
    <row r="24" spans="13:23" ht="14.4" customHeight="1" x14ac:dyDescent="0.3">
      <c r="P24" s="2">
        <v>18</v>
      </c>
      <c r="Q24" s="2">
        <v>0.49</v>
      </c>
      <c r="R24" s="2">
        <v>408</v>
      </c>
      <c r="S24" s="15">
        <f t="shared" si="0"/>
        <v>199.92</v>
      </c>
      <c r="T24" s="2">
        <v>1.51</v>
      </c>
      <c r="U24" s="2">
        <v>208</v>
      </c>
      <c r="V24" s="2">
        <f t="shared" si="1"/>
        <v>314.08</v>
      </c>
      <c r="W24" s="4" t="str">
        <f t="shared" si="2"/>
        <v>Miss</v>
      </c>
    </row>
    <row r="25" spans="13:23" ht="14.4" customHeight="1" x14ac:dyDescent="0.3">
      <c r="P25" s="2">
        <v>19</v>
      </c>
      <c r="Q25" s="2">
        <v>0.24</v>
      </c>
      <c r="R25" s="2">
        <v>409</v>
      </c>
      <c r="S25" s="15">
        <f t="shared" si="0"/>
        <v>98.16</v>
      </c>
      <c r="T25" s="2">
        <v>0.13</v>
      </c>
      <c r="U25" s="2">
        <v>209</v>
      </c>
      <c r="V25" s="2">
        <f t="shared" si="1"/>
        <v>27.17</v>
      </c>
      <c r="W25" s="4" t="str">
        <f t="shared" si="2"/>
        <v>Hit</v>
      </c>
    </row>
    <row r="26" spans="13:23" ht="14.4" customHeight="1" x14ac:dyDescent="0.3">
      <c r="P26" s="2">
        <v>20</v>
      </c>
      <c r="Q26" s="2">
        <v>0.08</v>
      </c>
      <c r="R26" s="2">
        <v>410</v>
      </c>
      <c r="S26" s="15">
        <f t="shared" si="0"/>
        <v>32.799999999999997</v>
      </c>
      <c r="T26" s="2">
        <v>0.77</v>
      </c>
      <c r="U26" s="2">
        <v>210</v>
      </c>
      <c r="V26" s="2">
        <f t="shared" si="1"/>
        <v>161.70000000000002</v>
      </c>
      <c r="W26" s="4" t="str">
        <f t="shared" si="2"/>
        <v>Hit</v>
      </c>
    </row>
    <row r="27" spans="13:23" ht="14.4" customHeight="1" x14ac:dyDescent="0.3"/>
    <row r="28" spans="13:23" ht="14.4" customHeight="1" x14ac:dyDescent="0.3"/>
    <row r="29" spans="13:23" ht="14.4" customHeight="1" x14ac:dyDescent="0.3"/>
  </sheetData>
  <mergeCells count="22">
    <mergeCell ref="M15:M16"/>
    <mergeCell ref="N15:N16"/>
    <mergeCell ref="M17:M18"/>
    <mergeCell ref="N17:N18"/>
    <mergeCell ref="X5:X6"/>
    <mergeCell ref="Y5:Y6"/>
    <mergeCell ref="M10:M11"/>
    <mergeCell ref="N10:N11"/>
    <mergeCell ref="M12:M13"/>
    <mergeCell ref="N12:N13"/>
    <mergeCell ref="R5:R6"/>
    <mergeCell ref="S5:S6"/>
    <mergeCell ref="T5:T6"/>
    <mergeCell ref="U5:U6"/>
    <mergeCell ref="V5:V6"/>
    <mergeCell ref="W5:W6"/>
    <mergeCell ref="Q5:Q6"/>
    <mergeCell ref="M1:M2"/>
    <mergeCell ref="N1:N2"/>
    <mergeCell ref="M3:M4"/>
    <mergeCell ref="N3:N4"/>
    <mergeCell ref="P5:P6"/>
  </mergeCells>
  <pageMargins left="0.7" right="0.7" top="0.75" bottom="0.75" header="0.3" footer="0.3"/>
  <pageSetup scale="62" orientation="landscape" r:id="rId1"/>
  <colBreaks count="1" manualBreakCount="1">
    <brk id="11" max="23"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4E621-1776-4CE8-85C9-2DCC3DBF5556}">
  <sheetPr codeName="Sheet4"/>
  <dimension ref="M1:Y29"/>
  <sheetViews>
    <sheetView topLeftCell="O1" zoomScale="85" zoomScaleNormal="85" workbookViewId="0">
      <selection activeCell="S30" sqref="S30"/>
    </sheetView>
  </sheetViews>
  <sheetFormatPr defaultRowHeight="14.4" x14ac:dyDescent="0.3"/>
  <cols>
    <col min="23" max="23" width="10.77734375" bestFit="1" customWidth="1"/>
    <col min="24" max="24" width="13.44140625" bestFit="1" customWidth="1"/>
    <col min="25" max="25" width="14.44140625" bestFit="1" customWidth="1"/>
  </cols>
  <sheetData>
    <row r="1" spans="13:25" x14ac:dyDescent="0.3">
      <c r="M1" s="67" t="s">
        <v>35</v>
      </c>
      <c r="N1" s="67">
        <v>400</v>
      </c>
    </row>
    <row r="2" spans="13:25" x14ac:dyDescent="0.3">
      <c r="M2" s="67"/>
      <c r="N2" s="67"/>
    </row>
    <row r="3" spans="13:25" x14ac:dyDescent="0.3">
      <c r="M3" s="67" t="s">
        <v>35</v>
      </c>
      <c r="N3" s="67">
        <v>200</v>
      </c>
    </row>
    <row r="4" spans="13:25" x14ac:dyDescent="0.3">
      <c r="M4" s="67"/>
      <c r="N4" s="67"/>
    </row>
    <row r="5" spans="13:25" x14ac:dyDescent="0.3">
      <c r="P5" s="62" t="s">
        <v>48</v>
      </c>
      <c r="Q5" s="62"/>
      <c r="R5" s="62"/>
      <c r="S5" s="62"/>
      <c r="T5" s="62"/>
      <c r="U5" s="62"/>
      <c r="V5" s="62"/>
      <c r="W5" s="62" t="s">
        <v>49</v>
      </c>
      <c r="X5" s="62" t="s">
        <v>50</v>
      </c>
      <c r="Y5" s="62" t="s">
        <v>51</v>
      </c>
    </row>
    <row r="6" spans="13:25" x14ac:dyDescent="0.3">
      <c r="P6" s="62"/>
      <c r="Q6" s="62"/>
      <c r="R6" s="62"/>
      <c r="S6" s="62"/>
      <c r="T6" s="62"/>
      <c r="U6" s="62"/>
      <c r="V6" s="62"/>
      <c r="W6" s="62"/>
      <c r="X6" s="62"/>
      <c r="Y6" s="62"/>
    </row>
    <row r="7" spans="13:25" ht="14.4" customHeight="1" x14ac:dyDescent="0.3">
      <c r="P7" s="2">
        <v>1</v>
      </c>
      <c r="Q7" s="2">
        <f ca="1">_xlfn.NORM.INV(RAND(),0,1)</f>
        <v>-0.99795153488943622</v>
      </c>
      <c r="R7" s="2">
        <v>400</v>
      </c>
      <c r="S7" s="2">
        <f ca="1">Q7*R7</f>
        <v>-399.1806139557745</v>
      </c>
      <c r="T7" s="2">
        <f ca="1">_xlfn.NORM.INV(RAND(),0,1)</f>
        <v>1.7249583319190063</v>
      </c>
      <c r="U7" s="2">
        <v>200</v>
      </c>
      <c r="V7" s="2">
        <f ca="1">U7*T7</f>
        <v>344.99166638380126</v>
      </c>
      <c r="W7" s="4" t="str">
        <f ca="1">IF(AND(S7&gt;=$N$10,S7&lt;=$N$12,V7&gt;=$N$15,V7&lt;=$N$17),"Hit","Miss")</f>
        <v>Miss</v>
      </c>
      <c r="X7">
        <f ca="1">COUNTIF($W$7:$W$26,"Hit")</f>
        <v>13</v>
      </c>
      <c r="Y7">
        <f ca="1">COUNTIF($W$7:$W$26,"Miss")</f>
        <v>7</v>
      </c>
    </row>
    <row r="8" spans="13:25" ht="14.4" customHeight="1" x14ac:dyDescent="0.3">
      <c r="P8" s="2">
        <v>2</v>
      </c>
      <c r="Q8" s="2">
        <f t="shared" ref="Q8:Q26" ca="1" si="0">_xlfn.NORM.INV(RAND(),0,1)</f>
        <v>0.15461500501822698</v>
      </c>
      <c r="R8" s="2">
        <v>400</v>
      </c>
      <c r="S8" s="2">
        <f t="shared" ref="S8:S16" ca="1" si="1">Q8*R8</f>
        <v>61.846002007290792</v>
      </c>
      <c r="T8" s="2">
        <f t="shared" ref="T8:T26" ca="1" si="2">_xlfn.NORM.INV(RAND(),0,1)</f>
        <v>0.35326024134093181</v>
      </c>
      <c r="U8" s="2">
        <v>200</v>
      </c>
      <c r="V8" s="2">
        <f t="shared" ref="V8:V16" ca="1" si="3">U8*T8</f>
        <v>70.652048268186363</v>
      </c>
      <c r="W8" s="4" t="str">
        <f t="shared" ref="W8:W16" ca="1" si="4">IF(AND(S8&gt;=$N$10,S8&lt;=$N$12,V8&gt;=$N$15,V8&lt;=$N$17),"Hit","Miss")</f>
        <v>Hit</v>
      </c>
    </row>
    <row r="9" spans="13:25" ht="14.4" customHeight="1" x14ac:dyDescent="0.3">
      <c r="P9" s="2">
        <v>3</v>
      </c>
      <c r="Q9" s="2">
        <f t="shared" ca="1" si="0"/>
        <v>0.2858675330455876</v>
      </c>
      <c r="R9" s="2">
        <v>400</v>
      </c>
      <c r="S9" s="2">
        <f t="shared" ca="1" si="1"/>
        <v>114.34701321823503</v>
      </c>
      <c r="T9" s="2">
        <f t="shared" ca="1" si="2"/>
        <v>0.32896555186334175</v>
      </c>
      <c r="U9" s="2">
        <v>200</v>
      </c>
      <c r="V9" s="2">
        <f t="shared" ca="1" si="3"/>
        <v>65.793110372668352</v>
      </c>
      <c r="W9" s="4" t="str">
        <f t="shared" ca="1" si="4"/>
        <v>Hit</v>
      </c>
    </row>
    <row r="10" spans="13:25" ht="14.4" customHeight="1" x14ac:dyDescent="0.3">
      <c r="M10" s="67" t="s">
        <v>35</v>
      </c>
      <c r="N10" s="67">
        <v>-1300</v>
      </c>
      <c r="P10" s="2">
        <v>4</v>
      </c>
      <c r="Q10" s="2">
        <f t="shared" ca="1" si="0"/>
        <v>-0.56434256791572701</v>
      </c>
      <c r="R10" s="2">
        <v>400</v>
      </c>
      <c r="S10" s="2">
        <f t="shared" ca="1" si="1"/>
        <v>-225.7370271662908</v>
      </c>
      <c r="T10" s="2">
        <f t="shared" ca="1" si="2"/>
        <v>0.22509097161202862</v>
      </c>
      <c r="U10" s="2">
        <v>200</v>
      </c>
      <c r="V10" s="2">
        <f t="shared" ca="1" si="3"/>
        <v>45.018194322405726</v>
      </c>
      <c r="W10" s="4" t="str">
        <f t="shared" ca="1" si="4"/>
        <v>Hit</v>
      </c>
    </row>
    <row r="11" spans="13:25" ht="14.4" customHeight="1" x14ac:dyDescent="0.3">
      <c r="M11" s="67"/>
      <c r="N11" s="67"/>
      <c r="P11" s="2">
        <v>5</v>
      </c>
      <c r="Q11" s="2">
        <f t="shared" ca="1" si="0"/>
        <v>1.3223866932386166</v>
      </c>
      <c r="R11" s="2">
        <v>400</v>
      </c>
      <c r="S11" s="2">
        <f t="shared" ca="1" si="1"/>
        <v>528.95467729544657</v>
      </c>
      <c r="T11" s="2">
        <f t="shared" ca="1" si="2"/>
        <v>0.96826699626914581</v>
      </c>
      <c r="U11" s="2">
        <v>200</v>
      </c>
      <c r="V11" s="2">
        <f t="shared" ca="1" si="3"/>
        <v>193.65339925382915</v>
      </c>
      <c r="W11" s="4" t="str">
        <f t="shared" ca="1" si="4"/>
        <v>Hit</v>
      </c>
    </row>
    <row r="12" spans="13:25" ht="14.4" customHeight="1" x14ac:dyDescent="0.3">
      <c r="M12" s="67" t="s">
        <v>35</v>
      </c>
      <c r="N12" s="67">
        <v>1300</v>
      </c>
      <c r="P12" s="2">
        <v>6</v>
      </c>
      <c r="Q12" s="2">
        <f t="shared" ca="1" si="0"/>
        <v>9.4084951918439796E-2</v>
      </c>
      <c r="R12" s="2">
        <v>400</v>
      </c>
      <c r="S12" s="2">
        <f t="shared" ca="1" si="1"/>
        <v>37.633980767375917</v>
      </c>
      <c r="T12" s="2">
        <f t="shared" ca="1" si="2"/>
        <v>2.0498370807072939</v>
      </c>
      <c r="U12" s="2">
        <v>200</v>
      </c>
      <c r="V12" s="2">
        <f t="shared" ca="1" si="3"/>
        <v>409.96741614145878</v>
      </c>
      <c r="W12" s="4" t="str">
        <f t="shared" ca="1" si="4"/>
        <v>Miss</v>
      </c>
    </row>
    <row r="13" spans="13:25" ht="14.4" customHeight="1" x14ac:dyDescent="0.3">
      <c r="M13" s="67"/>
      <c r="N13" s="67"/>
      <c r="P13" s="2">
        <v>7</v>
      </c>
      <c r="Q13" s="2">
        <f t="shared" ca="1" si="0"/>
        <v>1.0718432198863252</v>
      </c>
      <c r="R13" s="2">
        <v>400</v>
      </c>
      <c r="S13" s="2">
        <f t="shared" ca="1" si="1"/>
        <v>428.73728795453007</v>
      </c>
      <c r="T13" s="2">
        <f t="shared" ca="1" si="2"/>
        <v>-1.1450280553146961</v>
      </c>
      <c r="U13" s="2">
        <v>200</v>
      </c>
      <c r="V13" s="2">
        <f t="shared" ca="1" si="3"/>
        <v>-229.00561106293921</v>
      </c>
      <c r="W13" s="4" t="str">
        <f t="shared" ca="1" si="4"/>
        <v>Miss</v>
      </c>
    </row>
    <row r="14" spans="13:25" ht="14.4" customHeight="1" x14ac:dyDescent="0.3">
      <c r="P14" s="2">
        <v>8</v>
      </c>
      <c r="Q14" s="2">
        <f t="shared" ca="1" si="0"/>
        <v>0.51991057535982677</v>
      </c>
      <c r="R14" s="2">
        <v>400</v>
      </c>
      <c r="S14" s="2">
        <f t="shared" ca="1" si="1"/>
        <v>207.96423014393071</v>
      </c>
      <c r="T14" s="2">
        <f t="shared" ca="1" si="2"/>
        <v>0.49971926006825945</v>
      </c>
      <c r="U14" s="2">
        <v>200</v>
      </c>
      <c r="V14" s="2">
        <f t="shared" ca="1" si="3"/>
        <v>99.943852013651892</v>
      </c>
      <c r="W14" s="4" t="str">
        <f t="shared" ca="1" si="4"/>
        <v>Hit</v>
      </c>
    </row>
    <row r="15" spans="13:25" ht="14.4" customHeight="1" x14ac:dyDescent="0.3">
      <c r="M15" s="67" t="s">
        <v>35</v>
      </c>
      <c r="N15" s="67">
        <v>-200</v>
      </c>
      <c r="P15" s="2">
        <v>9</v>
      </c>
      <c r="Q15" s="2">
        <f t="shared" ca="1" si="0"/>
        <v>-0.88052186853031711</v>
      </c>
      <c r="R15" s="2">
        <v>400</v>
      </c>
      <c r="S15" s="2">
        <f t="shared" ca="1" si="1"/>
        <v>-352.20874741212685</v>
      </c>
      <c r="T15" s="2">
        <f t="shared" ca="1" si="2"/>
        <v>-1.4754518191936852</v>
      </c>
      <c r="U15" s="2">
        <v>200</v>
      </c>
      <c r="V15" s="2">
        <f t="shared" ca="1" si="3"/>
        <v>-295.09036383873706</v>
      </c>
      <c r="W15" s="4" t="str">
        <f t="shared" ca="1" si="4"/>
        <v>Miss</v>
      </c>
    </row>
    <row r="16" spans="13:25" ht="14.4" customHeight="1" x14ac:dyDescent="0.3">
      <c r="M16" s="67"/>
      <c r="N16" s="67"/>
      <c r="P16" s="2">
        <v>10</v>
      </c>
      <c r="Q16" s="2">
        <f t="shared" ca="1" si="0"/>
        <v>0.54464905223321158</v>
      </c>
      <c r="R16" s="2">
        <v>400</v>
      </c>
      <c r="S16" s="2">
        <f t="shared" ca="1" si="1"/>
        <v>217.85962089328464</v>
      </c>
      <c r="T16" s="2">
        <f t="shared" ca="1" si="2"/>
        <v>-1.1076690738161086E-2</v>
      </c>
      <c r="U16" s="2">
        <v>200</v>
      </c>
      <c r="V16" s="2">
        <f t="shared" ca="1" si="3"/>
        <v>-2.2153381476322171</v>
      </c>
      <c r="W16" s="4" t="str">
        <f t="shared" ca="1" si="4"/>
        <v>Hit</v>
      </c>
    </row>
    <row r="17" spans="13:23" x14ac:dyDescent="0.3">
      <c r="M17" s="67" t="s">
        <v>35</v>
      </c>
      <c r="N17" s="67">
        <v>200</v>
      </c>
      <c r="P17" s="2">
        <v>11</v>
      </c>
      <c r="Q17" s="2">
        <f t="shared" ca="1" si="0"/>
        <v>-0.3767394337470138</v>
      </c>
      <c r="R17" s="2">
        <v>401</v>
      </c>
      <c r="S17" s="2">
        <f t="shared" ref="S17:S22" ca="1" si="5">Q17*R17</f>
        <v>-151.07251293255254</v>
      </c>
      <c r="T17" s="2">
        <f t="shared" ca="1" si="2"/>
        <v>0.32106415674532079</v>
      </c>
      <c r="U17" s="2">
        <v>201</v>
      </c>
      <c r="V17" s="2">
        <f t="shared" ref="V17:V22" ca="1" si="6">U17*T17</f>
        <v>64.533895505809483</v>
      </c>
      <c r="W17" s="4" t="str">
        <f t="shared" ref="W17:W22" ca="1" si="7">IF(AND(S17&gt;=$N$10,S17&lt;=$N$12,V17&gt;=$N$15,V17&lt;=$N$17),"Hit","Miss")</f>
        <v>Hit</v>
      </c>
    </row>
    <row r="18" spans="13:23" x14ac:dyDescent="0.3">
      <c r="M18" s="67"/>
      <c r="N18" s="67"/>
      <c r="P18" s="2">
        <v>12</v>
      </c>
      <c r="Q18" s="2">
        <f t="shared" ca="1" si="0"/>
        <v>-0.36036501631091344</v>
      </c>
      <c r="R18" s="2">
        <v>402</v>
      </c>
      <c r="S18" s="2">
        <f t="shared" ca="1" si="5"/>
        <v>-144.86673655698721</v>
      </c>
      <c r="T18" s="2">
        <f t="shared" ca="1" si="2"/>
        <v>0.11906598385519762</v>
      </c>
      <c r="U18" s="2">
        <v>202</v>
      </c>
      <c r="V18" s="2">
        <f t="shared" ca="1" si="6"/>
        <v>24.05132873874992</v>
      </c>
      <c r="W18" s="4" t="str">
        <f t="shared" ca="1" si="7"/>
        <v>Hit</v>
      </c>
    </row>
    <row r="19" spans="13:23" x14ac:dyDescent="0.3">
      <c r="P19" s="2">
        <v>13</v>
      </c>
      <c r="Q19" s="2">
        <f t="shared" ca="1" si="0"/>
        <v>-0.69375675740865073</v>
      </c>
      <c r="R19" s="2">
        <v>403</v>
      </c>
      <c r="S19" s="2">
        <f t="shared" ca="1" si="5"/>
        <v>-279.58397323568624</v>
      </c>
      <c r="T19" s="2">
        <f t="shared" ca="1" si="2"/>
        <v>1.4756560818620048</v>
      </c>
      <c r="U19" s="2">
        <v>203</v>
      </c>
      <c r="V19" s="2">
        <f t="shared" ca="1" si="6"/>
        <v>299.55818461798697</v>
      </c>
      <c r="W19" s="4" t="str">
        <f t="shared" ca="1" si="7"/>
        <v>Miss</v>
      </c>
    </row>
    <row r="20" spans="13:23" ht="14.4" customHeight="1" x14ac:dyDescent="0.3">
      <c r="P20" s="2">
        <v>14</v>
      </c>
      <c r="Q20" s="2">
        <f t="shared" ca="1" si="0"/>
        <v>-1.7371184158699524</v>
      </c>
      <c r="R20" s="2">
        <v>404</v>
      </c>
      <c r="S20" s="2">
        <f t="shared" ca="1" si="5"/>
        <v>-701.79584001146077</v>
      </c>
      <c r="T20" s="2">
        <f t="shared" ca="1" si="2"/>
        <v>-0.52866620614571935</v>
      </c>
      <c r="U20" s="2">
        <v>204</v>
      </c>
      <c r="V20" s="2">
        <f t="shared" ca="1" si="6"/>
        <v>-107.84790605372675</v>
      </c>
      <c r="W20" s="4" t="str">
        <f t="shared" ca="1" si="7"/>
        <v>Hit</v>
      </c>
    </row>
    <row r="21" spans="13:23" ht="14.4" customHeight="1" x14ac:dyDescent="0.3">
      <c r="P21" s="2">
        <v>15</v>
      </c>
      <c r="Q21" s="2">
        <f t="shared" ca="1" si="0"/>
        <v>0.97258299456832187</v>
      </c>
      <c r="R21" s="2">
        <v>405</v>
      </c>
      <c r="S21" s="2">
        <f t="shared" ca="1" si="5"/>
        <v>393.89611280017033</v>
      </c>
      <c r="T21" s="2">
        <f t="shared" ca="1" si="2"/>
        <v>7.9914299561566884E-2</v>
      </c>
      <c r="U21" s="2">
        <v>205</v>
      </c>
      <c r="V21" s="2">
        <f t="shared" ca="1" si="6"/>
        <v>16.38243141012121</v>
      </c>
      <c r="W21" s="4" t="str">
        <f t="shared" ca="1" si="7"/>
        <v>Hit</v>
      </c>
    </row>
    <row r="22" spans="13:23" ht="14.4" customHeight="1" x14ac:dyDescent="0.3">
      <c r="P22" s="2">
        <v>16</v>
      </c>
      <c r="Q22" s="2">
        <f t="shared" ca="1" si="0"/>
        <v>0.36758182394480687</v>
      </c>
      <c r="R22" s="2">
        <v>406</v>
      </c>
      <c r="S22" s="2">
        <f t="shared" ca="1" si="5"/>
        <v>149.23822052159159</v>
      </c>
      <c r="T22" s="2">
        <f t="shared" ca="1" si="2"/>
        <v>0.78523653920761982</v>
      </c>
      <c r="U22" s="2">
        <v>206</v>
      </c>
      <c r="V22" s="2">
        <f t="shared" ca="1" si="6"/>
        <v>161.75872707676967</v>
      </c>
      <c r="W22" s="4" t="str">
        <f t="shared" ca="1" si="7"/>
        <v>Hit</v>
      </c>
    </row>
    <row r="23" spans="13:23" ht="14.4" customHeight="1" x14ac:dyDescent="0.3">
      <c r="P23" s="2">
        <v>17</v>
      </c>
      <c r="Q23" s="2">
        <f t="shared" ca="1" si="0"/>
        <v>-0.32280559729248165</v>
      </c>
      <c r="R23" s="2">
        <v>407</v>
      </c>
      <c r="S23" s="2">
        <f t="shared" ref="S23:S26" ca="1" si="8">Q23*R23</f>
        <v>-131.38187809804003</v>
      </c>
      <c r="T23" s="2">
        <f t="shared" ca="1" si="2"/>
        <v>-0.35031501609754251</v>
      </c>
      <c r="U23" s="2">
        <v>207</v>
      </c>
      <c r="V23" s="2">
        <f t="shared" ref="V23:V26" ca="1" si="9">U23*T23</f>
        <v>-72.515208332191293</v>
      </c>
      <c r="W23" s="4" t="str">
        <f t="shared" ref="W23:W26" ca="1" si="10">IF(AND(S23&gt;=$N$10,S23&lt;=$N$12,V23&gt;=$N$15,V23&lt;=$N$17),"Hit","Miss")</f>
        <v>Hit</v>
      </c>
    </row>
    <row r="24" spans="13:23" ht="14.4" customHeight="1" x14ac:dyDescent="0.3">
      <c r="P24" s="2">
        <v>18</v>
      </c>
      <c r="Q24" s="2">
        <f t="shared" ca="1" si="0"/>
        <v>-1.0813179861181585</v>
      </c>
      <c r="R24" s="2">
        <v>408</v>
      </c>
      <c r="S24" s="2">
        <f t="shared" ca="1" si="8"/>
        <v>-441.17773833620868</v>
      </c>
      <c r="T24" s="2">
        <f t="shared" ca="1" si="2"/>
        <v>-0.74392857883445018</v>
      </c>
      <c r="U24" s="2">
        <v>208</v>
      </c>
      <c r="V24" s="2">
        <f t="shared" ca="1" si="9"/>
        <v>-154.73714439756563</v>
      </c>
      <c r="W24" s="4" t="str">
        <f t="shared" ca="1" si="10"/>
        <v>Hit</v>
      </c>
    </row>
    <row r="25" spans="13:23" ht="14.4" customHeight="1" x14ac:dyDescent="0.3">
      <c r="P25" s="2">
        <v>19</v>
      </c>
      <c r="Q25" s="2">
        <f t="shared" ca="1" si="0"/>
        <v>0.42161620727069399</v>
      </c>
      <c r="R25" s="2">
        <v>409</v>
      </c>
      <c r="S25" s="2">
        <f t="shared" ca="1" si="8"/>
        <v>172.44102877371384</v>
      </c>
      <c r="T25" s="2">
        <f t="shared" ca="1" si="2"/>
        <v>-1.468594121774625</v>
      </c>
      <c r="U25" s="2">
        <v>209</v>
      </c>
      <c r="V25" s="2">
        <f t="shared" ca="1" si="9"/>
        <v>-306.93617145089661</v>
      </c>
      <c r="W25" s="4" t="str">
        <f t="shared" ca="1" si="10"/>
        <v>Miss</v>
      </c>
    </row>
    <row r="26" spans="13:23" ht="14.4" customHeight="1" x14ac:dyDescent="0.3">
      <c r="P26" s="2">
        <v>20</v>
      </c>
      <c r="Q26" s="2">
        <f t="shared" ca="1" si="0"/>
        <v>-1.3792242144611688</v>
      </c>
      <c r="R26" s="2">
        <v>410</v>
      </c>
      <c r="S26" s="2">
        <f t="shared" ca="1" si="8"/>
        <v>-565.48192792907923</v>
      </c>
      <c r="T26" s="2">
        <f t="shared" ca="1" si="2"/>
        <v>1.0496167284864693</v>
      </c>
      <c r="U26" s="2">
        <v>210</v>
      </c>
      <c r="V26" s="2">
        <f t="shared" ca="1" si="9"/>
        <v>220.41951298215855</v>
      </c>
      <c r="W26" s="4" t="str">
        <f t="shared" ca="1" si="10"/>
        <v>Miss</v>
      </c>
    </row>
    <row r="27" spans="13:23" ht="14.4" customHeight="1" x14ac:dyDescent="0.3"/>
    <row r="28" spans="13:23" ht="14.4" customHeight="1" x14ac:dyDescent="0.3"/>
    <row r="29" spans="13:23" ht="14.4" customHeight="1" x14ac:dyDescent="0.3"/>
  </sheetData>
  <mergeCells count="22">
    <mergeCell ref="M17:M18"/>
    <mergeCell ref="N17:N18"/>
    <mergeCell ref="X5:X6"/>
    <mergeCell ref="Y5:Y6"/>
    <mergeCell ref="M10:M11"/>
    <mergeCell ref="N10:N11"/>
    <mergeCell ref="M12:M13"/>
    <mergeCell ref="N12:N13"/>
    <mergeCell ref="M15:M16"/>
    <mergeCell ref="N15:N16"/>
    <mergeCell ref="R5:R6"/>
    <mergeCell ref="S5:S6"/>
    <mergeCell ref="T5:T6"/>
    <mergeCell ref="U5:U6"/>
    <mergeCell ref="V5:V6"/>
    <mergeCell ref="W5:W6"/>
    <mergeCell ref="Q5:Q6"/>
    <mergeCell ref="M1:M2"/>
    <mergeCell ref="N1:N2"/>
    <mergeCell ref="M3:M4"/>
    <mergeCell ref="N3:N4"/>
    <mergeCell ref="P5:P6"/>
  </mergeCells>
  <pageMargins left="0.7" right="0.7" top="0.75" bottom="0.75" header="0.3" footer="0.3"/>
  <pageSetup scale="62" orientation="landscape" r:id="rId1"/>
  <colBreaks count="1" manualBreakCount="1">
    <brk id="11" max="23" man="1"/>
  </col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77495-F728-4041-8398-1FF72778AFB3}">
  <sheetPr codeName="Sheet5"/>
  <dimension ref="M1:Y29"/>
  <sheetViews>
    <sheetView view="pageBreakPreview" topLeftCell="G1" zoomScale="60" zoomScaleNormal="110" workbookViewId="0">
      <selection activeCell="M23" sqref="M23"/>
    </sheetView>
  </sheetViews>
  <sheetFormatPr defaultRowHeight="14.4" x14ac:dyDescent="0.3"/>
  <cols>
    <col min="23" max="23" width="13.109375" bestFit="1" customWidth="1"/>
    <col min="24" max="24" width="15.88671875" bestFit="1" customWidth="1"/>
    <col min="25" max="25" width="16.77734375" bestFit="1" customWidth="1"/>
  </cols>
  <sheetData>
    <row r="1" spans="13:25" x14ac:dyDescent="0.3">
      <c r="M1" s="67" t="s">
        <v>35</v>
      </c>
      <c r="N1" s="67">
        <v>400</v>
      </c>
    </row>
    <row r="2" spans="13:25" x14ac:dyDescent="0.3">
      <c r="M2" s="67"/>
      <c r="N2" s="67"/>
    </row>
    <row r="3" spans="13:25" x14ac:dyDescent="0.3">
      <c r="M3" s="67" t="s">
        <v>35</v>
      </c>
      <c r="N3" s="67">
        <v>200</v>
      </c>
    </row>
    <row r="4" spans="13:25" x14ac:dyDescent="0.3">
      <c r="M4" s="67"/>
      <c r="N4" s="67"/>
    </row>
    <row r="5" spans="13:25" x14ac:dyDescent="0.3">
      <c r="P5" s="62" t="s">
        <v>48</v>
      </c>
      <c r="Q5" s="62"/>
      <c r="R5" s="62"/>
      <c r="S5" s="62"/>
      <c r="T5" s="62"/>
      <c r="U5" s="62"/>
      <c r="V5" s="62"/>
      <c r="W5" s="62" t="s">
        <v>49</v>
      </c>
      <c r="X5" s="62" t="s">
        <v>50</v>
      </c>
      <c r="Y5" s="62" t="s">
        <v>51</v>
      </c>
    </row>
    <row r="6" spans="13:25" x14ac:dyDescent="0.3">
      <c r="P6" s="62"/>
      <c r="Q6" s="62"/>
      <c r="R6" s="62"/>
      <c r="S6" s="62"/>
      <c r="T6" s="62"/>
      <c r="U6" s="62"/>
      <c r="V6" s="62"/>
      <c r="W6" s="62"/>
      <c r="X6" s="62"/>
      <c r="Y6" s="62"/>
    </row>
    <row r="7" spans="13:25" ht="14.4" customHeight="1" x14ac:dyDescent="0.3">
      <c r="P7" s="2">
        <v>1</v>
      </c>
      <c r="Q7" s="2">
        <f ca="1">_xlfn.NORM.INV(RAND(),0,1)</f>
        <v>0.28591068980026285</v>
      </c>
      <c r="R7" s="2">
        <v>400</v>
      </c>
      <c r="S7" s="2">
        <f ca="1">Q7*R7</f>
        <v>114.36427592010514</v>
      </c>
      <c r="T7" s="2">
        <f ca="1">_xlfn.NORM.INV(RAND(),0,1)</f>
        <v>-1.1595637568609714</v>
      </c>
      <c r="U7" s="2">
        <v>200</v>
      </c>
      <c r="V7" s="2">
        <f ca="1">U7*T7</f>
        <v>-231.91275137219426</v>
      </c>
      <c r="W7" s="4" t="str">
        <f ca="1">IF(AND(S7&gt;=$N$10,S7&lt;=$N$12,V7&gt;=$N$15,V7&lt;=$N$17),"Hit","Miss")</f>
        <v>Miss</v>
      </c>
      <c r="X7" s="83">
        <f ca="1">COUNTIF($W$7:$W$16,"Hit")</f>
        <v>6</v>
      </c>
      <c r="Y7" s="83">
        <f ca="1">COUNTIF($W$7:$W$16,"MISS")</f>
        <v>4</v>
      </c>
    </row>
    <row r="8" spans="13:25" ht="14.4" customHeight="1" x14ac:dyDescent="0.3">
      <c r="P8" s="2">
        <v>2</v>
      </c>
      <c r="Q8" s="2">
        <f t="shared" ref="Q8:Q16" ca="1" si="0">_xlfn.NORM.INV(RAND(),0,1)</f>
        <v>0.40480917488638096</v>
      </c>
      <c r="R8" s="2">
        <v>400</v>
      </c>
      <c r="S8" s="2">
        <f t="shared" ref="S8:S16" ca="1" si="1">Q8*R8</f>
        <v>161.92366995455239</v>
      </c>
      <c r="T8" s="2">
        <f t="shared" ref="T8:T16" ca="1" si="2">_xlfn.NORM.INV(RAND(),0,1)</f>
        <v>0.62954313027271147</v>
      </c>
      <c r="U8" s="2">
        <v>200</v>
      </c>
      <c r="V8" s="2">
        <f t="shared" ref="V8:V16" ca="1" si="3">U8*T8</f>
        <v>125.9086260545423</v>
      </c>
      <c r="W8" s="4" t="str">
        <f t="shared" ref="W8:W16" ca="1" si="4">IF(AND(S8&gt;=$N$10,S8&lt;=$N$12,V8&gt;=$N$15,V8&lt;=$N$17),"Hit","Miss")</f>
        <v>Hit</v>
      </c>
      <c r="X8" s="84"/>
      <c r="Y8" s="84"/>
    </row>
    <row r="9" spans="13:25" ht="14.4" customHeight="1" x14ac:dyDescent="0.3">
      <c r="P9" s="2">
        <v>3</v>
      </c>
      <c r="Q9" s="2">
        <f t="shared" ca="1" si="0"/>
        <v>-0.46319644184539144</v>
      </c>
      <c r="R9" s="2">
        <v>400</v>
      </c>
      <c r="S9" s="2">
        <f t="shared" ca="1" si="1"/>
        <v>-185.27857673815657</v>
      </c>
      <c r="T9" s="2">
        <f t="shared" ca="1" si="2"/>
        <v>1.4393459391458914</v>
      </c>
      <c r="U9" s="2">
        <v>200</v>
      </c>
      <c r="V9" s="2">
        <f t="shared" ca="1" si="3"/>
        <v>287.86918782917826</v>
      </c>
      <c r="W9" s="4" t="str">
        <f t="shared" ca="1" si="4"/>
        <v>Miss</v>
      </c>
      <c r="X9" s="84"/>
      <c r="Y9" s="84"/>
    </row>
    <row r="10" spans="13:25" ht="14.4" customHeight="1" x14ac:dyDescent="0.3">
      <c r="M10" s="67" t="s">
        <v>35</v>
      </c>
      <c r="N10" s="67">
        <v>-1300</v>
      </c>
      <c r="P10" s="2">
        <v>4</v>
      </c>
      <c r="Q10" s="2">
        <f t="shared" ca="1" si="0"/>
        <v>-0.63950100414032429</v>
      </c>
      <c r="R10" s="2">
        <v>400</v>
      </c>
      <c r="S10" s="2">
        <f t="shared" ca="1" si="1"/>
        <v>-255.80040165612971</v>
      </c>
      <c r="T10" s="2">
        <f t="shared" ca="1" si="2"/>
        <v>0.49590548313736371</v>
      </c>
      <c r="U10" s="2">
        <v>200</v>
      </c>
      <c r="V10" s="2">
        <f t="shared" ca="1" si="3"/>
        <v>99.181096627472741</v>
      </c>
      <c r="W10" s="4" t="str">
        <f t="shared" ca="1" si="4"/>
        <v>Hit</v>
      </c>
      <c r="X10" s="84"/>
      <c r="Y10" s="84"/>
    </row>
    <row r="11" spans="13:25" ht="14.4" customHeight="1" x14ac:dyDescent="0.3">
      <c r="M11" s="67"/>
      <c r="N11" s="67"/>
      <c r="P11" s="2">
        <v>5</v>
      </c>
      <c r="Q11" s="2">
        <f t="shared" ca="1" si="0"/>
        <v>-0.96633610050915275</v>
      </c>
      <c r="R11" s="2">
        <v>400</v>
      </c>
      <c r="S11" s="2">
        <f t="shared" ca="1" si="1"/>
        <v>-386.53444020366112</v>
      </c>
      <c r="T11" s="2">
        <f t="shared" ca="1" si="2"/>
        <v>-1.1330388768671604</v>
      </c>
      <c r="U11" s="2">
        <v>200</v>
      </c>
      <c r="V11" s="2">
        <f t="shared" ca="1" si="3"/>
        <v>-226.60777537343208</v>
      </c>
      <c r="W11" s="4" t="str">
        <f t="shared" ca="1" si="4"/>
        <v>Miss</v>
      </c>
      <c r="X11" s="84"/>
      <c r="Y11" s="84"/>
    </row>
    <row r="12" spans="13:25" ht="14.4" customHeight="1" x14ac:dyDescent="0.3">
      <c r="M12" s="67" t="s">
        <v>35</v>
      </c>
      <c r="N12" s="67">
        <v>1300</v>
      </c>
      <c r="P12" s="2">
        <v>6</v>
      </c>
      <c r="Q12" s="2">
        <f t="shared" ca="1" si="0"/>
        <v>-4.5838864051038312E-2</v>
      </c>
      <c r="R12" s="2">
        <v>400</v>
      </c>
      <c r="S12" s="2">
        <f t="shared" ca="1" si="1"/>
        <v>-18.335545620415324</v>
      </c>
      <c r="T12" s="2">
        <f t="shared" ca="1" si="2"/>
        <v>-0.70183738885511271</v>
      </c>
      <c r="U12" s="2">
        <v>200</v>
      </c>
      <c r="V12" s="2">
        <f t="shared" ca="1" si="3"/>
        <v>-140.36747777102255</v>
      </c>
      <c r="W12" s="4" t="str">
        <f t="shared" ca="1" si="4"/>
        <v>Hit</v>
      </c>
      <c r="X12" s="84"/>
      <c r="Y12" s="84"/>
    </row>
    <row r="13" spans="13:25" ht="14.4" customHeight="1" x14ac:dyDescent="0.3">
      <c r="M13" s="67"/>
      <c r="N13" s="67"/>
      <c r="P13" s="2">
        <v>7</v>
      </c>
      <c r="Q13" s="2">
        <f t="shared" ca="1" si="0"/>
        <v>0.79979824112441011</v>
      </c>
      <c r="R13" s="2">
        <v>400</v>
      </c>
      <c r="S13" s="2">
        <f t="shared" ca="1" si="1"/>
        <v>319.91929644976403</v>
      </c>
      <c r="T13" s="2">
        <f t="shared" ca="1" si="2"/>
        <v>1.5174268508901061</v>
      </c>
      <c r="U13" s="2">
        <v>200</v>
      </c>
      <c r="V13" s="2">
        <f t="shared" ca="1" si="3"/>
        <v>303.48537017802124</v>
      </c>
      <c r="W13" s="4" t="str">
        <f t="shared" ca="1" si="4"/>
        <v>Miss</v>
      </c>
      <c r="X13" s="84"/>
      <c r="Y13" s="84"/>
    </row>
    <row r="14" spans="13:25" ht="14.4" customHeight="1" x14ac:dyDescent="0.3">
      <c r="P14" s="2">
        <v>8</v>
      </c>
      <c r="Q14" s="2">
        <f t="shared" ca="1" si="0"/>
        <v>-0.55175571269952906</v>
      </c>
      <c r="R14" s="2">
        <v>400</v>
      </c>
      <c r="S14" s="2">
        <f t="shared" ca="1" si="1"/>
        <v>-220.70228507981162</v>
      </c>
      <c r="T14" s="2">
        <f t="shared" ca="1" si="2"/>
        <v>0.5176236021393138</v>
      </c>
      <c r="U14" s="2">
        <v>200</v>
      </c>
      <c r="V14" s="2">
        <f t="shared" ca="1" si="3"/>
        <v>103.52472042786276</v>
      </c>
      <c r="W14" s="4" t="str">
        <f t="shared" ca="1" si="4"/>
        <v>Hit</v>
      </c>
      <c r="X14" s="84"/>
      <c r="Y14" s="84"/>
    </row>
    <row r="15" spans="13:25" ht="14.4" customHeight="1" x14ac:dyDescent="0.3">
      <c r="M15" s="67" t="s">
        <v>35</v>
      </c>
      <c r="N15" s="67">
        <v>-200</v>
      </c>
      <c r="P15" s="2">
        <v>9</v>
      </c>
      <c r="Q15" s="2">
        <f t="shared" ca="1" si="0"/>
        <v>-0.68377190310532954</v>
      </c>
      <c r="R15" s="2">
        <v>400</v>
      </c>
      <c r="S15" s="2">
        <f t="shared" ca="1" si="1"/>
        <v>-273.50876124213181</v>
      </c>
      <c r="T15" s="2">
        <f t="shared" ca="1" si="2"/>
        <v>0.88081109997164864</v>
      </c>
      <c r="U15" s="2">
        <v>200</v>
      </c>
      <c r="V15" s="2">
        <f t="shared" ca="1" si="3"/>
        <v>176.16221999432972</v>
      </c>
      <c r="W15" s="4" t="str">
        <f t="shared" ca="1" si="4"/>
        <v>Hit</v>
      </c>
      <c r="X15" s="84"/>
      <c r="Y15" s="84"/>
    </row>
    <row r="16" spans="13:25" ht="14.4" customHeight="1" x14ac:dyDescent="0.3">
      <c r="M16" s="67"/>
      <c r="N16" s="67"/>
      <c r="P16" s="2">
        <v>10</v>
      </c>
      <c r="Q16" s="2">
        <f t="shared" ca="1" si="0"/>
        <v>0.37795164840306067</v>
      </c>
      <c r="R16" s="2">
        <v>400</v>
      </c>
      <c r="S16" s="2">
        <f t="shared" ca="1" si="1"/>
        <v>151.18065936122426</v>
      </c>
      <c r="T16" s="2">
        <f t="shared" ca="1" si="2"/>
        <v>0.62738810068555495</v>
      </c>
      <c r="U16" s="2">
        <v>200</v>
      </c>
      <c r="V16" s="2">
        <f t="shared" ca="1" si="3"/>
        <v>125.47762013711099</v>
      </c>
      <c r="W16" s="4" t="str">
        <f t="shared" ca="1" si="4"/>
        <v>Hit</v>
      </c>
      <c r="X16" s="84"/>
      <c r="Y16" s="84"/>
    </row>
    <row r="17" spans="13:25" x14ac:dyDescent="0.3">
      <c r="M17" s="67" t="s">
        <v>35</v>
      </c>
      <c r="N17" s="67">
        <v>200</v>
      </c>
    </row>
    <row r="18" spans="13:25" x14ac:dyDescent="0.3">
      <c r="M18" s="67"/>
      <c r="N18" s="67"/>
      <c r="P18" s="62" t="s">
        <v>48</v>
      </c>
      <c r="Q18" s="62"/>
      <c r="R18" s="62"/>
      <c r="S18" s="62"/>
      <c r="T18" s="62"/>
      <c r="U18" s="62"/>
      <c r="V18" s="62"/>
      <c r="W18" s="62" t="s">
        <v>49</v>
      </c>
      <c r="X18" s="62" t="s">
        <v>50</v>
      </c>
      <c r="Y18" s="62" t="s">
        <v>51</v>
      </c>
    </row>
    <row r="19" spans="13:25" x14ac:dyDescent="0.3">
      <c r="P19" s="62"/>
      <c r="Q19" s="62"/>
      <c r="R19" s="62"/>
      <c r="S19" s="62"/>
      <c r="T19" s="62"/>
      <c r="U19" s="62"/>
      <c r="V19" s="62"/>
      <c r="W19" s="62"/>
      <c r="X19" s="62"/>
      <c r="Y19" s="62"/>
    </row>
    <row r="20" spans="13:25" ht="14.4" customHeight="1" x14ac:dyDescent="0.3">
      <c r="P20" s="2">
        <v>1</v>
      </c>
      <c r="Q20" s="2">
        <f>S20/R20</f>
        <v>2.2294999999999998</v>
      </c>
      <c r="R20" s="2">
        <v>400</v>
      </c>
      <c r="S20" s="2">
        <v>891.8</v>
      </c>
      <c r="T20" s="2">
        <f>V20/U20</f>
        <v>-2.0034999999999998</v>
      </c>
      <c r="U20" s="2">
        <v>200</v>
      </c>
      <c r="V20" s="2">
        <v>-400.7</v>
      </c>
      <c r="W20" s="4" t="str">
        <f>IF(AND(S20&gt;=$N$10,S20&lt;=$N$12,V20&gt;=$N$15,V20&lt;=$N$17),"Hit","Miss")</f>
        <v>Miss</v>
      </c>
      <c r="X20" s="83">
        <f>COUNTIF(W20:W29,"Hit")</f>
        <v>6</v>
      </c>
      <c r="Y20" s="83">
        <f>COUNTIF(W20:W29,"MISS")</f>
        <v>4</v>
      </c>
    </row>
    <row r="21" spans="13:25" ht="14.4" customHeight="1" x14ac:dyDescent="0.3">
      <c r="P21" s="2">
        <v>2</v>
      </c>
      <c r="Q21" s="2">
        <f t="shared" ref="Q21:Q29" si="5">S21/R21</f>
        <v>-3.1432500000000001</v>
      </c>
      <c r="R21" s="2">
        <v>400</v>
      </c>
      <c r="S21" s="2">
        <v>-1257.3</v>
      </c>
      <c r="T21" s="2">
        <f t="shared" ref="T21:T29" si="6">V21/U21</f>
        <v>-0.79700000000000004</v>
      </c>
      <c r="U21" s="2">
        <v>200</v>
      </c>
      <c r="V21" s="2">
        <v>-159.4</v>
      </c>
      <c r="W21" s="4" t="str">
        <f t="shared" ref="W21:W29" si="7">IF(AND(S21&gt;=$N$10,S21&lt;=$N$12,V21&gt;=$N$15,V21&lt;=$N$17),"Hit","Miss")</f>
        <v>Hit</v>
      </c>
      <c r="X21" s="84"/>
      <c r="Y21" s="84"/>
    </row>
    <row r="22" spans="13:25" ht="14.4" customHeight="1" x14ac:dyDescent="0.3">
      <c r="P22" s="2">
        <v>3</v>
      </c>
      <c r="Q22" s="2">
        <f t="shared" si="5"/>
        <v>1.0740000000000001</v>
      </c>
      <c r="R22" s="2">
        <v>400</v>
      </c>
      <c r="S22" s="2">
        <v>429.6</v>
      </c>
      <c r="T22" s="2">
        <f t="shared" si="6"/>
        <v>0.1265</v>
      </c>
      <c r="U22" s="2">
        <v>200</v>
      </c>
      <c r="V22" s="2">
        <v>25.3</v>
      </c>
      <c r="W22" s="4" t="str">
        <f t="shared" si="7"/>
        <v>Hit</v>
      </c>
      <c r="X22" s="84"/>
      <c r="Y22" s="84"/>
    </row>
    <row r="23" spans="13:25" ht="14.4" customHeight="1" x14ac:dyDescent="0.3">
      <c r="P23" s="2">
        <v>4</v>
      </c>
      <c r="Q23" s="2">
        <f t="shared" si="5"/>
        <v>6.1249999999999999E-2</v>
      </c>
      <c r="R23" s="2">
        <v>400</v>
      </c>
      <c r="S23" s="2">
        <v>24.5</v>
      </c>
      <c r="T23" s="2">
        <f t="shared" si="6"/>
        <v>1.218</v>
      </c>
      <c r="U23" s="2">
        <v>200</v>
      </c>
      <c r="V23" s="2">
        <v>243.6</v>
      </c>
      <c r="W23" s="4" t="str">
        <f t="shared" si="7"/>
        <v>Miss</v>
      </c>
      <c r="X23" s="84"/>
      <c r="Y23" s="84"/>
    </row>
    <row r="24" spans="13:25" ht="14.4" customHeight="1" x14ac:dyDescent="0.3">
      <c r="P24" s="2">
        <v>5</v>
      </c>
      <c r="Q24" s="2">
        <f t="shared" si="5"/>
        <v>-0.80249999999999999</v>
      </c>
      <c r="R24" s="2">
        <v>400</v>
      </c>
      <c r="S24" s="2">
        <v>-321</v>
      </c>
      <c r="T24" s="2">
        <f t="shared" si="6"/>
        <v>0.73250000000000004</v>
      </c>
      <c r="U24" s="2">
        <v>200</v>
      </c>
      <c r="V24" s="2">
        <v>146.5</v>
      </c>
      <c r="W24" s="4" t="str">
        <f t="shared" si="7"/>
        <v>Hit</v>
      </c>
      <c r="X24" s="84"/>
      <c r="Y24" s="84"/>
    </row>
    <row r="25" spans="13:25" ht="14.4" customHeight="1" x14ac:dyDescent="0.3">
      <c r="P25" s="2">
        <v>6</v>
      </c>
      <c r="Q25" s="2">
        <f t="shared" si="5"/>
        <v>-0.19325000000000001</v>
      </c>
      <c r="R25" s="2">
        <v>400</v>
      </c>
      <c r="S25" s="2">
        <v>-77.3</v>
      </c>
      <c r="T25" s="2">
        <f t="shared" si="6"/>
        <v>1.3034999999999999</v>
      </c>
      <c r="U25" s="2">
        <v>200</v>
      </c>
      <c r="V25" s="2">
        <v>260.7</v>
      </c>
      <c r="W25" s="4" t="str">
        <f t="shared" si="7"/>
        <v>Miss</v>
      </c>
      <c r="X25" s="84"/>
      <c r="Y25" s="84"/>
    </row>
    <row r="26" spans="13:25" ht="14.4" customHeight="1" x14ac:dyDescent="0.3">
      <c r="P26" s="2">
        <v>7</v>
      </c>
      <c r="Q26" s="2">
        <f t="shared" si="5"/>
        <v>0.32850000000000001</v>
      </c>
      <c r="R26" s="2">
        <v>400</v>
      </c>
      <c r="S26" s="2">
        <v>131.4</v>
      </c>
      <c r="T26" s="2">
        <f t="shared" si="6"/>
        <v>-1.1415</v>
      </c>
      <c r="U26" s="2">
        <v>200</v>
      </c>
      <c r="V26" s="2">
        <v>-228.3</v>
      </c>
      <c r="W26" s="4" t="str">
        <f t="shared" si="7"/>
        <v>Miss</v>
      </c>
      <c r="X26" s="84"/>
      <c r="Y26" s="84"/>
    </row>
    <row r="27" spans="13:25" ht="14.4" customHeight="1" x14ac:dyDescent="0.3">
      <c r="P27" s="2">
        <v>8</v>
      </c>
      <c r="Q27" s="2">
        <f t="shared" si="5"/>
        <v>0.76124999999999998</v>
      </c>
      <c r="R27" s="2">
        <v>400</v>
      </c>
      <c r="S27" s="2">
        <v>304.5</v>
      </c>
      <c r="T27" s="2">
        <f t="shared" si="6"/>
        <v>-0.31</v>
      </c>
      <c r="U27" s="2">
        <v>200</v>
      </c>
      <c r="V27" s="2">
        <v>-62</v>
      </c>
      <c r="W27" s="4" t="str">
        <f t="shared" si="7"/>
        <v>Hit</v>
      </c>
      <c r="X27" s="84"/>
      <c r="Y27" s="84"/>
    </row>
    <row r="28" spans="13:25" ht="14.4" customHeight="1" x14ac:dyDescent="0.3">
      <c r="P28" s="2">
        <v>9</v>
      </c>
      <c r="Q28" s="2">
        <f t="shared" si="5"/>
        <v>-1.1067499999999999</v>
      </c>
      <c r="R28" s="2">
        <v>400</v>
      </c>
      <c r="S28" s="2">
        <v>-442.7</v>
      </c>
      <c r="T28" s="2">
        <f t="shared" si="6"/>
        <v>0.24850000000000003</v>
      </c>
      <c r="U28" s="2">
        <v>200</v>
      </c>
      <c r="V28" s="2">
        <v>49.7</v>
      </c>
      <c r="W28" s="4" t="str">
        <f t="shared" si="7"/>
        <v>Hit</v>
      </c>
      <c r="X28" s="84"/>
      <c r="Y28" s="84"/>
    </row>
    <row r="29" spans="13:25" ht="14.4" customHeight="1" x14ac:dyDescent="0.3">
      <c r="P29" s="2">
        <v>10</v>
      </c>
      <c r="Q29" s="2">
        <f t="shared" si="5"/>
        <v>-1.0097499999999999</v>
      </c>
      <c r="R29" s="2">
        <v>400</v>
      </c>
      <c r="S29" s="2">
        <v>-403.9</v>
      </c>
      <c r="T29" s="2">
        <f t="shared" si="6"/>
        <v>0.255</v>
      </c>
      <c r="U29" s="2">
        <v>200</v>
      </c>
      <c r="V29" s="2">
        <v>51</v>
      </c>
      <c r="W29" s="4" t="str">
        <f t="shared" si="7"/>
        <v>Hit</v>
      </c>
      <c r="X29" s="84"/>
      <c r="Y29" s="84"/>
    </row>
  </sheetData>
  <mergeCells count="36">
    <mergeCell ref="Y18:Y19"/>
    <mergeCell ref="X20:X29"/>
    <mergeCell ref="Y20:Y29"/>
    <mergeCell ref="Y5:Y6"/>
    <mergeCell ref="Y7:Y16"/>
    <mergeCell ref="X5:X6"/>
    <mergeCell ref="X7:X16"/>
    <mergeCell ref="X18:X19"/>
    <mergeCell ref="V18:V19"/>
    <mergeCell ref="W18:W19"/>
    <mergeCell ref="M15:M16"/>
    <mergeCell ref="N15:N16"/>
    <mergeCell ref="M17:M18"/>
    <mergeCell ref="N17:N18"/>
    <mergeCell ref="P18:P19"/>
    <mergeCell ref="Q18:Q19"/>
    <mergeCell ref="R18:R19"/>
    <mergeCell ref="S18:S19"/>
    <mergeCell ref="T18:T19"/>
    <mergeCell ref="M10:M11"/>
    <mergeCell ref="N10:N11"/>
    <mergeCell ref="M12:M13"/>
    <mergeCell ref="N12:N13"/>
    <mergeCell ref="U18:U19"/>
    <mergeCell ref="M1:M2"/>
    <mergeCell ref="M3:M4"/>
    <mergeCell ref="N1:N2"/>
    <mergeCell ref="N3:N4"/>
    <mergeCell ref="W5:W6"/>
    <mergeCell ref="P5:P6"/>
    <mergeCell ref="Q5:Q6"/>
    <mergeCell ref="R5:R6"/>
    <mergeCell ref="S5:S6"/>
    <mergeCell ref="T5:T6"/>
    <mergeCell ref="U5:U6"/>
    <mergeCell ref="V5:V6"/>
  </mergeCells>
  <pageMargins left="0.7" right="0.7" top="0.75" bottom="0.75" header="0.3" footer="0.3"/>
  <pageSetup scale="58" orientation="landscape" r:id="rId1"/>
  <colBreaks count="1" manualBreakCount="1">
    <brk id="11" max="28"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CFADB-FF9F-44A6-9041-B3A2B5127FEB}">
  <dimension ref="A7:K151"/>
  <sheetViews>
    <sheetView tabSelected="1" view="pageBreakPreview" zoomScale="60" zoomScaleNormal="100" workbookViewId="0">
      <selection activeCell="H1" sqref="H1"/>
    </sheetView>
  </sheetViews>
  <sheetFormatPr defaultRowHeight="14.4" x14ac:dyDescent="0.3"/>
  <cols>
    <col min="3" max="3" width="19.88671875" bestFit="1" customWidth="1"/>
    <col min="4" max="4" width="14" bestFit="1" customWidth="1"/>
  </cols>
  <sheetData>
    <row r="7" spans="1:10" x14ac:dyDescent="0.3">
      <c r="A7" s="2" t="s">
        <v>96</v>
      </c>
      <c r="B7" s="61" t="s">
        <v>97</v>
      </c>
      <c r="C7" s="61"/>
      <c r="D7" s="61"/>
      <c r="E7" s="61"/>
      <c r="F7" s="61"/>
      <c r="G7" s="61"/>
    </row>
    <row r="8" spans="1:10" x14ac:dyDescent="0.3">
      <c r="A8" s="2"/>
      <c r="B8" s="62" t="s">
        <v>98</v>
      </c>
      <c r="C8" s="62"/>
      <c r="D8" s="62" t="s">
        <v>6</v>
      </c>
      <c r="E8" s="62"/>
      <c r="F8" s="63" t="s">
        <v>7</v>
      </c>
      <c r="G8" s="63"/>
    </row>
    <row r="9" spans="1:10" x14ac:dyDescent="0.3">
      <c r="A9" s="2"/>
      <c r="B9" s="62"/>
      <c r="C9" s="62"/>
      <c r="D9" s="62"/>
      <c r="E9" s="62"/>
      <c r="F9" s="63"/>
      <c r="G9" s="63"/>
    </row>
    <row r="10" spans="1:10" x14ac:dyDescent="0.3">
      <c r="A10" s="2"/>
      <c r="B10" s="61">
        <v>3</v>
      </c>
      <c r="C10" s="61"/>
      <c r="D10" s="61">
        <v>0.3</v>
      </c>
      <c r="E10" s="61"/>
      <c r="F10" s="61">
        <v>0.3</v>
      </c>
      <c r="G10" s="61"/>
    </row>
    <row r="11" spans="1:10" x14ac:dyDescent="0.3">
      <c r="A11" s="2"/>
      <c r="B11" s="61">
        <v>6</v>
      </c>
      <c r="C11" s="61"/>
      <c r="D11" s="61">
        <v>0.45</v>
      </c>
      <c r="E11" s="61"/>
      <c r="F11" s="61">
        <v>0.75</v>
      </c>
      <c r="G11" s="61"/>
    </row>
    <row r="12" spans="1:10" x14ac:dyDescent="0.3">
      <c r="A12" s="2"/>
      <c r="B12" s="61">
        <v>10</v>
      </c>
      <c r="C12" s="61"/>
      <c r="D12" s="61">
        <v>0.25</v>
      </c>
      <c r="E12" s="61"/>
      <c r="F12" s="61">
        <v>1</v>
      </c>
      <c r="G12" s="61"/>
    </row>
    <row r="13" spans="1:10" x14ac:dyDescent="0.3">
      <c r="B13" s="64"/>
      <c r="C13" s="64"/>
      <c r="D13" s="64"/>
      <c r="E13" s="64"/>
      <c r="F13" s="64"/>
      <c r="G13" s="64"/>
    </row>
    <row r="15" spans="1:10" x14ac:dyDescent="0.3">
      <c r="B15" s="2" t="s">
        <v>103</v>
      </c>
      <c r="C15" s="2" t="s">
        <v>100</v>
      </c>
      <c r="D15" s="2" t="s">
        <v>98</v>
      </c>
      <c r="F15" s="86" t="s">
        <v>122</v>
      </c>
      <c r="G15" s="86"/>
      <c r="H15" s="86"/>
      <c r="I15" s="64" t="s">
        <v>35</v>
      </c>
      <c r="J15" s="64">
        <f ca="1">D46/30</f>
        <v>6.3</v>
      </c>
    </row>
    <row r="16" spans="1:10" x14ac:dyDescent="0.3">
      <c r="B16" s="2">
        <v>1</v>
      </c>
      <c r="C16" s="3">
        <f ca="1">RAND()</f>
        <v>0.53159490134753273</v>
      </c>
      <c r="D16" s="2">
        <f ca="1">IF(C16&lt;=$F$10,$B$10,IF(C16&lt;=$F$11,$B$11,IF(C16&lt;=$F$12,$B$12,"Error")))</f>
        <v>6</v>
      </c>
      <c r="F16" s="86"/>
      <c r="G16" s="86"/>
      <c r="H16" s="86"/>
      <c r="I16" s="64"/>
      <c r="J16" s="64"/>
    </row>
    <row r="17" spans="2:11" x14ac:dyDescent="0.3">
      <c r="B17" s="2">
        <v>2</v>
      </c>
      <c r="C17" s="3">
        <f t="shared" ref="C17:C45" ca="1" si="0">RAND()</f>
        <v>7.4486809106782625E-2</v>
      </c>
      <c r="D17" s="2">
        <f t="shared" ref="D17:D45" ca="1" si="1">IF(C17&lt;=$F$10,$B$10,IF(C17&lt;=$F$11,$B$11,IF(C17&lt;=$F$12,$B$12,"Error")))</f>
        <v>3</v>
      </c>
      <c r="F17" s="86"/>
      <c r="G17" s="86"/>
      <c r="H17" s="86"/>
      <c r="I17" s="64"/>
      <c r="J17" s="64"/>
    </row>
    <row r="18" spans="2:11" x14ac:dyDescent="0.3">
      <c r="B18" s="2">
        <v>3</v>
      </c>
      <c r="C18" s="3">
        <f t="shared" ca="1" si="0"/>
        <v>0.76736353448494066</v>
      </c>
      <c r="D18" s="2">
        <f t="shared" ca="1" si="1"/>
        <v>10</v>
      </c>
      <c r="F18" s="86"/>
      <c r="G18" s="86"/>
      <c r="H18" s="86"/>
      <c r="I18" s="64"/>
      <c r="J18" s="64"/>
      <c r="K18" t="s">
        <v>123</v>
      </c>
    </row>
    <row r="19" spans="2:11" x14ac:dyDescent="0.3">
      <c r="B19" s="2">
        <v>4</v>
      </c>
      <c r="C19" s="3">
        <f t="shared" ca="1" si="0"/>
        <v>0.5816295664467579</v>
      </c>
      <c r="D19" s="2">
        <f t="shared" ca="1" si="1"/>
        <v>6</v>
      </c>
    </row>
    <row r="20" spans="2:11" x14ac:dyDescent="0.3">
      <c r="B20" s="2">
        <v>5</v>
      </c>
      <c r="C20" s="3">
        <f t="shared" ca="1" si="0"/>
        <v>6.0158998142472719E-2</v>
      </c>
      <c r="D20" s="2">
        <f t="shared" ca="1" si="1"/>
        <v>3</v>
      </c>
    </row>
    <row r="21" spans="2:11" x14ac:dyDescent="0.3">
      <c r="B21" s="2">
        <v>6</v>
      </c>
      <c r="C21" s="3">
        <f t="shared" ca="1" si="0"/>
        <v>0.74526633592878688</v>
      </c>
      <c r="D21" s="2">
        <f t="shared" ca="1" si="1"/>
        <v>6</v>
      </c>
    </row>
    <row r="22" spans="2:11" x14ac:dyDescent="0.3">
      <c r="B22" s="2">
        <v>7</v>
      </c>
      <c r="C22" s="3">
        <f t="shared" ca="1" si="0"/>
        <v>0.592169824674743</v>
      </c>
      <c r="D22" s="2">
        <f t="shared" ca="1" si="1"/>
        <v>6</v>
      </c>
    </row>
    <row r="23" spans="2:11" x14ac:dyDescent="0.3">
      <c r="B23" s="2">
        <v>8</v>
      </c>
      <c r="C23" s="3">
        <f t="shared" ca="1" si="0"/>
        <v>0.70929555504825026</v>
      </c>
      <c r="D23" s="2">
        <f t="shared" ca="1" si="1"/>
        <v>6</v>
      </c>
    </row>
    <row r="24" spans="2:11" x14ac:dyDescent="0.3">
      <c r="B24" s="2">
        <v>9</v>
      </c>
      <c r="C24" s="3">
        <f t="shared" ca="1" si="0"/>
        <v>0.70544556278771398</v>
      </c>
      <c r="D24" s="2">
        <f t="shared" ca="1" si="1"/>
        <v>6</v>
      </c>
    </row>
    <row r="25" spans="2:11" x14ac:dyDescent="0.3">
      <c r="B25" s="2">
        <v>10</v>
      </c>
      <c r="C25" s="3">
        <f t="shared" ca="1" si="0"/>
        <v>0.95332553361568717</v>
      </c>
      <c r="D25" s="2">
        <f t="shared" ca="1" si="1"/>
        <v>10</v>
      </c>
    </row>
    <row r="26" spans="2:11" x14ac:dyDescent="0.3">
      <c r="B26" s="2">
        <v>11</v>
      </c>
      <c r="C26" s="3">
        <f t="shared" ca="1" si="0"/>
        <v>0.60139840384972332</v>
      </c>
      <c r="D26" s="2">
        <f t="shared" ca="1" si="1"/>
        <v>6</v>
      </c>
    </row>
    <row r="27" spans="2:11" x14ac:dyDescent="0.3">
      <c r="B27" s="2">
        <v>12</v>
      </c>
      <c r="C27" s="3">
        <f t="shared" ca="1" si="0"/>
        <v>0.90148973033861368</v>
      </c>
      <c r="D27" s="2">
        <f t="shared" ca="1" si="1"/>
        <v>10</v>
      </c>
    </row>
    <row r="28" spans="2:11" x14ac:dyDescent="0.3">
      <c r="B28" s="2">
        <v>13</v>
      </c>
      <c r="C28" s="3">
        <f t="shared" ca="1" si="0"/>
        <v>0.35104172313457316</v>
      </c>
      <c r="D28" s="2">
        <f t="shared" ca="1" si="1"/>
        <v>6</v>
      </c>
    </row>
    <row r="29" spans="2:11" x14ac:dyDescent="0.3">
      <c r="B29" s="2">
        <v>14</v>
      </c>
      <c r="C29" s="3">
        <f t="shared" ca="1" si="0"/>
        <v>0.6615382906490066</v>
      </c>
      <c r="D29" s="2">
        <f t="shared" ca="1" si="1"/>
        <v>6</v>
      </c>
    </row>
    <row r="30" spans="2:11" x14ac:dyDescent="0.3">
      <c r="B30" s="2">
        <v>15</v>
      </c>
      <c r="C30" s="3">
        <f t="shared" ca="1" si="0"/>
        <v>0.69383866817346196</v>
      </c>
      <c r="D30" s="2">
        <f t="shared" ca="1" si="1"/>
        <v>6</v>
      </c>
    </row>
    <row r="31" spans="2:11" x14ac:dyDescent="0.3">
      <c r="B31" s="2">
        <v>16</v>
      </c>
      <c r="C31" s="3">
        <f t="shared" ca="1" si="0"/>
        <v>0.94871157023452268</v>
      </c>
      <c r="D31" s="2">
        <f t="shared" ca="1" si="1"/>
        <v>10</v>
      </c>
    </row>
    <row r="32" spans="2:11" x14ac:dyDescent="0.3">
      <c r="B32" s="2">
        <v>17</v>
      </c>
      <c r="C32" s="3">
        <f t="shared" ca="1" si="0"/>
        <v>0.68662286027052466</v>
      </c>
      <c r="D32" s="2">
        <f t="shared" ca="1" si="1"/>
        <v>6</v>
      </c>
    </row>
    <row r="33" spans="2:4" x14ac:dyDescent="0.3">
      <c r="B33" s="2">
        <v>18</v>
      </c>
      <c r="C33" s="3">
        <f t="shared" ca="1" si="0"/>
        <v>0.38366301343660059</v>
      </c>
      <c r="D33" s="2">
        <f t="shared" ca="1" si="1"/>
        <v>6</v>
      </c>
    </row>
    <row r="34" spans="2:4" x14ac:dyDescent="0.3">
      <c r="B34" s="2">
        <v>19</v>
      </c>
      <c r="C34" s="3">
        <f t="shared" ca="1" si="0"/>
        <v>0.21776033433077979</v>
      </c>
      <c r="D34" s="2">
        <f t="shared" ca="1" si="1"/>
        <v>3</v>
      </c>
    </row>
    <row r="35" spans="2:4" x14ac:dyDescent="0.3">
      <c r="B35" s="2">
        <v>20</v>
      </c>
      <c r="C35" s="3">
        <f t="shared" ca="1" si="0"/>
        <v>0.36906859143354265</v>
      </c>
      <c r="D35" s="2">
        <f t="shared" ca="1" si="1"/>
        <v>6</v>
      </c>
    </row>
    <row r="36" spans="2:4" x14ac:dyDescent="0.3">
      <c r="B36" s="2">
        <v>21</v>
      </c>
      <c r="C36" s="3">
        <f t="shared" ca="1" si="0"/>
        <v>0.34733155600798848</v>
      </c>
      <c r="D36" s="2">
        <f t="shared" ca="1" si="1"/>
        <v>6</v>
      </c>
    </row>
    <row r="37" spans="2:4" x14ac:dyDescent="0.3">
      <c r="B37" s="2">
        <v>22</v>
      </c>
      <c r="C37" s="3">
        <f t="shared" ca="1" si="0"/>
        <v>0.38468915569187412</v>
      </c>
      <c r="D37" s="2">
        <f t="shared" ca="1" si="1"/>
        <v>6</v>
      </c>
    </row>
    <row r="38" spans="2:4" x14ac:dyDescent="0.3">
      <c r="B38" s="2">
        <v>23</v>
      </c>
      <c r="C38" s="3">
        <f t="shared" ca="1" si="0"/>
        <v>0.87103380535834263</v>
      </c>
      <c r="D38" s="2">
        <f t="shared" ca="1" si="1"/>
        <v>10</v>
      </c>
    </row>
    <row r="39" spans="2:4" x14ac:dyDescent="0.3">
      <c r="B39" s="2">
        <v>24</v>
      </c>
      <c r="C39" s="3">
        <f t="shared" ca="1" si="0"/>
        <v>0.43657685829098769</v>
      </c>
      <c r="D39" s="2">
        <f t="shared" ca="1" si="1"/>
        <v>6</v>
      </c>
    </row>
    <row r="40" spans="2:4" x14ac:dyDescent="0.3">
      <c r="B40" s="2">
        <v>25</v>
      </c>
      <c r="C40" s="3">
        <f t="shared" ca="1" si="0"/>
        <v>0.7388532131971518</v>
      </c>
      <c r="D40" s="2">
        <f t="shared" ca="1" si="1"/>
        <v>6</v>
      </c>
    </row>
    <row r="41" spans="2:4" x14ac:dyDescent="0.3">
      <c r="B41" s="2">
        <v>26</v>
      </c>
      <c r="C41" s="3">
        <f t="shared" ca="1" si="0"/>
        <v>0.80032172695009751</v>
      </c>
      <c r="D41" s="2">
        <f t="shared" ca="1" si="1"/>
        <v>10</v>
      </c>
    </row>
    <row r="42" spans="2:4" x14ac:dyDescent="0.3">
      <c r="B42" s="2">
        <v>27</v>
      </c>
      <c r="C42" s="3">
        <f t="shared" ca="1" si="0"/>
        <v>4.7174001160521062E-2</v>
      </c>
      <c r="D42" s="2">
        <f t="shared" ca="1" si="1"/>
        <v>3</v>
      </c>
    </row>
    <row r="43" spans="2:4" x14ac:dyDescent="0.3">
      <c r="B43" s="2">
        <v>28</v>
      </c>
      <c r="C43" s="3">
        <f t="shared" ca="1" si="0"/>
        <v>0.32911559918702094</v>
      </c>
      <c r="D43" s="2">
        <f t="shared" ca="1" si="1"/>
        <v>6</v>
      </c>
    </row>
    <row r="44" spans="2:4" x14ac:dyDescent="0.3">
      <c r="B44" s="2">
        <v>29</v>
      </c>
      <c r="C44" s="3">
        <f t="shared" ca="1" si="0"/>
        <v>0.19026191811191573</v>
      </c>
      <c r="D44" s="2">
        <f t="shared" ca="1" si="1"/>
        <v>3</v>
      </c>
    </row>
    <row r="45" spans="2:4" x14ac:dyDescent="0.3">
      <c r="B45" s="2">
        <v>30</v>
      </c>
      <c r="C45" s="3">
        <f t="shared" ca="1" si="0"/>
        <v>0.37235507153669423</v>
      </c>
      <c r="D45" s="2">
        <f t="shared" ca="1" si="1"/>
        <v>6</v>
      </c>
    </row>
    <row r="46" spans="2:4" x14ac:dyDescent="0.3">
      <c r="C46" s="1"/>
      <c r="D46" s="85">
        <f ca="1">SUM(D16:D45)</f>
        <v>189</v>
      </c>
    </row>
    <row r="47" spans="2:4" x14ac:dyDescent="0.3">
      <c r="C47" s="1"/>
    </row>
    <row r="48" spans="2:4" x14ac:dyDescent="0.3">
      <c r="C48" s="1"/>
    </row>
    <row r="49" spans="3:3" x14ac:dyDescent="0.3">
      <c r="C49" s="1"/>
    </row>
    <row r="50" spans="3:3" x14ac:dyDescent="0.3">
      <c r="C50" s="1"/>
    </row>
    <row r="51" spans="3:3" x14ac:dyDescent="0.3">
      <c r="C51" s="1"/>
    </row>
    <row r="52" spans="3:3" x14ac:dyDescent="0.3">
      <c r="C52" s="1"/>
    </row>
    <row r="53" spans="3:3" x14ac:dyDescent="0.3">
      <c r="C53" s="1"/>
    </row>
    <row r="54" spans="3:3" x14ac:dyDescent="0.3">
      <c r="C54" s="1"/>
    </row>
    <row r="55" spans="3:3" x14ac:dyDescent="0.3">
      <c r="C55" s="1"/>
    </row>
    <row r="56" spans="3:3" x14ac:dyDescent="0.3">
      <c r="C56" s="1"/>
    </row>
    <row r="57" spans="3:3" x14ac:dyDescent="0.3">
      <c r="C57" s="1"/>
    </row>
    <row r="58" spans="3:3" x14ac:dyDescent="0.3">
      <c r="C58" s="1"/>
    </row>
    <row r="59" spans="3:3" x14ac:dyDescent="0.3">
      <c r="C59" s="1"/>
    </row>
    <row r="60" spans="3:3" x14ac:dyDescent="0.3">
      <c r="C60" s="1"/>
    </row>
    <row r="61" spans="3:3" x14ac:dyDescent="0.3">
      <c r="C61" s="1"/>
    </row>
    <row r="62" spans="3:3" x14ac:dyDescent="0.3">
      <c r="C62" s="1"/>
    </row>
    <row r="63" spans="3:3" x14ac:dyDescent="0.3">
      <c r="C63" s="1"/>
    </row>
    <row r="64" spans="3:3" x14ac:dyDescent="0.3">
      <c r="C64" s="1"/>
    </row>
    <row r="65" spans="3:3" x14ac:dyDescent="0.3">
      <c r="C65" s="1"/>
    </row>
    <row r="66" spans="3:3" x14ac:dyDescent="0.3">
      <c r="C66" s="1"/>
    </row>
    <row r="67" spans="3:3" x14ac:dyDescent="0.3">
      <c r="C67" s="1"/>
    </row>
    <row r="68" spans="3:3" x14ac:dyDescent="0.3">
      <c r="C68" s="1"/>
    </row>
    <row r="69" spans="3:3" x14ac:dyDescent="0.3">
      <c r="C69" s="1"/>
    </row>
    <row r="70" spans="3:3" x14ac:dyDescent="0.3">
      <c r="C70" s="1"/>
    </row>
    <row r="71" spans="3:3" x14ac:dyDescent="0.3">
      <c r="C71" s="1"/>
    </row>
    <row r="72" spans="3:3" x14ac:dyDescent="0.3">
      <c r="C72" s="1"/>
    </row>
    <row r="73" spans="3:3" x14ac:dyDescent="0.3">
      <c r="C73" s="1"/>
    </row>
    <row r="74" spans="3:3" x14ac:dyDescent="0.3">
      <c r="C74" s="1"/>
    </row>
    <row r="75" spans="3:3" x14ac:dyDescent="0.3">
      <c r="C75" s="1"/>
    </row>
    <row r="76" spans="3:3" x14ac:dyDescent="0.3">
      <c r="C76" s="1"/>
    </row>
    <row r="77" spans="3:3" x14ac:dyDescent="0.3">
      <c r="C77" s="1"/>
    </row>
    <row r="78" spans="3:3" x14ac:dyDescent="0.3">
      <c r="C78" s="1"/>
    </row>
    <row r="79" spans="3:3" x14ac:dyDescent="0.3">
      <c r="C79" s="1"/>
    </row>
    <row r="80" spans="3:3" x14ac:dyDescent="0.3">
      <c r="C80" s="1"/>
    </row>
    <row r="81" spans="3:3" x14ac:dyDescent="0.3">
      <c r="C81" s="1"/>
    </row>
    <row r="82" spans="3:3" x14ac:dyDescent="0.3">
      <c r="C82" s="1"/>
    </row>
    <row r="83" spans="3:3" x14ac:dyDescent="0.3">
      <c r="C83" s="1"/>
    </row>
    <row r="84" spans="3:3" x14ac:dyDescent="0.3">
      <c r="C84" s="1"/>
    </row>
    <row r="85" spans="3:3" x14ac:dyDescent="0.3">
      <c r="C85" s="1"/>
    </row>
    <row r="86" spans="3:3" x14ac:dyDescent="0.3">
      <c r="C86" s="1"/>
    </row>
    <row r="87" spans="3:3" x14ac:dyDescent="0.3">
      <c r="C87" s="1"/>
    </row>
    <row r="88" spans="3:3" x14ac:dyDescent="0.3">
      <c r="C88" s="1"/>
    </row>
    <row r="89" spans="3:3" x14ac:dyDescent="0.3">
      <c r="C89" s="1"/>
    </row>
    <row r="90" spans="3:3" x14ac:dyDescent="0.3">
      <c r="C90" s="1"/>
    </row>
    <row r="91" spans="3:3" x14ac:dyDescent="0.3">
      <c r="C91" s="1"/>
    </row>
    <row r="92" spans="3:3" x14ac:dyDescent="0.3">
      <c r="C92" s="1"/>
    </row>
    <row r="93" spans="3:3" x14ac:dyDescent="0.3">
      <c r="C93" s="1"/>
    </row>
    <row r="94" spans="3:3" x14ac:dyDescent="0.3">
      <c r="C94" s="1"/>
    </row>
    <row r="95" spans="3:3" x14ac:dyDescent="0.3">
      <c r="C95" s="1"/>
    </row>
    <row r="96" spans="3:3" x14ac:dyDescent="0.3">
      <c r="C96" s="1"/>
    </row>
    <row r="97" spans="3:3" x14ac:dyDescent="0.3">
      <c r="C97" s="1"/>
    </row>
    <row r="98" spans="3:3" x14ac:dyDescent="0.3">
      <c r="C98" s="1"/>
    </row>
    <row r="99" spans="3:3" x14ac:dyDescent="0.3">
      <c r="C99" s="1"/>
    </row>
    <row r="100" spans="3:3" x14ac:dyDescent="0.3">
      <c r="C100" s="1"/>
    </row>
    <row r="101" spans="3:3" x14ac:dyDescent="0.3">
      <c r="C101" s="1"/>
    </row>
    <row r="102" spans="3:3" x14ac:dyDescent="0.3">
      <c r="C102" s="1"/>
    </row>
    <row r="103" spans="3:3" x14ac:dyDescent="0.3">
      <c r="C103" s="1"/>
    </row>
    <row r="104" spans="3:3" x14ac:dyDescent="0.3">
      <c r="C104" s="1"/>
    </row>
    <row r="105" spans="3:3" x14ac:dyDescent="0.3">
      <c r="C105" s="1"/>
    </row>
    <row r="106" spans="3:3" x14ac:dyDescent="0.3">
      <c r="C106" s="1"/>
    </row>
    <row r="107" spans="3:3" x14ac:dyDescent="0.3">
      <c r="C107" s="1"/>
    </row>
    <row r="108" spans="3:3" x14ac:dyDescent="0.3">
      <c r="C108" s="1"/>
    </row>
    <row r="109" spans="3:3" x14ac:dyDescent="0.3">
      <c r="C109" s="1"/>
    </row>
    <row r="110" spans="3:3" x14ac:dyDescent="0.3">
      <c r="C110" s="1"/>
    </row>
    <row r="111" spans="3:3" x14ac:dyDescent="0.3">
      <c r="C111" s="1"/>
    </row>
    <row r="112" spans="3:3" x14ac:dyDescent="0.3">
      <c r="C112" s="1"/>
    </row>
    <row r="113" spans="3:3" x14ac:dyDescent="0.3">
      <c r="C113" s="1"/>
    </row>
    <row r="114" spans="3:3" x14ac:dyDescent="0.3">
      <c r="C114" s="1"/>
    </row>
    <row r="115" spans="3:3" x14ac:dyDescent="0.3">
      <c r="C115" s="1"/>
    </row>
    <row r="116" spans="3:3" x14ac:dyDescent="0.3">
      <c r="C116" s="1"/>
    </row>
    <row r="117" spans="3:3" x14ac:dyDescent="0.3">
      <c r="C117" s="1"/>
    </row>
    <row r="118" spans="3:3" x14ac:dyDescent="0.3">
      <c r="C118" s="1"/>
    </row>
    <row r="119" spans="3:3" x14ac:dyDescent="0.3">
      <c r="C119" s="1"/>
    </row>
    <row r="120" spans="3:3" x14ac:dyDescent="0.3">
      <c r="C120" s="1"/>
    </row>
    <row r="121" spans="3:3" x14ac:dyDescent="0.3">
      <c r="C121" s="1"/>
    </row>
    <row r="122" spans="3:3" x14ac:dyDescent="0.3">
      <c r="C122" s="1"/>
    </row>
    <row r="123" spans="3:3" x14ac:dyDescent="0.3">
      <c r="C123" s="1"/>
    </row>
    <row r="124" spans="3:3" x14ac:dyDescent="0.3">
      <c r="C124" s="1"/>
    </row>
    <row r="125" spans="3:3" x14ac:dyDescent="0.3">
      <c r="C125" s="1"/>
    </row>
    <row r="126" spans="3:3" x14ac:dyDescent="0.3">
      <c r="C126" s="1"/>
    </row>
    <row r="127" spans="3:3" x14ac:dyDescent="0.3">
      <c r="C127" s="1"/>
    </row>
    <row r="128" spans="3:3" x14ac:dyDescent="0.3">
      <c r="C128" s="1"/>
    </row>
    <row r="129" spans="3:3" x14ac:dyDescent="0.3">
      <c r="C129" s="1"/>
    </row>
    <row r="130" spans="3:3" x14ac:dyDescent="0.3">
      <c r="C130" s="1"/>
    </row>
    <row r="131" spans="3:3" x14ac:dyDescent="0.3">
      <c r="C131" s="1"/>
    </row>
    <row r="132" spans="3:3" x14ac:dyDescent="0.3">
      <c r="C132" s="1"/>
    </row>
    <row r="133" spans="3:3" x14ac:dyDescent="0.3">
      <c r="C133" s="1"/>
    </row>
    <row r="134" spans="3:3" x14ac:dyDescent="0.3">
      <c r="C134" s="1"/>
    </row>
    <row r="135" spans="3:3" x14ac:dyDescent="0.3">
      <c r="C135" s="1"/>
    </row>
    <row r="136" spans="3:3" x14ac:dyDescent="0.3">
      <c r="C136" s="1"/>
    </row>
    <row r="137" spans="3:3" x14ac:dyDescent="0.3">
      <c r="C137" s="1"/>
    </row>
    <row r="138" spans="3:3" x14ac:dyDescent="0.3">
      <c r="C138" s="1"/>
    </row>
    <row r="139" spans="3:3" x14ac:dyDescent="0.3">
      <c r="C139" s="1"/>
    </row>
    <row r="140" spans="3:3" x14ac:dyDescent="0.3">
      <c r="C140" s="1"/>
    </row>
    <row r="141" spans="3:3" x14ac:dyDescent="0.3">
      <c r="C141" s="1"/>
    </row>
    <row r="142" spans="3:3" x14ac:dyDescent="0.3">
      <c r="C142" s="1"/>
    </row>
    <row r="143" spans="3:3" x14ac:dyDescent="0.3">
      <c r="C143" s="1"/>
    </row>
    <row r="144" spans="3:3" x14ac:dyDescent="0.3">
      <c r="C144" s="1"/>
    </row>
    <row r="145" spans="3:3" x14ac:dyDescent="0.3">
      <c r="C145" s="1"/>
    </row>
    <row r="146" spans="3:3" x14ac:dyDescent="0.3">
      <c r="C146" s="1"/>
    </row>
    <row r="147" spans="3:3" x14ac:dyDescent="0.3">
      <c r="C147" s="1"/>
    </row>
    <row r="148" spans="3:3" x14ac:dyDescent="0.3">
      <c r="C148" s="1"/>
    </row>
    <row r="149" spans="3:3" x14ac:dyDescent="0.3">
      <c r="C149" s="1"/>
    </row>
    <row r="150" spans="3:3" x14ac:dyDescent="0.3">
      <c r="C150" s="1"/>
    </row>
    <row r="151" spans="3:3" x14ac:dyDescent="0.3">
      <c r="C151" s="1"/>
    </row>
  </sheetData>
  <mergeCells count="19">
    <mergeCell ref="I15:I18"/>
    <mergeCell ref="J15:J18"/>
    <mergeCell ref="B13:C13"/>
    <mergeCell ref="D13:E13"/>
    <mergeCell ref="F13:G13"/>
    <mergeCell ref="F15:H18"/>
    <mergeCell ref="B11:C11"/>
    <mergeCell ref="D11:E11"/>
    <mergeCell ref="F11:G11"/>
    <mergeCell ref="B12:C12"/>
    <mergeCell ref="D12:E12"/>
    <mergeCell ref="F12:G12"/>
    <mergeCell ref="B7:G7"/>
    <mergeCell ref="B8:C9"/>
    <mergeCell ref="D8:E9"/>
    <mergeCell ref="F8:G9"/>
    <mergeCell ref="B10:C10"/>
    <mergeCell ref="D10:E10"/>
    <mergeCell ref="F10:G10"/>
  </mergeCells>
  <pageMargins left="0.7" right="0.7" top="0.75" bottom="0.75" header="0.3" footer="0.3"/>
  <pageSetup paperSize="9" scale="7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9C65B-D269-4C42-B06E-003079DCB900}">
  <dimension ref="A7:G151"/>
  <sheetViews>
    <sheetView view="pageBreakPreview" zoomScale="60" zoomScaleNormal="100" workbookViewId="0">
      <selection activeCell="H1" sqref="H1"/>
    </sheetView>
  </sheetViews>
  <sheetFormatPr defaultRowHeight="14.4" x14ac:dyDescent="0.3"/>
  <cols>
    <col min="3" max="3" width="19.88671875" bestFit="1" customWidth="1"/>
    <col min="4" max="4" width="14" bestFit="1" customWidth="1"/>
    <col min="6" max="6" width="19.88671875" bestFit="1" customWidth="1"/>
    <col min="7" max="7" width="14" bestFit="1" customWidth="1"/>
  </cols>
  <sheetData>
    <row r="7" spans="1:7" x14ac:dyDescent="0.3">
      <c r="A7" s="2" t="s">
        <v>96</v>
      </c>
      <c r="B7" s="61" t="s">
        <v>97</v>
      </c>
      <c r="C7" s="61"/>
      <c r="D7" s="61"/>
      <c r="E7" s="61"/>
      <c r="F7" s="61"/>
      <c r="G7" s="61"/>
    </row>
    <row r="8" spans="1:7" x14ac:dyDescent="0.3">
      <c r="A8" s="2"/>
      <c r="B8" s="62" t="s">
        <v>98</v>
      </c>
      <c r="C8" s="62"/>
      <c r="D8" s="62" t="s">
        <v>6</v>
      </c>
      <c r="E8" s="62"/>
      <c r="F8" s="63" t="s">
        <v>7</v>
      </c>
      <c r="G8" s="63"/>
    </row>
    <row r="9" spans="1:7" x14ac:dyDescent="0.3">
      <c r="A9" s="2"/>
      <c r="B9" s="62"/>
      <c r="C9" s="62"/>
      <c r="D9" s="62"/>
      <c r="E9" s="62"/>
      <c r="F9" s="63"/>
      <c r="G9" s="63"/>
    </row>
    <row r="10" spans="1:7" x14ac:dyDescent="0.3">
      <c r="A10" s="2"/>
      <c r="B10" s="61">
        <v>3</v>
      </c>
      <c r="C10" s="61"/>
      <c r="D10" s="61">
        <v>0.3</v>
      </c>
      <c r="E10" s="61"/>
      <c r="F10" s="61">
        <v>0.3</v>
      </c>
      <c r="G10" s="61"/>
    </row>
    <row r="11" spans="1:7" x14ac:dyDescent="0.3">
      <c r="A11" s="2"/>
      <c r="B11" s="61">
        <v>6</v>
      </c>
      <c r="C11" s="61"/>
      <c r="D11" s="61">
        <v>0.45</v>
      </c>
      <c r="E11" s="61"/>
      <c r="F11" s="61">
        <v>0.75</v>
      </c>
      <c r="G11" s="61"/>
    </row>
    <row r="12" spans="1:7" x14ac:dyDescent="0.3">
      <c r="A12" s="2"/>
      <c r="B12" s="61">
        <v>10</v>
      </c>
      <c r="C12" s="61"/>
      <c r="D12" s="61">
        <v>0.25</v>
      </c>
      <c r="E12" s="61"/>
      <c r="F12" s="61">
        <v>1</v>
      </c>
      <c r="G12" s="61"/>
    </row>
    <row r="13" spans="1:7" x14ac:dyDescent="0.3">
      <c r="B13" s="64"/>
      <c r="C13" s="64"/>
      <c r="D13" s="64"/>
      <c r="E13" s="64"/>
      <c r="F13" s="64"/>
      <c r="G13" s="64"/>
    </row>
    <row r="15" spans="1:7" x14ac:dyDescent="0.3">
      <c r="B15" s="2" t="s">
        <v>103</v>
      </c>
      <c r="C15" s="2" t="s">
        <v>100</v>
      </c>
      <c r="D15" s="2" t="s">
        <v>98</v>
      </c>
      <c r="E15" s="2" t="s">
        <v>103</v>
      </c>
      <c r="F15" s="2" t="s">
        <v>100</v>
      </c>
      <c r="G15" s="2" t="s">
        <v>98</v>
      </c>
    </row>
    <row r="16" spans="1:7" x14ac:dyDescent="0.3">
      <c r="B16" s="2">
        <v>1</v>
      </c>
      <c r="C16" s="3">
        <f ca="1">RAND()</f>
        <v>0.66766402641011935</v>
      </c>
      <c r="D16" s="2">
        <f ca="1">IF(C16&lt;=$F$10,$B$10,IF(C16&lt;=$F$11,$B$11,IF(C16&lt;=$F$12,$B$12,"Error")))</f>
        <v>6</v>
      </c>
      <c r="E16" s="2">
        <v>31</v>
      </c>
      <c r="F16" s="3">
        <f ca="1">RAND()</f>
        <v>0.6324462898400941</v>
      </c>
      <c r="G16" s="2">
        <f ca="1">IF(F16&lt;=$F$10,$B$10,IF(F16&lt;=$F$11,$B$11,IF(F16&lt;=$F$12,$B$12,"Error")))</f>
        <v>6</v>
      </c>
    </row>
    <row r="17" spans="2:7" x14ac:dyDescent="0.3">
      <c r="B17" s="2">
        <v>2</v>
      </c>
      <c r="C17" s="3">
        <f t="shared" ref="C17:C45" ca="1" si="0">RAND()</f>
        <v>0.50231647607771912</v>
      </c>
      <c r="D17" s="2">
        <f t="shared" ref="D17:D45" ca="1" si="1">IF(C17&lt;=$F$10,$B$10,IF(C17&lt;=$F$11,$B$11,IF(C17&lt;=$F$12,$B$12,"Error")))</f>
        <v>6</v>
      </c>
      <c r="E17" s="2">
        <v>32</v>
      </c>
      <c r="F17" s="3">
        <f t="shared" ref="F17:F45" ca="1" si="2">RAND()</f>
        <v>0.12817483851713873</v>
      </c>
      <c r="G17" s="2">
        <f t="shared" ref="G17:G45" ca="1" si="3">IF(F17&lt;=$F$10,$B$10,IF(F17&lt;=$F$11,$B$11,IF(F17&lt;=$F$12,$B$12,"Error")))</f>
        <v>3</v>
      </c>
    </row>
    <row r="18" spans="2:7" x14ac:dyDescent="0.3">
      <c r="B18" s="2">
        <v>3</v>
      </c>
      <c r="C18" s="3">
        <f t="shared" ca="1" si="0"/>
        <v>6.4785356722607879E-2</v>
      </c>
      <c r="D18" s="2">
        <f t="shared" ca="1" si="1"/>
        <v>3</v>
      </c>
      <c r="E18" s="2">
        <v>33</v>
      </c>
      <c r="F18" s="3">
        <f t="shared" ca="1" si="2"/>
        <v>0.30193885183376956</v>
      </c>
      <c r="G18" s="2">
        <f t="shared" ca="1" si="3"/>
        <v>6</v>
      </c>
    </row>
    <row r="19" spans="2:7" x14ac:dyDescent="0.3">
      <c r="B19" s="2">
        <v>4</v>
      </c>
      <c r="C19" s="3">
        <f t="shared" ca="1" si="0"/>
        <v>0.6284315946178054</v>
      </c>
      <c r="D19" s="2">
        <f t="shared" ca="1" si="1"/>
        <v>6</v>
      </c>
      <c r="E19" s="2">
        <v>34</v>
      </c>
      <c r="F19" s="3">
        <f t="shared" ca="1" si="2"/>
        <v>4.4147202516516382E-2</v>
      </c>
      <c r="G19" s="2">
        <f t="shared" ca="1" si="3"/>
        <v>3</v>
      </c>
    </row>
    <row r="20" spans="2:7" x14ac:dyDescent="0.3">
      <c r="B20" s="2">
        <v>5</v>
      </c>
      <c r="C20" s="3">
        <f t="shared" ca="1" si="0"/>
        <v>0.99063280671934717</v>
      </c>
      <c r="D20" s="2">
        <f t="shared" ca="1" si="1"/>
        <v>10</v>
      </c>
      <c r="E20" s="2">
        <v>35</v>
      </c>
      <c r="F20" s="3">
        <f t="shared" ca="1" si="2"/>
        <v>0.44316264886925483</v>
      </c>
      <c r="G20" s="2">
        <f t="shared" ca="1" si="3"/>
        <v>6</v>
      </c>
    </row>
    <row r="21" spans="2:7" x14ac:dyDescent="0.3">
      <c r="B21" s="2">
        <v>6</v>
      </c>
      <c r="C21" s="3">
        <f t="shared" ca="1" si="0"/>
        <v>0.82648898272583349</v>
      </c>
      <c r="D21" s="2">
        <f t="shared" ca="1" si="1"/>
        <v>10</v>
      </c>
      <c r="E21" s="2">
        <v>36</v>
      </c>
      <c r="F21" s="3">
        <f t="shared" ca="1" si="2"/>
        <v>0.71095574565077579</v>
      </c>
      <c r="G21" s="2">
        <f t="shared" ca="1" si="3"/>
        <v>6</v>
      </c>
    </row>
    <row r="22" spans="2:7" x14ac:dyDescent="0.3">
      <c r="B22" s="2">
        <v>7</v>
      </c>
      <c r="C22" s="3">
        <f t="shared" ca="1" si="0"/>
        <v>0.84327552984282705</v>
      </c>
      <c r="D22" s="2">
        <f t="shared" ca="1" si="1"/>
        <v>10</v>
      </c>
      <c r="E22" s="2">
        <v>37</v>
      </c>
      <c r="F22" s="3">
        <f t="shared" ca="1" si="2"/>
        <v>0.28439264782899343</v>
      </c>
      <c r="G22" s="2">
        <f t="shared" ca="1" si="3"/>
        <v>3</v>
      </c>
    </row>
    <row r="23" spans="2:7" x14ac:dyDescent="0.3">
      <c r="B23" s="2">
        <v>8</v>
      </c>
      <c r="C23" s="3">
        <f t="shared" ca="1" si="0"/>
        <v>0.23080713584638812</v>
      </c>
      <c r="D23" s="2">
        <f t="shared" ca="1" si="1"/>
        <v>3</v>
      </c>
      <c r="E23" s="2">
        <v>38</v>
      </c>
      <c r="F23" s="3">
        <f t="shared" ca="1" si="2"/>
        <v>0.23183949912906709</v>
      </c>
      <c r="G23" s="2">
        <f t="shared" ca="1" si="3"/>
        <v>3</v>
      </c>
    </row>
    <row r="24" spans="2:7" x14ac:dyDescent="0.3">
      <c r="B24" s="2">
        <v>9</v>
      </c>
      <c r="C24" s="3">
        <f t="shared" ca="1" si="0"/>
        <v>0.24335117899032011</v>
      </c>
      <c r="D24" s="2">
        <f t="shared" ca="1" si="1"/>
        <v>3</v>
      </c>
      <c r="E24" s="2">
        <v>39</v>
      </c>
      <c r="F24" s="3">
        <f t="shared" ca="1" si="2"/>
        <v>0.59381331888232869</v>
      </c>
      <c r="G24" s="2">
        <f t="shared" ca="1" si="3"/>
        <v>6</v>
      </c>
    </row>
    <row r="25" spans="2:7" x14ac:dyDescent="0.3">
      <c r="B25" s="2">
        <v>10</v>
      </c>
      <c r="C25" s="3">
        <f t="shared" ca="1" si="0"/>
        <v>0.48258636473730054</v>
      </c>
      <c r="D25" s="2">
        <f t="shared" ca="1" si="1"/>
        <v>6</v>
      </c>
      <c r="E25" s="2">
        <v>40</v>
      </c>
      <c r="F25" s="3">
        <f t="shared" ca="1" si="2"/>
        <v>0.19975656195294456</v>
      </c>
      <c r="G25" s="2">
        <f t="shared" ca="1" si="3"/>
        <v>3</v>
      </c>
    </row>
    <row r="26" spans="2:7" x14ac:dyDescent="0.3">
      <c r="B26" s="2">
        <v>11</v>
      </c>
      <c r="C26" s="3">
        <f t="shared" ca="1" si="0"/>
        <v>0.88711915043684131</v>
      </c>
      <c r="D26" s="2">
        <f t="shared" ca="1" si="1"/>
        <v>10</v>
      </c>
      <c r="E26" s="2">
        <v>41</v>
      </c>
      <c r="F26" s="3">
        <f t="shared" ca="1" si="2"/>
        <v>0.17333548964663581</v>
      </c>
      <c r="G26" s="2">
        <f t="shared" ca="1" si="3"/>
        <v>3</v>
      </c>
    </row>
    <row r="27" spans="2:7" x14ac:dyDescent="0.3">
      <c r="B27" s="2">
        <v>12</v>
      </c>
      <c r="C27" s="3">
        <f t="shared" ca="1" si="0"/>
        <v>0.61264908793881934</v>
      </c>
      <c r="D27" s="2">
        <f t="shared" ca="1" si="1"/>
        <v>6</v>
      </c>
      <c r="E27" s="2">
        <v>42</v>
      </c>
      <c r="F27" s="3">
        <f t="shared" ca="1" si="2"/>
        <v>0.98583795619160464</v>
      </c>
      <c r="G27" s="2">
        <f t="shared" ca="1" si="3"/>
        <v>10</v>
      </c>
    </row>
    <row r="28" spans="2:7" x14ac:dyDescent="0.3">
      <c r="B28" s="2">
        <v>13</v>
      </c>
      <c r="C28" s="3">
        <f t="shared" ca="1" si="0"/>
        <v>0.95909663378562948</v>
      </c>
      <c r="D28" s="2">
        <f t="shared" ca="1" si="1"/>
        <v>10</v>
      </c>
      <c r="E28" s="2">
        <v>43</v>
      </c>
      <c r="F28" s="3">
        <f t="shared" ca="1" si="2"/>
        <v>5.9709901056182568E-2</v>
      </c>
      <c r="G28" s="2">
        <f t="shared" ca="1" si="3"/>
        <v>3</v>
      </c>
    </row>
    <row r="29" spans="2:7" x14ac:dyDescent="0.3">
      <c r="B29" s="2">
        <v>14</v>
      </c>
      <c r="C29" s="3">
        <f t="shared" ca="1" si="0"/>
        <v>0.99742191787005907</v>
      </c>
      <c r="D29" s="2">
        <f t="shared" ca="1" si="1"/>
        <v>10</v>
      </c>
      <c r="E29" s="2">
        <v>44</v>
      </c>
      <c r="F29" s="3">
        <f t="shared" ca="1" si="2"/>
        <v>0.99578049264537194</v>
      </c>
      <c r="G29" s="2">
        <f t="shared" ca="1" si="3"/>
        <v>10</v>
      </c>
    </row>
    <row r="30" spans="2:7" x14ac:dyDescent="0.3">
      <c r="B30" s="2">
        <v>15</v>
      </c>
      <c r="C30" s="3">
        <f t="shared" ca="1" si="0"/>
        <v>0.31148343848577154</v>
      </c>
      <c r="D30" s="2">
        <f t="shared" ca="1" si="1"/>
        <v>6</v>
      </c>
      <c r="E30" s="2">
        <v>45</v>
      </c>
      <c r="F30" s="3">
        <f t="shared" ca="1" si="2"/>
        <v>0.51244589809819596</v>
      </c>
      <c r="G30" s="2">
        <f t="shared" ca="1" si="3"/>
        <v>6</v>
      </c>
    </row>
    <row r="31" spans="2:7" x14ac:dyDescent="0.3">
      <c r="B31" s="2">
        <v>16</v>
      </c>
      <c r="C31" s="3">
        <f t="shared" ca="1" si="0"/>
        <v>0.96534753765345171</v>
      </c>
      <c r="D31" s="2">
        <f t="shared" ca="1" si="1"/>
        <v>10</v>
      </c>
      <c r="E31" s="2">
        <v>46</v>
      </c>
      <c r="F31" s="3">
        <f t="shared" ca="1" si="2"/>
        <v>0.68357774876444877</v>
      </c>
      <c r="G31" s="2">
        <f t="shared" ca="1" si="3"/>
        <v>6</v>
      </c>
    </row>
    <row r="32" spans="2:7" x14ac:dyDescent="0.3">
      <c r="B32" s="2">
        <v>17</v>
      </c>
      <c r="C32" s="3">
        <f t="shared" ca="1" si="0"/>
        <v>0.3743179597279358</v>
      </c>
      <c r="D32" s="2">
        <f t="shared" ca="1" si="1"/>
        <v>6</v>
      </c>
      <c r="E32" s="2">
        <v>47</v>
      </c>
      <c r="F32" s="3">
        <f t="shared" ca="1" si="2"/>
        <v>0.77049166111455825</v>
      </c>
      <c r="G32" s="2">
        <f t="shared" ca="1" si="3"/>
        <v>10</v>
      </c>
    </row>
    <row r="33" spans="2:7" x14ac:dyDescent="0.3">
      <c r="B33" s="2">
        <v>18</v>
      </c>
      <c r="C33" s="3">
        <f t="shared" ca="1" si="0"/>
        <v>0.56455410286243246</v>
      </c>
      <c r="D33" s="2">
        <f t="shared" ca="1" si="1"/>
        <v>6</v>
      </c>
      <c r="E33" s="2">
        <v>48</v>
      </c>
      <c r="F33" s="3">
        <f t="shared" ca="1" si="2"/>
        <v>0.18334779006897017</v>
      </c>
      <c r="G33" s="2">
        <f t="shared" ca="1" si="3"/>
        <v>3</v>
      </c>
    </row>
    <row r="34" spans="2:7" x14ac:dyDescent="0.3">
      <c r="B34" s="2">
        <v>19</v>
      </c>
      <c r="C34" s="3">
        <f t="shared" ca="1" si="0"/>
        <v>0.64681123457888412</v>
      </c>
      <c r="D34" s="2">
        <f t="shared" ca="1" si="1"/>
        <v>6</v>
      </c>
      <c r="E34" s="2">
        <v>49</v>
      </c>
      <c r="F34" s="3">
        <f t="shared" ca="1" si="2"/>
        <v>0.73644565005034579</v>
      </c>
      <c r="G34" s="2">
        <f t="shared" ca="1" si="3"/>
        <v>6</v>
      </c>
    </row>
    <row r="35" spans="2:7" x14ac:dyDescent="0.3">
      <c r="B35" s="2">
        <v>20</v>
      </c>
      <c r="C35" s="3">
        <f t="shared" ca="1" si="0"/>
        <v>0.61569189585904716</v>
      </c>
      <c r="D35" s="2">
        <f t="shared" ca="1" si="1"/>
        <v>6</v>
      </c>
      <c r="E35" s="2">
        <v>50</v>
      </c>
      <c r="F35" s="3">
        <f t="shared" ca="1" si="2"/>
        <v>0.60997320660463161</v>
      </c>
      <c r="G35" s="2">
        <f t="shared" ca="1" si="3"/>
        <v>6</v>
      </c>
    </row>
    <row r="36" spans="2:7" x14ac:dyDescent="0.3">
      <c r="B36" s="2">
        <v>21</v>
      </c>
      <c r="C36" s="3">
        <f t="shared" ca="1" si="0"/>
        <v>0.19855629649293816</v>
      </c>
      <c r="D36" s="2">
        <f t="shared" ca="1" si="1"/>
        <v>3</v>
      </c>
      <c r="E36" s="2">
        <v>51</v>
      </c>
      <c r="F36" s="3">
        <f t="shared" ca="1" si="2"/>
        <v>0.74747207820041139</v>
      </c>
      <c r="G36" s="2">
        <f t="shared" ca="1" si="3"/>
        <v>6</v>
      </c>
    </row>
    <row r="37" spans="2:7" x14ac:dyDescent="0.3">
      <c r="B37" s="2">
        <v>22</v>
      </c>
      <c r="C37" s="3">
        <f t="shared" ca="1" si="0"/>
        <v>0.42757949687951435</v>
      </c>
      <c r="D37" s="2">
        <f t="shared" ca="1" si="1"/>
        <v>6</v>
      </c>
      <c r="E37" s="2">
        <v>52</v>
      </c>
      <c r="F37" s="3">
        <f t="shared" ca="1" si="2"/>
        <v>0.11448135558159234</v>
      </c>
      <c r="G37" s="2">
        <f t="shared" ca="1" si="3"/>
        <v>3</v>
      </c>
    </row>
    <row r="38" spans="2:7" x14ac:dyDescent="0.3">
      <c r="B38" s="2">
        <v>23</v>
      </c>
      <c r="C38" s="3">
        <f t="shared" ca="1" si="0"/>
        <v>9.2875231104856959E-2</v>
      </c>
      <c r="D38" s="2">
        <f t="shared" ca="1" si="1"/>
        <v>3</v>
      </c>
      <c r="E38" s="2">
        <v>53</v>
      </c>
      <c r="F38" s="3">
        <f t="shared" ca="1" si="2"/>
        <v>0.96239505610289877</v>
      </c>
      <c r="G38" s="2">
        <f t="shared" ca="1" si="3"/>
        <v>10</v>
      </c>
    </row>
    <row r="39" spans="2:7" x14ac:dyDescent="0.3">
      <c r="B39" s="2">
        <v>24</v>
      </c>
      <c r="C39" s="3">
        <f t="shared" ca="1" si="0"/>
        <v>0.37266338891829065</v>
      </c>
      <c r="D39" s="2">
        <f t="shared" ca="1" si="1"/>
        <v>6</v>
      </c>
      <c r="E39" s="2">
        <v>54</v>
      </c>
      <c r="F39" s="3">
        <f t="shared" ca="1" si="2"/>
        <v>0.24904218609690221</v>
      </c>
      <c r="G39" s="2">
        <f t="shared" ca="1" si="3"/>
        <v>3</v>
      </c>
    </row>
    <row r="40" spans="2:7" x14ac:dyDescent="0.3">
      <c r="B40" s="2">
        <v>25</v>
      </c>
      <c r="C40" s="3">
        <f t="shared" ca="1" si="0"/>
        <v>0.339716723307249</v>
      </c>
      <c r="D40" s="2">
        <f t="shared" ca="1" si="1"/>
        <v>6</v>
      </c>
      <c r="E40" s="2">
        <v>55</v>
      </c>
      <c r="F40" s="3">
        <f t="shared" ca="1" si="2"/>
        <v>0.39688097881399897</v>
      </c>
      <c r="G40" s="2">
        <f t="shared" ca="1" si="3"/>
        <v>6</v>
      </c>
    </row>
    <row r="41" spans="2:7" x14ac:dyDescent="0.3">
      <c r="B41" s="2">
        <v>26</v>
      </c>
      <c r="C41" s="3">
        <f t="shared" ca="1" si="0"/>
        <v>0.32431921197737079</v>
      </c>
      <c r="D41" s="2">
        <f t="shared" ca="1" si="1"/>
        <v>6</v>
      </c>
      <c r="E41" s="2">
        <v>56</v>
      </c>
      <c r="F41" s="3">
        <f t="shared" ca="1" si="2"/>
        <v>0.24137892936953842</v>
      </c>
      <c r="G41" s="2">
        <f t="shared" ca="1" si="3"/>
        <v>3</v>
      </c>
    </row>
    <row r="42" spans="2:7" x14ac:dyDescent="0.3">
      <c r="B42" s="2">
        <v>27</v>
      </c>
      <c r="C42" s="3">
        <f t="shared" ca="1" si="0"/>
        <v>0.60814476452925681</v>
      </c>
      <c r="D42" s="2">
        <f t="shared" ca="1" si="1"/>
        <v>6</v>
      </c>
      <c r="E42" s="2">
        <v>57</v>
      </c>
      <c r="F42" s="3">
        <f t="shared" ca="1" si="2"/>
        <v>6.1801294103908333E-2</v>
      </c>
      <c r="G42" s="2">
        <f t="shared" ca="1" si="3"/>
        <v>3</v>
      </c>
    </row>
    <row r="43" spans="2:7" x14ac:dyDescent="0.3">
      <c r="B43" s="2">
        <v>28</v>
      </c>
      <c r="C43" s="3">
        <f t="shared" ca="1" si="0"/>
        <v>0.54956908509183156</v>
      </c>
      <c r="D43" s="2">
        <f t="shared" ca="1" si="1"/>
        <v>6</v>
      </c>
      <c r="E43" s="2">
        <v>58</v>
      </c>
      <c r="F43" s="3">
        <f t="shared" ca="1" si="2"/>
        <v>0.93957448020925738</v>
      </c>
      <c r="G43" s="2">
        <f t="shared" ca="1" si="3"/>
        <v>10</v>
      </c>
    </row>
    <row r="44" spans="2:7" x14ac:dyDescent="0.3">
      <c r="B44" s="2">
        <v>29</v>
      </c>
      <c r="C44" s="3">
        <f t="shared" ca="1" si="0"/>
        <v>0.3830187043086779</v>
      </c>
      <c r="D44" s="2">
        <f t="shared" ca="1" si="1"/>
        <v>6</v>
      </c>
      <c r="E44" s="2">
        <v>59</v>
      </c>
      <c r="F44" s="3">
        <f t="shared" ca="1" si="2"/>
        <v>0.67803734343337407</v>
      </c>
      <c r="G44" s="2">
        <f t="shared" ca="1" si="3"/>
        <v>6</v>
      </c>
    </row>
    <row r="45" spans="2:7" x14ac:dyDescent="0.3">
      <c r="B45" s="2">
        <v>30</v>
      </c>
      <c r="C45" s="3">
        <f t="shared" ca="1" si="0"/>
        <v>0.32459161458944019</v>
      </c>
      <c r="D45" s="2">
        <f t="shared" ca="1" si="1"/>
        <v>6</v>
      </c>
      <c r="E45" s="2">
        <v>60</v>
      </c>
      <c r="F45" s="3">
        <f t="shared" ca="1" si="2"/>
        <v>0.55656683449768718</v>
      </c>
      <c r="G45" s="2">
        <f t="shared" ca="1" si="3"/>
        <v>6</v>
      </c>
    </row>
    <row r="46" spans="2:7" x14ac:dyDescent="0.3">
      <c r="C46" s="1"/>
    </row>
    <row r="47" spans="2:7" x14ac:dyDescent="0.3">
      <c r="C47" s="1"/>
    </row>
    <row r="48" spans="2:7" x14ac:dyDescent="0.3">
      <c r="C48" s="1"/>
    </row>
    <row r="49" spans="3:3" x14ac:dyDescent="0.3">
      <c r="C49" s="1"/>
    </row>
    <row r="50" spans="3:3" x14ac:dyDescent="0.3">
      <c r="C50" s="1"/>
    </row>
    <row r="51" spans="3:3" x14ac:dyDescent="0.3">
      <c r="C51" s="1"/>
    </row>
    <row r="52" spans="3:3" x14ac:dyDescent="0.3">
      <c r="C52" s="1"/>
    </row>
    <row r="53" spans="3:3" x14ac:dyDescent="0.3">
      <c r="C53" s="1"/>
    </row>
    <row r="54" spans="3:3" x14ac:dyDescent="0.3">
      <c r="C54" s="1"/>
    </row>
    <row r="55" spans="3:3" x14ac:dyDescent="0.3">
      <c r="C55" s="1"/>
    </row>
    <row r="56" spans="3:3" x14ac:dyDescent="0.3">
      <c r="C56" s="1"/>
    </row>
    <row r="57" spans="3:3" x14ac:dyDescent="0.3">
      <c r="C57" s="1"/>
    </row>
    <row r="58" spans="3:3" x14ac:dyDescent="0.3">
      <c r="C58" s="1"/>
    </row>
    <row r="59" spans="3:3" x14ac:dyDescent="0.3">
      <c r="C59" s="1"/>
    </row>
    <row r="60" spans="3:3" x14ac:dyDescent="0.3">
      <c r="C60" s="1"/>
    </row>
    <row r="61" spans="3:3" x14ac:dyDescent="0.3">
      <c r="C61" s="1"/>
    </row>
    <row r="62" spans="3:3" x14ac:dyDescent="0.3">
      <c r="C62" s="1"/>
    </row>
    <row r="63" spans="3:3" x14ac:dyDescent="0.3">
      <c r="C63" s="1"/>
    </row>
    <row r="64" spans="3:3" x14ac:dyDescent="0.3">
      <c r="C64" s="1"/>
    </row>
    <row r="65" spans="3:3" x14ac:dyDescent="0.3">
      <c r="C65" s="1"/>
    </row>
    <row r="66" spans="3:3" x14ac:dyDescent="0.3">
      <c r="C66" s="1"/>
    </row>
    <row r="67" spans="3:3" x14ac:dyDescent="0.3">
      <c r="C67" s="1"/>
    </row>
    <row r="68" spans="3:3" x14ac:dyDescent="0.3">
      <c r="C68" s="1"/>
    </row>
    <row r="69" spans="3:3" x14ac:dyDescent="0.3">
      <c r="C69" s="1"/>
    </row>
    <row r="70" spans="3:3" x14ac:dyDescent="0.3">
      <c r="C70" s="1"/>
    </row>
    <row r="71" spans="3:3" x14ac:dyDescent="0.3">
      <c r="C71" s="1"/>
    </row>
    <row r="72" spans="3:3" x14ac:dyDescent="0.3">
      <c r="C72" s="1"/>
    </row>
    <row r="73" spans="3:3" x14ac:dyDescent="0.3">
      <c r="C73" s="1"/>
    </row>
    <row r="74" spans="3:3" x14ac:dyDescent="0.3">
      <c r="C74" s="1"/>
    </row>
    <row r="75" spans="3:3" x14ac:dyDescent="0.3">
      <c r="C75" s="1"/>
    </row>
    <row r="76" spans="3:3" x14ac:dyDescent="0.3">
      <c r="C76" s="1"/>
    </row>
    <row r="77" spans="3:3" x14ac:dyDescent="0.3">
      <c r="C77" s="1"/>
    </row>
    <row r="78" spans="3:3" x14ac:dyDescent="0.3">
      <c r="C78" s="1"/>
    </row>
    <row r="79" spans="3:3" x14ac:dyDescent="0.3">
      <c r="C79" s="1"/>
    </row>
    <row r="80" spans="3:3" x14ac:dyDescent="0.3">
      <c r="C80" s="1"/>
    </row>
    <row r="81" spans="3:3" x14ac:dyDescent="0.3">
      <c r="C81" s="1"/>
    </row>
    <row r="82" spans="3:3" x14ac:dyDescent="0.3">
      <c r="C82" s="1"/>
    </row>
    <row r="83" spans="3:3" x14ac:dyDescent="0.3">
      <c r="C83" s="1"/>
    </row>
    <row r="84" spans="3:3" x14ac:dyDescent="0.3">
      <c r="C84" s="1"/>
    </row>
    <row r="85" spans="3:3" x14ac:dyDescent="0.3">
      <c r="C85" s="1"/>
    </row>
    <row r="86" spans="3:3" x14ac:dyDescent="0.3">
      <c r="C86" s="1"/>
    </row>
    <row r="87" spans="3:3" x14ac:dyDescent="0.3">
      <c r="C87" s="1"/>
    </row>
    <row r="88" spans="3:3" x14ac:dyDescent="0.3">
      <c r="C88" s="1"/>
    </row>
    <row r="89" spans="3:3" x14ac:dyDescent="0.3">
      <c r="C89" s="1"/>
    </row>
    <row r="90" spans="3:3" x14ac:dyDescent="0.3">
      <c r="C90" s="1"/>
    </row>
    <row r="91" spans="3:3" x14ac:dyDescent="0.3">
      <c r="C91" s="1"/>
    </row>
    <row r="92" spans="3:3" x14ac:dyDescent="0.3">
      <c r="C92" s="1"/>
    </row>
    <row r="93" spans="3:3" x14ac:dyDescent="0.3">
      <c r="C93" s="1"/>
    </row>
    <row r="94" spans="3:3" x14ac:dyDescent="0.3">
      <c r="C94" s="1"/>
    </row>
    <row r="95" spans="3:3" x14ac:dyDescent="0.3">
      <c r="C95" s="1"/>
    </row>
    <row r="96" spans="3:3" x14ac:dyDescent="0.3">
      <c r="C96" s="1"/>
    </row>
    <row r="97" spans="3:3" x14ac:dyDescent="0.3">
      <c r="C97" s="1"/>
    </row>
    <row r="98" spans="3:3" x14ac:dyDescent="0.3">
      <c r="C98" s="1"/>
    </row>
    <row r="99" spans="3:3" x14ac:dyDescent="0.3">
      <c r="C99" s="1"/>
    </row>
    <row r="100" spans="3:3" x14ac:dyDescent="0.3">
      <c r="C100" s="1"/>
    </row>
    <row r="101" spans="3:3" x14ac:dyDescent="0.3">
      <c r="C101" s="1"/>
    </row>
    <row r="102" spans="3:3" x14ac:dyDescent="0.3">
      <c r="C102" s="1"/>
    </row>
    <row r="103" spans="3:3" x14ac:dyDescent="0.3">
      <c r="C103" s="1"/>
    </row>
    <row r="104" spans="3:3" x14ac:dyDescent="0.3">
      <c r="C104" s="1"/>
    </row>
    <row r="105" spans="3:3" x14ac:dyDescent="0.3">
      <c r="C105" s="1"/>
    </row>
    <row r="106" spans="3:3" x14ac:dyDescent="0.3">
      <c r="C106" s="1"/>
    </row>
    <row r="107" spans="3:3" x14ac:dyDescent="0.3">
      <c r="C107" s="1"/>
    </row>
    <row r="108" spans="3:3" x14ac:dyDescent="0.3">
      <c r="C108" s="1"/>
    </row>
    <row r="109" spans="3:3" x14ac:dyDescent="0.3">
      <c r="C109" s="1"/>
    </row>
    <row r="110" spans="3:3" x14ac:dyDescent="0.3">
      <c r="C110" s="1"/>
    </row>
    <row r="111" spans="3:3" x14ac:dyDescent="0.3">
      <c r="C111" s="1"/>
    </row>
    <row r="112" spans="3:3" x14ac:dyDescent="0.3">
      <c r="C112" s="1"/>
    </row>
    <row r="113" spans="3:3" x14ac:dyDescent="0.3">
      <c r="C113" s="1"/>
    </row>
    <row r="114" spans="3:3" x14ac:dyDescent="0.3">
      <c r="C114" s="1"/>
    </row>
    <row r="115" spans="3:3" x14ac:dyDescent="0.3">
      <c r="C115" s="1"/>
    </row>
    <row r="116" spans="3:3" x14ac:dyDescent="0.3">
      <c r="C116" s="1"/>
    </row>
    <row r="117" spans="3:3" x14ac:dyDescent="0.3">
      <c r="C117" s="1"/>
    </row>
    <row r="118" spans="3:3" x14ac:dyDescent="0.3">
      <c r="C118" s="1"/>
    </row>
    <row r="119" spans="3:3" x14ac:dyDescent="0.3">
      <c r="C119" s="1"/>
    </row>
    <row r="120" spans="3:3" x14ac:dyDescent="0.3">
      <c r="C120" s="1"/>
    </row>
    <row r="121" spans="3:3" x14ac:dyDescent="0.3">
      <c r="C121" s="1"/>
    </row>
    <row r="122" spans="3:3" x14ac:dyDescent="0.3">
      <c r="C122" s="1"/>
    </row>
    <row r="123" spans="3:3" x14ac:dyDescent="0.3">
      <c r="C123" s="1"/>
    </row>
    <row r="124" spans="3:3" x14ac:dyDescent="0.3">
      <c r="C124" s="1"/>
    </row>
    <row r="125" spans="3:3" x14ac:dyDescent="0.3">
      <c r="C125" s="1"/>
    </row>
    <row r="126" spans="3:3" x14ac:dyDescent="0.3">
      <c r="C126" s="1"/>
    </row>
    <row r="127" spans="3:3" x14ac:dyDescent="0.3">
      <c r="C127" s="1"/>
    </row>
    <row r="128" spans="3:3" x14ac:dyDescent="0.3">
      <c r="C128" s="1"/>
    </row>
    <row r="129" spans="3:3" x14ac:dyDescent="0.3">
      <c r="C129" s="1"/>
    </row>
    <row r="130" spans="3:3" x14ac:dyDescent="0.3">
      <c r="C130" s="1"/>
    </row>
    <row r="131" spans="3:3" x14ac:dyDescent="0.3">
      <c r="C131" s="1"/>
    </row>
    <row r="132" spans="3:3" x14ac:dyDescent="0.3">
      <c r="C132" s="1"/>
    </row>
    <row r="133" spans="3:3" x14ac:dyDescent="0.3">
      <c r="C133" s="1"/>
    </row>
    <row r="134" spans="3:3" x14ac:dyDescent="0.3">
      <c r="C134" s="1"/>
    </row>
    <row r="135" spans="3:3" x14ac:dyDescent="0.3">
      <c r="C135" s="1"/>
    </row>
    <row r="136" spans="3:3" x14ac:dyDescent="0.3">
      <c r="C136" s="1"/>
    </row>
    <row r="137" spans="3:3" x14ac:dyDescent="0.3">
      <c r="C137" s="1"/>
    </row>
    <row r="138" spans="3:3" x14ac:dyDescent="0.3">
      <c r="C138" s="1"/>
    </row>
    <row r="139" spans="3:3" x14ac:dyDescent="0.3">
      <c r="C139" s="1"/>
    </row>
    <row r="140" spans="3:3" x14ac:dyDescent="0.3">
      <c r="C140" s="1"/>
    </row>
    <row r="141" spans="3:3" x14ac:dyDescent="0.3">
      <c r="C141" s="1"/>
    </row>
    <row r="142" spans="3:3" x14ac:dyDescent="0.3">
      <c r="C142" s="1"/>
    </row>
    <row r="143" spans="3:3" x14ac:dyDescent="0.3">
      <c r="C143" s="1"/>
    </row>
    <row r="144" spans="3:3" x14ac:dyDescent="0.3">
      <c r="C144" s="1"/>
    </row>
    <row r="145" spans="3:3" x14ac:dyDescent="0.3">
      <c r="C145" s="1"/>
    </row>
    <row r="146" spans="3:3" x14ac:dyDescent="0.3">
      <c r="C146" s="1"/>
    </row>
    <row r="147" spans="3:3" x14ac:dyDescent="0.3">
      <c r="C147" s="1"/>
    </row>
    <row r="148" spans="3:3" x14ac:dyDescent="0.3">
      <c r="C148" s="1"/>
    </row>
    <row r="149" spans="3:3" x14ac:dyDescent="0.3">
      <c r="C149" s="1"/>
    </row>
    <row r="150" spans="3:3" x14ac:dyDescent="0.3">
      <c r="C150" s="1"/>
    </row>
    <row r="151" spans="3:3" x14ac:dyDescent="0.3">
      <c r="C151" s="1"/>
    </row>
  </sheetData>
  <mergeCells count="16">
    <mergeCell ref="B13:C13"/>
    <mergeCell ref="D13:E13"/>
    <mergeCell ref="F13:G13"/>
    <mergeCell ref="B11:C11"/>
    <mergeCell ref="D11:E11"/>
    <mergeCell ref="F11:G11"/>
    <mergeCell ref="B12:C12"/>
    <mergeCell ref="D12:E12"/>
    <mergeCell ref="F12:G12"/>
    <mergeCell ref="B7:G7"/>
    <mergeCell ref="B8:C9"/>
    <mergeCell ref="D8:E9"/>
    <mergeCell ref="F8:G9"/>
    <mergeCell ref="B10:C10"/>
    <mergeCell ref="D10:E10"/>
    <mergeCell ref="F10:G10"/>
  </mergeCells>
  <pageMargins left="0.7" right="0.7" top="0.75" bottom="0.75" header="0.3" footer="0.3"/>
  <pageSetup paperSize="9" scale="67"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1DB94-35F6-4DFE-A43F-51E059684B20}">
  <dimension ref="A7:G151"/>
  <sheetViews>
    <sheetView view="pageBreakPreview" zoomScale="60" zoomScaleNormal="100" workbookViewId="0">
      <selection activeCell="F15" sqref="F15"/>
    </sheetView>
  </sheetViews>
  <sheetFormatPr defaultRowHeight="14.4" x14ac:dyDescent="0.3"/>
  <cols>
    <col min="3" max="3" width="19.88671875" bestFit="1" customWidth="1"/>
    <col min="4" max="4" width="14" bestFit="1" customWidth="1"/>
  </cols>
  <sheetData>
    <row r="7" spans="1:7" x14ac:dyDescent="0.3">
      <c r="A7" s="2" t="s">
        <v>96</v>
      </c>
      <c r="B7" s="61" t="s">
        <v>97</v>
      </c>
      <c r="C7" s="61"/>
      <c r="D7" s="61"/>
      <c r="E7" s="61"/>
      <c r="F7" s="61"/>
      <c r="G7" s="61"/>
    </row>
    <row r="8" spans="1:7" x14ac:dyDescent="0.3">
      <c r="A8" s="2"/>
      <c r="B8" s="62" t="s">
        <v>98</v>
      </c>
      <c r="C8" s="62"/>
      <c r="D8" s="62" t="s">
        <v>6</v>
      </c>
      <c r="E8" s="62"/>
      <c r="F8" s="63" t="s">
        <v>7</v>
      </c>
      <c r="G8" s="63"/>
    </row>
    <row r="9" spans="1:7" x14ac:dyDescent="0.3">
      <c r="A9" s="2"/>
      <c r="B9" s="62"/>
      <c r="C9" s="62"/>
      <c r="D9" s="62"/>
      <c r="E9" s="62"/>
      <c r="F9" s="63"/>
      <c r="G9" s="63"/>
    </row>
    <row r="10" spans="1:7" x14ac:dyDescent="0.3">
      <c r="A10" s="2"/>
      <c r="B10" s="61">
        <v>3</v>
      </c>
      <c r="C10" s="61"/>
      <c r="D10" s="61">
        <v>0.3</v>
      </c>
      <c r="E10" s="61"/>
      <c r="F10" s="61">
        <v>0.3</v>
      </c>
      <c r="G10" s="61"/>
    </row>
    <row r="11" spans="1:7" x14ac:dyDescent="0.3">
      <c r="A11" s="2"/>
      <c r="B11" s="61">
        <v>6</v>
      </c>
      <c r="C11" s="61"/>
      <c r="D11" s="61">
        <v>0.45</v>
      </c>
      <c r="E11" s="61"/>
      <c r="F11" s="61">
        <v>0.75</v>
      </c>
      <c r="G11" s="61"/>
    </row>
    <row r="12" spans="1:7" x14ac:dyDescent="0.3">
      <c r="A12" s="2"/>
      <c r="B12" s="61">
        <v>10</v>
      </c>
      <c r="C12" s="61"/>
      <c r="D12" s="61">
        <v>0.25</v>
      </c>
      <c r="E12" s="61"/>
      <c r="F12" s="61">
        <v>1</v>
      </c>
      <c r="G12" s="61"/>
    </row>
    <row r="13" spans="1:7" x14ac:dyDescent="0.3">
      <c r="B13" s="64"/>
      <c r="C13" s="64"/>
      <c r="D13" s="64"/>
      <c r="E13" s="64"/>
      <c r="F13" s="64"/>
      <c r="G13" s="64"/>
    </row>
    <row r="15" spans="1:7" x14ac:dyDescent="0.3">
      <c r="B15" s="2" t="s">
        <v>99</v>
      </c>
      <c r="C15" s="2" t="s">
        <v>100</v>
      </c>
      <c r="D15" s="2" t="s">
        <v>98</v>
      </c>
    </row>
    <row r="16" spans="1:7" x14ac:dyDescent="0.3">
      <c r="B16" s="2">
        <v>1</v>
      </c>
      <c r="C16" s="3">
        <f ca="1">RAND()</f>
        <v>0.98818907135377188</v>
      </c>
      <c r="D16" s="2">
        <f ca="1">IF(C16&lt;=$F$10,$B$10,IF(C16&lt;=$F$11,$B$11,IF(C16&lt;=$F$12,$B$12,"Error")))</f>
        <v>10</v>
      </c>
    </row>
    <row r="17" spans="2:4" x14ac:dyDescent="0.3">
      <c r="B17" s="2">
        <v>2</v>
      </c>
      <c r="C17" s="3">
        <f t="shared" ref="C17:C45" ca="1" si="0">RAND()</f>
        <v>0.57277974483432603</v>
      </c>
      <c r="D17" s="2">
        <f t="shared" ref="D17:D45" ca="1" si="1">IF(C17&lt;=$F$10,$B$10,IF(C17&lt;=$F$11,$B$11,IF(C17&lt;=$F$12,$B$12,"Error")))</f>
        <v>6</v>
      </c>
    </row>
    <row r="18" spans="2:4" x14ac:dyDescent="0.3">
      <c r="B18" s="2">
        <v>3</v>
      </c>
      <c r="C18" s="3">
        <f t="shared" ca="1" si="0"/>
        <v>0.53991029778016242</v>
      </c>
      <c r="D18" s="2">
        <f t="shared" ca="1" si="1"/>
        <v>6</v>
      </c>
    </row>
    <row r="19" spans="2:4" x14ac:dyDescent="0.3">
      <c r="B19" s="2">
        <v>4</v>
      </c>
      <c r="C19" s="3">
        <f t="shared" ca="1" si="0"/>
        <v>0.9590108267277202</v>
      </c>
      <c r="D19" s="2">
        <f t="shared" ca="1" si="1"/>
        <v>10</v>
      </c>
    </row>
    <row r="20" spans="2:4" x14ac:dyDescent="0.3">
      <c r="B20" s="2">
        <v>5</v>
      </c>
      <c r="C20" s="3">
        <f t="shared" ca="1" si="0"/>
        <v>0.57608162207371516</v>
      </c>
      <c r="D20" s="2">
        <f t="shared" ca="1" si="1"/>
        <v>6</v>
      </c>
    </row>
    <row r="21" spans="2:4" x14ac:dyDescent="0.3">
      <c r="B21" s="2">
        <v>6</v>
      </c>
      <c r="C21" s="3">
        <f t="shared" ca="1" si="0"/>
        <v>0.67647106643026345</v>
      </c>
      <c r="D21" s="2">
        <f t="shared" ca="1" si="1"/>
        <v>6</v>
      </c>
    </row>
    <row r="22" spans="2:4" x14ac:dyDescent="0.3">
      <c r="B22" s="2">
        <v>7</v>
      </c>
      <c r="C22" s="3">
        <f t="shared" ca="1" si="0"/>
        <v>0.90294283173473122</v>
      </c>
      <c r="D22" s="2">
        <f t="shared" ca="1" si="1"/>
        <v>10</v>
      </c>
    </row>
    <row r="23" spans="2:4" x14ac:dyDescent="0.3">
      <c r="B23" s="2">
        <v>8</v>
      </c>
      <c r="C23" s="3">
        <f t="shared" ca="1" si="0"/>
        <v>0.27482052797045109</v>
      </c>
      <c r="D23" s="2">
        <f t="shared" ca="1" si="1"/>
        <v>3</v>
      </c>
    </row>
    <row r="24" spans="2:4" x14ac:dyDescent="0.3">
      <c r="B24" s="2">
        <v>9</v>
      </c>
      <c r="C24" s="3">
        <f t="shared" ca="1" si="0"/>
        <v>0.40589943151629015</v>
      </c>
      <c r="D24" s="2">
        <f t="shared" ca="1" si="1"/>
        <v>6</v>
      </c>
    </row>
    <row r="25" spans="2:4" x14ac:dyDescent="0.3">
      <c r="B25" s="2">
        <v>10</v>
      </c>
      <c r="C25" s="3">
        <f t="shared" ca="1" si="0"/>
        <v>0.64138502135269737</v>
      </c>
      <c r="D25" s="2">
        <f t="shared" ca="1" si="1"/>
        <v>6</v>
      </c>
    </row>
    <row r="26" spans="2:4" x14ac:dyDescent="0.3">
      <c r="B26" s="2">
        <v>11</v>
      </c>
      <c r="C26" s="3">
        <f t="shared" ca="1" si="0"/>
        <v>0.94616911848563723</v>
      </c>
      <c r="D26" s="2">
        <f t="shared" ca="1" si="1"/>
        <v>10</v>
      </c>
    </row>
    <row r="27" spans="2:4" x14ac:dyDescent="0.3">
      <c r="B27" s="2">
        <v>12</v>
      </c>
      <c r="C27" s="3">
        <f t="shared" ca="1" si="0"/>
        <v>0.30087023540894597</v>
      </c>
      <c r="D27" s="2">
        <f t="shared" ca="1" si="1"/>
        <v>6</v>
      </c>
    </row>
    <row r="28" spans="2:4" x14ac:dyDescent="0.3">
      <c r="B28" s="2">
        <v>13</v>
      </c>
      <c r="C28" s="3">
        <f t="shared" ca="1" si="0"/>
        <v>0.53693368410736764</v>
      </c>
      <c r="D28" s="2">
        <f t="shared" ca="1" si="1"/>
        <v>6</v>
      </c>
    </row>
    <row r="29" spans="2:4" x14ac:dyDescent="0.3">
      <c r="B29" s="2">
        <v>14</v>
      </c>
      <c r="C29" s="3">
        <f t="shared" ca="1" si="0"/>
        <v>0.4653339210916182</v>
      </c>
      <c r="D29" s="2">
        <f t="shared" ca="1" si="1"/>
        <v>6</v>
      </c>
    </row>
    <row r="30" spans="2:4" x14ac:dyDescent="0.3">
      <c r="B30" s="2">
        <v>15</v>
      </c>
      <c r="C30" s="3">
        <f t="shared" ca="1" si="0"/>
        <v>0.89631284775974318</v>
      </c>
      <c r="D30" s="2">
        <f t="shared" ca="1" si="1"/>
        <v>10</v>
      </c>
    </row>
    <row r="31" spans="2:4" x14ac:dyDescent="0.3">
      <c r="B31" s="2">
        <v>16</v>
      </c>
      <c r="C31" s="3">
        <f t="shared" ca="1" si="0"/>
        <v>0.40182876228086295</v>
      </c>
      <c r="D31" s="2">
        <f t="shared" ca="1" si="1"/>
        <v>6</v>
      </c>
    </row>
    <row r="32" spans="2:4" x14ac:dyDescent="0.3">
      <c r="B32" s="2">
        <v>17</v>
      </c>
      <c r="C32" s="3">
        <f t="shared" ca="1" si="0"/>
        <v>0.91150132422875785</v>
      </c>
      <c r="D32" s="2">
        <f t="shared" ca="1" si="1"/>
        <v>10</v>
      </c>
    </row>
    <row r="33" spans="2:4" x14ac:dyDescent="0.3">
      <c r="B33" s="2">
        <v>18</v>
      </c>
      <c r="C33" s="3">
        <f t="shared" ca="1" si="0"/>
        <v>0.41521152825810714</v>
      </c>
      <c r="D33" s="2">
        <f t="shared" ca="1" si="1"/>
        <v>6</v>
      </c>
    </row>
    <row r="34" spans="2:4" x14ac:dyDescent="0.3">
      <c r="B34" s="2">
        <v>19</v>
      </c>
      <c r="C34" s="3">
        <f t="shared" ca="1" si="0"/>
        <v>0.10482908098108357</v>
      </c>
      <c r="D34" s="2">
        <f t="shared" ca="1" si="1"/>
        <v>3</v>
      </c>
    </row>
    <row r="35" spans="2:4" x14ac:dyDescent="0.3">
      <c r="B35" s="2">
        <v>20</v>
      </c>
      <c r="C35" s="3">
        <f t="shared" ca="1" si="0"/>
        <v>0.46524765437268001</v>
      </c>
      <c r="D35" s="2">
        <f t="shared" ca="1" si="1"/>
        <v>6</v>
      </c>
    </row>
    <row r="36" spans="2:4" x14ac:dyDescent="0.3">
      <c r="B36" s="2">
        <v>21</v>
      </c>
      <c r="C36" s="3">
        <f t="shared" ca="1" si="0"/>
        <v>0.37344113506409626</v>
      </c>
      <c r="D36" s="2">
        <f t="shared" ca="1" si="1"/>
        <v>6</v>
      </c>
    </row>
    <row r="37" spans="2:4" x14ac:dyDescent="0.3">
      <c r="B37" s="2">
        <v>22</v>
      </c>
      <c r="C37" s="3">
        <f t="shared" ca="1" si="0"/>
        <v>5.6942450910753006E-2</v>
      </c>
      <c r="D37" s="2">
        <f t="shared" ca="1" si="1"/>
        <v>3</v>
      </c>
    </row>
    <row r="38" spans="2:4" x14ac:dyDescent="0.3">
      <c r="B38" s="2">
        <v>23</v>
      </c>
      <c r="C38" s="3">
        <f t="shared" ca="1" si="0"/>
        <v>1.5807752020779109E-2</v>
      </c>
      <c r="D38" s="2">
        <f t="shared" ca="1" si="1"/>
        <v>3</v>
      </c>
    </row>
    <row r="39" spans="2:4" x14ac:dyDescent="0.3">
      <c r="B39" s="2">
        <v>24</v>
      </c>
      <c r="C39" s="3">
        <f t="shared" ca="1" si="0"/>
        <v>0.73108184187769287</v>
      </c>
      <c r="D39" s="2">
        <f t="shared" ca="1" si="1"/>
        <v>6</v>
      </c>
    </row>
    <row r="40" spans="2:4" x14ac:dyDescent="0.3">
      <c r="B40" s="2">
        <v>25</v>
      </c>
      <c r="C40" s="3">
        <f t="shared" ca="1" si="0"/>
        <v>0.20525553859711099</v>
      </c>
      <c r="D40" s="2">
        <f t="shared" ca="1" si="1"/>
        <v>3</v>
      </c>
    </row>
    <row r="41" spans="2:4" x14ac:dyDescent="0.3">
      <c r="B41" s="2">
        <v>26</v>
      </c>
      <c r="C41" s="3">
        <f t="shared" ca="1" si="0"/>
        <v>0.37288146417987245</v>
      </c>
      <c r="D41" s="2">
        <f t="shared" ca="1" si="1"/>
        <v>6</v>
      </c>
    </row>
    <row r="42" spans="2:4" x14ac:dyDescent="0.3">
      <c r="B42" s="2">
        <v>27</v>
      </c>
      <c r="C42" s="3">
        <f t="shared" ca="1" si="0"/>
        <v>0.65768120299190325</v>
      </c>
      <c r="D42" s="2">
        <f t="shared" ca="1" si="1"/>
        <v>6</v>
      </c>
    </row>
    <row r="43" spans="2:4" x14ac:dyDescent="0.3">
      <c r="B43" s="2">
        <v>28</v>
      </c>
      <c r="C43" s="3">
        <f t="shared" ca="1" si="0"/>
        <v>0.74239088701099565</v>
      </c>
      <c r="D43" s="2">
        <f t="shared" ca="1" si="1"/>
        <v>6</v>
      </c>
    </row>
    <row r="44" spans="2:4" x14ac:dyDescent="0.3">
      <c r="B44" s="2">
        <v>29</v>
      </c>
      <c r="C44" s="3">
        <f t="shared" ca="1" si="0"/>
        <v>0.27890867035532996</v>
      </c>
      <c r="D44" s="2">
        <f t="shared" ca="1" si="1"/>
        <v>3</v>
      </c>
    </row>
    <row r="45" spans="2:4" x14ac:dyDescent="0.3">
      <c r="B45" s="2">
        <v>30</v>
      </c>
      <c r="C45" s="3">
        <f t="shared" ca="1" si="0"/>
        <v>0.88821266231235885</v>
      </c>
      <c r="D45" s="2">
        <f t="shared" ca="1" si="1"/>
        <v>10</v>
      </c>
    </row>
    <row r="46" spans="2:4" x14ac:dyDescent="0.3">
      <c r="C46" s="1"/>
    </row>
    <row r="47" spans="2:4" x14ac:dyDescent="0.3">
      <c r="C47" s="1"/>
    </row>
    <row r="48" spans="2:4" x14ac:dyDescent="0.3">
      <c r="C48" s="1"/>
    </row>
    <row r="49" spans="3:3" x14ac:dyDescent="0.3">
      <c r="C49" s="1"/>
    </row>
    <row r="50" spans="3:3" x14ac:dyDescent="0.3">
      <c r="C50" s="1"/>
    </row>
    <row r="51" spans="3:3" x14ac:dyDescent="0.3">
      <c r="C51" s="1"/>
    </row>
    <row r="52" spans="3:3" x14ac:dyDescent="0.3">
      <c r="C52" s="1"/>
    </row>
    <row r="53" spans="3:3" x14ac:dyDescent="0.3">
      <c r="C53" s="1"/>
    </row>
    <row r="54" spans="3:3" x14ac:dyDescent="0.3">
      <c r="C54" s="1"/>
    </row>
    <row r="55" spans="3:3" x14ac:dyDescent="0.3">
      <c r="C55" s="1"/>
    </row>
    <row r="56" spans="3:3" x14ac:dyDescent="0.3">
      <c r="C56" s="1"/>
    </row>
    <row r="57" spans="3:3" x14ac:dyDescent="0.3">
      <c r="C57" s="1"/>
    </row>
    <row r="58" spans="3:3" x14ac:dyDescent="0.3">
      <c r="C58" s="1"/>
    </row>
    <row r="59" spans="3:3" x14ac:dyDescent="0.3">
      <c r="C59" s="1"/>
    </row>
    <row r="60" spans="3:3" x14ac:dyDescent="0.3">
      <c r="C60" s="1"/>
    </row>
    <row r="61" spans="3:3" x14ac:dyDescent="0.3">
      <c r="C61" s="1"/>
    </row>
    <row r="62" spans="3:3" x14ac:dyDescent="0.3">
      <c r="C62" s="1"/>
    </row>
    <row r="63" spans="3:3" x14ac:dyDescent="0.3">
      <c r="C63" s="1"/>
    </row>
    <row r="64" spans="3:3" x14ac:dyDescent="0.3">
      <c r="C64" s="1"/>
    </row>
    <row r="65" spans="3:3" x14ac:dyDescent="0.3">
      <c r="C65" s="1"/>
    </row>
    <row r="66" spans="3:3" x14ac:dyDescent="0.3">
      <c r="C66" s="1"/>
    </row>
    <row r="67" spans="3:3" x14ac:dyDescent="0.3">
      <c r="C67" s="1"/>
    </row>
    <row r="68" spans="3:3" x14ac:dyDescent="0.3">
      <c r="C68" s="1"/>
    </row>
    <row r="69" spans="3:3" x14ac:dyDescent="0.3">
      <c r="C69" s="1"/>
    </row>
    <row r="70" spans="3:3" x14ac:dyDescent="0.3">
      <c r="C70" s="1"/>
    </row>
    <row r="71" spans="3:3" x14ac:dyDescent="0.3">
      <c r="C71" s="1"/>
    </row>
    <row r="72" spans="3:3" x14ac:dyDescent="0.3">
      <c r="C72" s="1"/>
    </row>
    <row r="73" spans="3:3" x14ac:dyDescent="0.3">
      <c r="C73" s="1"/>
    </row>
    <row r="74" spans="3:3" x14ac:dyDescent="0.3">
      <c r="C74" s="1"/>
    </row>
    <row r="75" spans="3:3" x14ac:dyDescent="0.3">
      <c r="C75" s="1"/>
    </row>
    <row r="76" spans="3:3" x14ac:dyDescent="0.3">
      <c r="C76" s="1"/>
    </row>
    <row r="77" spans="3:3" x14ac:dyDescent="0.3">
      <c r="C77" s="1"/>
    </row>
    <row r="78" spans="3:3" x14ac:dyDescent="0.3">
      <c r="C78" s="1"/>
    </row>
    <row r="79" spans="3:3" x14ac:dyDescent="0.3">
      <c r="C79" s="1"/>
    </row>
    <row r="80" spans="3:3" x14ac:dyDescent="0.3">
      <c r="C80" s="1"/>
    </row>
    <row r="81" spans="3:3" x14ac:dyDescent="0.3">
      <c r="C81" s="1"/>
    </row>
    <row r="82" spans="3:3" x14ac:dyDescent="0.3">
      <c r="C82" s="1"/>
    </row>
    <row r="83" spans="3:3" x14ac:dyDescent="0.3">
      <c r="C83" s="1"/>
    </row>
    <row r="84" spans="3:3" x14ac:dyDescent="0.3">
      <c r="C84" s="1"/>
    </row>
    <row r="85" spans="3:3" x14ac:dyDescent="0.3">
      <c r="C85" s="1"/>
    </row>
    <row r="86" spans="3:3" x14ac:dyDescent="0.3">
      <c r="C86" s="1"/>
    </row>
    <row r="87" spans="3:3" x14ac:dyDescent="0.3">
      <c r="C87" s="1"/>
    </row>
    <row r="88" spans="3:3" x14ac:dyDescent="0.3">
      <c r="C88" s="1"/>
    </row>
    <row r="89" spans="3:3" x14ac:dyDescent="0.3">
      <c r="C89" s="1"/>
    </row>
    <row r="90" spans="3:3" x14ac:dyDescent="0.3">
      <c r="C90" s="1"/>
    </row>
    <row r="91" spans="3:3" x14ac:dyDescent="0.3">
      <c r="C91" s="1"/>
    </row>
    <row r="92" spans="3:3" x14ac:dyDescent="0.3">
      <c r="C92" s="1"/>
    </row>
    <row r="93" spans="3:3" x14ac:dyDescent="0.3">
      <c r="C93" s="1"/>
    </row>
    <row r="94" spans="3:3" x14ac:dyDescent="0.3">
      <c r="C94" s="1"/>
    </row>
    <row r="95" spans="3:3" x14ac:dyDescent="0.3">
      <c r="C95" s="1"/>
    </row>
    <row r="96" spans="3:3" x14ac:dyDescent="0.3">
      <c r="C96" s="1"/>
    </row>
    <row r="97" spans="3:3" x14ac:dyDescent="0.3">
      <c r="C97" s="1"/>
    </row>
    <row r="98" spans="3:3" x14ac:dyDescent="0.3">
      <c r="C98" s="1"/>
    </row>
    <row r="99" spans="3:3" x14ac:dyDescent="0.3">
      <c r="C99" s="1"/>
    </row>
    <row r="100" spans="3:3" x14ac:dyDescent="0.3">
      <c r="C100" s="1"/>
    </row>
    <row r="101" spans="3:3" x14ac:dyDescent="0.3">
      <c r="C101" s="1"/>
    </row>
    <row r="102" spans="3:3" x14ac:dyDescent="0.3">
      <c r="C102" s="1"/>
    </row>
    <row r="103" spans="3:3" x14ac:dyDescent="0.3">
      <c r="C103" s="1"/>
    </row>
    <row r="104" spans="3:3" x14ac:dyDescent="0.3">
      <c r="C104" s="1"/>
    </row>
    <row r="105" spans="3:3" x14ac:dyDescent="0.3">
      <c r="C105" s="1"/>
    </row>
    <row r="106" spans="3:3" x14ac:dyDescent="0.3">
      <c r="C106" s="1"/>
    </row>
    <row r="107" spans="3:3" x14ac:dyDescent="0.3">
      <c r="C107" s="1"/>
    </row>
    <row r="108" spans="3:3" x14ac:dyDescent="0.3">
      <c r="C108" s="1"/>
    </row>
    <row r="109" spans="3:3" x14ac:dyDescent="0.3">
      <c r="C109" s="1"/>
    </row>
    <row r="110" spans="3:3" x14ac:dyDescent="0.3">
      <c r="C110" s="1"/>
    </row>
    <row r="111" spans="3:3" x14ac:dyDescent="0.3">
      <c r="C111" s="1"/>
    </row>
    <row r="112" spans="3:3" x14ac:dyDescent="0.3">
      <c r="C112" s="1"/>
    </row>
    <row r="113" spans="3:3" x14ac:dyDescent="0.3">
      <c r="C113" s="1"/>
    </row>
    <row r="114" spans="3:3" x14ac:dyDescent="0.3">
      <c r="C114" s="1"/>
    </row>
    <row r="115" spans="3:3" x14ac:dyDescent="0.3">
      <c r="C115" s="1"/>
    </row>
    <row r="116" spans="3:3" x14ac:dyDescent="0.3">
      <c r="C116" s="1"/>
    </row>
    <row r="117" spans="3:3" x14ac:dyDescent="0.3">
      <c r="C117" s="1"/>
    </row>
    <row r="118" spans="3:3" x14ac:dyDescent="0.3">
      <c r="C118" s="1"/>
    </row>
    <row r="119" spans="3:3" x14ac:dyDescent="0.3">
      <c r="C119" s="1"/>
    </row>
    <row r="120" spans="3:3" x14ac:dyDescent="0.3">
      <c r="C120" s="1"/>
    </row>
    <row r="121" spans="3:3" x14ac:dyDescent="0.3">
      <c r="C121" s="1"/>
    </row>
    <row r="122" spans="3:3" x14ac:dyDescent="0.3">
      <c r="C122" s="1"/>
    </row>
    <row r="123" spans="3:3" x14ac:dyDescent="0.3">
      <c r="C123" s="1"/>
    </row>
    <row r="124" spans="3:3" x14ac:dyDescent="0.3">
      <c r="C124" s="1"/>
    </row>
    <row r="125" spans="3:3" x14ac:dyDescent="0.3">
      <c r="C125" s="1"/>
    </row>
    <row r="126" spans="3:3" x14ac:dyDescent="0.3">
      <c r="C126" s="1"/>
    </row>
    <row r="127" spans="3:3" x14ac:dyDescent="0.3">
      <c r="C127" s="1"/>
    </row>
    <row r="128" spans="3:3" x14ac:dyDescent="0.3">
      <c r="C128" s="1"/>
    </row>
    <row r="129" spans="3:3" x14ac:dyDescent="0.3">
      <c r="C129" s="1"/>
    </row>
    <row r="130" spans="3:3" x14ac:dyDescent="0.3">
      <c r="C130" s="1"/>
    </row>
    <row r="131" spans="3:3" x14ac:dyDescent="0.3">
      <c r="C131" s="1"/>
    </row>
    <row r="132" spans="3:3" x14ac:dyDescent="0.3">
      <c r="C132" s="1"/>
    </row>
    <row r="133" spans="3:3" x14ac:dyDescent="0.3">
      <c r="C133" s="1"/>
    </row>
    <row r="134" spans="3:3" x14ac:dyDescent="0.3">
      <c r="C134" s="1"/>
    </row>
    <row r="135" spans="3:3" x14ac:dyDescent="0.3">
      <c r="C135" s="1"/>
    </row>
    <row r="136" spans="3:3" x14ac:dyDescent="0.3">
      <c r="C136" s="1"/>
    </row>
    <row r="137" spans="3:3" x14ac:dyDescent="0.3">
      <c r="C137" s="1"/>
    </row>
    <row r="138" spans="3:3" x14ac:dyDescent="0.3">
      <c r="C138" s="1"/>
    </row>
    <row r="139" spans="3:3" x14ac:dyDescent="0.3">
      <c r="C139" s="1"/>
    </row>
    <row r="140" spans="3:3" x14ac:dyDescent="0.3">
      <c r="C140" s="1"/>
    </row>
    <row r="141" spans="3:3" x14ac:dyDescent="0.3">
      <c r="C141" s="1"/>
    </row>
    <row r="142" spans="3:3" x14ac:dyDescent="0.3">
      <c r="C142" s="1"/>
    </row>
    <row r="143" spans="3:3" x14ac:dyDescent="0.3">
      <c r="C143" s="1"/>
    </row>
    <row r="144" spans="3:3" x14ac:dyDescent="0.3">
      <c r="C144" s="1"/>
    </row>
    <row r="145" spans="3:3" x14ac:dyDescent="0.3">
      <c r="C145" s="1"/>
    </row>
    <row r="146" spans="3:3" x14ac:dyDescent="0.3">
      <c r="C146" s="1"/>
    </row>
    <row r="147" spans="3:3" x14ac:dyDescent="0.3">
      <c r="C147" s="1"/>
    </row>
    <row r="148" spans="3:3" x14ac:dyDescent="0.3">
      <c r="C148" s="1"/>
    </row>
    <row r="149" spans="3:3" x14ac:dyDescent="0.3">
      <c r="C149" s="1"/>
    </row>
    <row r="150" spans="3:3" x14ac:dyDescent="0.3">
      <c r="C150" s="1"/>
    </row>
    <row r="151" spans="3:3" x14ac:dyDescent="0.3">
      <c r="C151" s="1"/>
    </row>
  </sheetData>
  <mergeCells count="16">
    <mergeCell ref="B11:C11"/>
    <mergeCell ref="B12:C12"/>
    <mergeCell ref="B13:C13"/>
    <mergeCell ref="D11:E11"/>
    <mergeCell ref="F11:G11"/>
    <mergeCell ref="D12:E12"/>
    <mergeCell ref="F12:G12"/>
    <mergeCell ref="D13:E13"/>
    <mergeCell ref="F13:G13"/>
    <mergeCell ref="B7:G7"/>
    <mergeCell ref="B8:C9"/>
    <mergeCell ref="D8:E9"/>
    <mergeCell ref="F8:G9"/>
    <mergeCell ref="B10:C10"/>
    <mergeCell ref="D10:E10"/>
    <mergeCell ref="F10:G10"/>
  </mergeCells>
  <pageMargins left="0.7" right="0.7" top="0.75" bottom="0.75" header="0.3" footer="0.3"/>
  <pageSetup paperSize="9" scale="76"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A49EC-CB4D-4E1F-BECF-CA04FBCA32B5}">
  <dimension ref="B8:H38"/>
  <sheetViews>
    <sheetView view="pageBreakPreview" zoomScale="60" zoomScaleNormal="100" workbookViewId="0">
      <selection activeCell="I7" sqref="I7"/>
    </sheetView>
  </sheetViews>
  <sheetFormatPr defaultRowHeight="18" x14ac:dyDescent="0.35"/>
  <cols>
    <col min="1" max="1" width="8.88671875" style="9"/>
    <col min="2" max="2" width="7.6640625" style="9" bestFit="1" customWidth="1"/>
    <col min="3" max="3" width="21.21875" style="9" bestFit="1" customWidth="1"/>
    <col min="4" max="4" width="19" style="9" bestFit="1" customWidth="1"/>
    <col min="5" max="5" width="8.88671875" style="9"/>
    <col min="6" max="6" width="7.109375" style="9" bestFit="1" customWidth="1"/>
    <col min="7" max="7" width="19" style="9" bestFit="1" customWidth="1"/>
    <col min="8" max="8" width="13.77734375" style="9" bestFit="1" customWidth="1"/>
    <col min="9" max="16384" width="8.88671875" style="9"/>
  </cols>
  <sheetData>
    <row r="8" spans="2:8" x14ac:dyDescent="0.35">
      <c r="B8" s="53" t="s">
        <v>101</v>
      </c>
      <c r="C8" s="53"/>
      <c r="D8" s="53" t="s">
        <v>6</v>
      </c>
      <c r="E8" s="53"/>
      <c r="F8" s="65" t="s">
        <v>7</v>
      </c>
      <c r="G8" s="65"/>
    </row>
    <row r="9" spans="2:8" x14ac:dyDescent="0.35">
      <c r="B9" s="53"/>
      <c r="C9" s="53"/>
      <c r="D9" s="53"/>
      <c r="E9" s="53"/>
      <c r="F9" s="65"/>
      <c r="G9" s="65"/>
    </row>
    <row r="10" spans="2:8" x14ac:dyDescent="0.35">
      <c r="B10" s="51">
        <v>1</v>
      </c>
      <c r="C10" s="51"/>
      <c r="D10" s="66">
        <f>$B$10/4</f>
        <v>0.25</v>
      </c>
      <c r="E10" s="66"/>
      <c r="F10" s="66">
        <f>D10</f>
        <v>0.25</v>
      </c>
      <c r="G10" s="66"/>
    </row>
    <row r="11" spans="2:8" x14ac:dyDescent="0.35">
      <c r="B11" s="51">
        <v>2</v>
      </c>
      <c r="C11" s="51"/>
      <c r="D11" s="66">
        <f t="shared" ref="D11:D13" si="0">$B$10/4</f>
        <v>0.25</v>
      </c>
      <c r="E11" s="66"/>
      <c r="F11" s="66">
        <f>F10+D11</f>
        <v>0.5</v>
      </c>
      <c r="G11" s="66"/>
    </row>
    <row r="12" spans="2:8" x14ac:dyDescent="0.35">
      <c r="B12" s="51">
        <v>3</v>
      </c>
      <c r="C12" s="51"/>
      <c r="D12" s="66">
        <f t="shared" si="0"/>
        <v>0.25</v>
      </c>
      <c r="E12" s="66"/>
      <c r="F12" s="66">
        <f t="shared" ref="F12:F13" si="1">F11+D12</f>
        <v>0.75</v>
      </c>
      <c r="G12" s="66"/>
    </row>
    <row r="13" spans="2:8" x14ac:dyDescent="0.35">
      <c r="B13" s="51">
        <v>4</v>
      </c>
      <c r="C13" s="51"/>
      <c r="D13" s="66">
        <f t="shared" si="0"/>
        <v>0.25</v>
      </c>
      <c r="E13" s="66"/>
      <c r="F13" s="66">
        <f t="shared" si="1"/>
        <v>1</v>
      </c>
      <c r="G13" s="66"/>
    </row>
    <row r="16" spans="2:8" x14ac:dyDescent="0.35">
      <c r="B16" s="13" t="s">
        <v>102</v>
      </c>
      <c r="C16" s="13" t="s">
        <v>100</v>
      </c>
      <c r="D16" s="13" t="s">
        <v>101</v>
      </c>
      <c r="F16" s="16" t="s">
        <v>103</v>
      </c>
      <c r="G16" s="16" t="s">
        <v>101</v>
      </c>
      <c r="H16" s="16" t="s">
        <v>104</v>
      </c>
    </row>
    <row r="17" spans="2:8" x14ac:dyDescent="0.35">
      <c r="B17" s="13">
        <v>1</v>
      </c>
      <c r="C17" s="14">
        <f ca="1">RAND()</f>
        <v>0.68397199806859299</v>
      </c>
      <c r="D17" s="13">
        <f ca="1">IF(C17&lt;=$F$10,$B$10,IF(C17&lt;=$F$11,$B$11,IF(C17&lt;=$F$12,$B$12,IF(C17&lt;=$F$13,$B$13,"Error"))))</f>
        <v>3</v>
      </c>
      <c r="F17" s="16">
        <v>1</v>
      </c>
      <c r="G17" s="16" t="s">
        <v>105</v>
      </c>
      <c r="H17" s="16">
        <v>0</v>
      </c>
    </row>
    <row r="18" spans="2:8" x14ac:dyDescent="0.35">
      <c r="B18" s="13">
        <v>2</v>
      </c>
      <c r="C18" s="14">
        <f t="shared" ref="C18:C37" ca="1" si="2">RAND()</f>
        <v>0.36169164042840285</v>
      </c>
      <c r="D18" s="13">
        <f t="shared" ref="D18:D37" ca="1" si="3">IF(C18&lt;=$F$10,$B$10,IF(C18&lt;=$F$11,$B$11,IF(C18&lt;=$F$12,$B$12,IF(C18&lt;=$F$13,$B$13,"Error"))))</f>
        <v>2</v>
      </c>
      <c r="F18" s="16">
        <v>2</v>
      </c>
      <c r="G18" s="16">
        <f ca="1">D17</f>
        <v>3</v>
      </c>
      <c r="H18" s="16">
        <f ca="1">H17+G18</f>
        <v>3</v>
      </c>
    </row>
    <row r="19" spans="2:8" x14ac:dyDescent="0.35">
      <c r="B19" s="13">
        <v>3</v>
      </c>
      <c r="C19" s="14">
        <f t="shared" ca="1" si="2"/>
        <v>0.28360616215220003</v>
      </c>
      <c r="D19" s="13">
        <f t="shared" ca="1" si="3"/>
        <v>2</v>
      </c>
      <c r="F19" s="16">
        <v>3</v>
      </c>
      <c r="G19" s="16">
        <f t="shared" ref="G19:G38" ca="1" si="4">D18</f>
        <v>2</v>
      </c>
      <c r="H19" s="16">
        <f t="shared" ref="H19:H37" ca="1" si="5">H18+G19</f>
        <v>5</v>
      </c>
    </row>
    <row r="20" spans="2:8" x14ac:dyDescent="0.35">
      <c r="B20" s="13">
        <v>4</v>
      </c>
      <c r="C20" s="14">
        <f t="shared" ca="1" si="2"/>
        <v>0.45626534095693105</v>
      </c>
      <c r="D20" s="13">
        <f t="shared" ca="1" si="3"/>
        <v>2</v>
      </c>
      <c r="F20" s="16">
        <v>4</v>
      </c>
      <c r="G20" s="16">
        <f t="shared" ca="1" si="4"/>
        <v>2</v>
      </c>
      <c r="H20" s="16">
        <f t="shared" ca="1" si="5"/>
        <v>7</v>
      </c>
    </row>
    <row r="21" spans="2:8" x14ac:dyDescent="0.35">
      <c r="B21" s="13">
        <v>5</v>
      </c>
      <c r="C21" s="14">
        <f t="shared" ca="1" si="2"/>
        <v>0.59511845540367969</v>
      </c>
      <c r="D21" s="13">
        <f t="shared" ca="1" si="3"/>
        <v>3</v>
      </c>
      <c r="F21" s="16">
        <v>5</v>
      </c>
      <c r="G21" s="16">
        <f t="shared" ca="1" si="4"/>
        <v>2</v>
      </c>
      <c r="H21" s="16">
        <f t="shared" ca="1" si="5"/>
        <v>9</v>
      </c>
    </row>
    <row r="22" spans="2:8" x14ac:dyDescent="0.35">
      <c r="B22" s="13">
        <v>6</v>
      </c>
      <c r="C22" s="14">
        <f t="shared" ca="1" si="2"/>
        <v>0.41114602082179208</v>
      </c>
      <c r="D22" s="13">
        <f t="shared" ca="1" si="3"/>
        <v>2</v>
      </c>
      <c r="F22" s="16">
        <v>6</v>
      </c>
      <c r="G22" s="16">
        <f t="shared" ca="1" si="4"/>
        <v>3</v>
      </c>
      <c r="H22" s="16">
        <f t="shared" ca="1" si="5"/>
        <v>12</v>
      </c>
    </row>
    <row r="23" spans="2:8" x14ac:dyDescent="0.35">
      <c r="B23" s="13">
        <v>7</v>
      </c>
      <c r="C23" s="14">
        <f t="shared" ca="1" si="2"/>
        <v>0.86478862004508394</v>
      </c>
      <c r="D23" s="13">
        <f t="shared" ca="1" si="3"/>
        <v>4</v>
      </c>
      <c r="F23" s="16">
        <v>7</v>
      </c>
      <c r="G23" s="16">
        <f t="shared" ca="1" si="4"/>
        <v>2</v>
      </c>
      <c r="H23" s="16">
        <f t="shared" ca="1" si="5"/>
        <v>14</v>
      </c>
    </row>
    <row r="24" spans="2:8" x14ac:dyDescent="0.35">
      <c r="B24" s="13">
        <v>8</v>
      </c>
      <c r="C24" s="14">
        <f t="shared" ca="1" si="2"/>
        <v>0.45575041546207595</v>
      </c>
      <c r="D24" s="13">
        <f t="shared" ca="1" si="3"/>
        <v>2</v>
      </c>
      <c r="F24" s="16">
        <v>8</v>
      </c>
      <c r="G24" s="16">
        <f t="shared" ca="1" si="4"/>
        <v>4</v>
      </c>
      <c r="H24" s="16">
        <f t="shared" ca="1" si="5"/>
        <v>18</v>
      </c>
    </row>
    <row r="25" spans="2:8" x14ac:dyDescent="0.35">
      <c r="B25" s="13">
        <v>9</v>
      </c>
      <c r="C25" s="14">
        <f t="shared" ca="1" si="2"/>
        <v>0.30614501883094392</v>
      </c>
      <c r="D25" s="13">
        <f t="shared" ca="1" si="3"/>
        <v>2</v>
      </c>
      <c r="F25" s="16">
        <v>9</v>
      </c>
      <c r="G25" s="16">
        <f t="shared" ca="1" si="4"/>
        <v>2</v>
      </c>
      <c r="H25" s="16">
        <f t="shared" ca="1" si="5"/>
        <v>20</v>
      </c>
    </row>
    <row r="26" spans="2:8" x14ac:dyDescent="0.35">
      <c r="B26" s="13">
        <v>10</v>
      </c>
      <c r="C26" s="14">
        <f t="shared" ca="1" si="2"/>
        <v>0.11837186118516052</v>
      </c>
      <c r="D26" s="13">
        <f t="shared" ca="1" si="3"/>
        <v>1</v>
      </c>
      <c r="F26" s="16">
        <v>10</v>
      </c>
      <c r="G26" s="16">
        <f t="shared" ca="1" si="4"/>
        <v>2</v>
      </c>
      <c r="H26" s="16">
        <f t="shared" ca="1" si="5"/>
        <v>22</v>
      </c>
    </row>
    <row r="27" spans="2:8" x14ac:dyDescent="0.35">
      <c r="B27" s="13">
        <v>11</v>
      </c>
      <c r="C27" s="14">
        <f t="shared" ca="1" si="2"/>
        <v>0.1566189393237325</v>
      </c>
      <c r="D27" s="13">
        <f t="shared" ca="1" si="3"/>
        <v>1</v>
      </c>
      <c r="F27" s="16">
        <v>11</v>
      </c>
      <c r="G27" s="16">
        <f t="shared" ca="1" si="4"/>
        <v>1</v>
      </c>
      <c r="H27" s="16">
        <f t="shared" ca="1" si="5"/>
        <v>23</v>
      </c>
    </row>
    <row r="28" spans="2:8" x14ac:dyDescent="0.35">
      <c r="B28" s="13">
        <v>12</v>
      </c>
      <c r="C28" s="14">
        <f t="shared" ca="1" si="2"/>
        <v>0.47545430667879474</v>
      </c>
      <c r="D28" s="13">
        <f t="shared" ca="1" si="3"/>
        <v>2</v>
      </c>
      <c r="F28" s="16">
        <v>12</v>
      </c>
      <c r="G28" s="16">
        <f t="shared" ca="1" si="4"/>
        <v>1</v>
      </c>
      <c r="H28" s="16">
        <f t="shared" ca="1" si="5"/>
        <v>24</v>
      </c>
    </row>
    <row r="29" spans="2:8" x14ac:dyDescent="0.35">
      <c r="B29" s="13">
        <v>13</v>
      </c>
      <c r="C29" s="14">
        <f t="shared" ca="1" si="2"/>
        <v>6.2813382929815642E-2</v>
      </c>
      <c r="D29" s="13">
        <f t="shared" ca="1" si="3"/>
        <v>1</v>
      </c>
      <c r="F29" s="16">
        <v>13</v>
      </c>
      <c r="G29" s="16">
        <f t="shared" ca="1" si="4"/>
        <v>2</v>
      </c>
      <c r="H29" s="16">
        <f t="shared" ca="1" si="5"/>
        <v>26</v>
      </c>
    </row>
    <row r="30" spans="2:8" x14ac:dyDescent="0.35">
      <c r="B30" s="13">
        <v>14</v>
      </c>
      <c r="C30" s="14">
        <f t="shared" ca="1" si="2"/>
        <v>0.46459029384158879</v>
      </c>
      <c r="D30" s="13">
        <f t="shared" ca="1" si="3"/>
        <v>2</v>
      </c>
      <c r="F30" s="16">
        <v>14</v>
      </c>
      <c r="G30" s="16">
        <f t="shared" ca="1" si="4"/>
        <v>1</v>
      </c>
      <c r="H30" s="16">
        <f t="shared" ca="1" si="5"/>
        <v>27</v>
      </c>
    </row>
    <row r="31" spans="2:8" x14ac:dyDescent="0.35">
      <c r="B31" s="13">
        <v>15</v>
      </c>
      <c r="C31" s="14">
        <f t="shared" ca="1" si="2"/>
        <v>0.67698083367239348</v>
      </c>
      <c r="D31" s="13">
        <f t="shared" ca="1" si="3"/>
        <v>3</v>
      </c>
      <c r="F31" s="16">
        <v>15</v>
      </c>
      <c r="G31" s="16">
        <f t="shared" ca="1" si="4"/>
        <v>2</v>
      </c>
      <c r="H31" s="16">
        <f t="shared" ca="1" si="5"/>
        <v>29</v>
      </c>
    </row>
    <row r="32" spans="2:8" x14ac:dyDescent="0.35">
      <c r="B32" s="13">
        <v>16</v>
      </c>
      <c r="C32" s="14">
        <f t="shared" ca="1" si="2"/>
        <v>0.82211406575260648</v>
      </c>
      <c r="D32" s="13">
        <f t="shared" ca="1" si="3"/>
        <v>4</v>
      </c>
      <c r="F32" s="16">
        <v>16</v>
      </c>
      <c r="G32" s="16">
        <f t="shared" ca="1" si="4"/>
        <v>3</v>
      </c>
      <c r="H32" s="16">
        <f t="shared" ca="1" si="5"/>
        <v>32</v>
      </c>
    </row>
    <row r="33" spans="2:8" x14ac:dyDescent="0.35">
      <c r="B33" s="13">
        <v>17</v>
      </c>
      <c r="C33" s="14">
        <f t="shared" ca="1" si="2"/>
        <v>0.25091625661067085</v>
      </c>
      <c r="D33" s="13">
        <f t="shared" ca="1" si="3"/>
        <v>2</v>
      </c>
      <c r="F33" s="16">
        <v>17</v>
      </c>
      <c r="G33" s="16">
        <f t="shared" ca="1" si="4"/>
        <v>4</v>
      </c>
      <c r="H33" s="16">
        <f t="shared" ca="1" si="5"/>
        <v>36</v>
      </c>
    </row>
    <row r="34" spans="2:8" x14ac:dyDescent="0.35">
      <c r="B34" s="13">
        <v>18</v>
      </c>
      <c r="C34" s="14">
        <f t="shared" ca="1" si="2"/>
        <v>0.27442659997315488</v>
      </c>
      <c r="D34" s="13">
        <f t="shared" ca="1" si="3"/>
        <v>2</v>
      </c>
      <c r="F34" s="16">
        <v>18</v>
      </c>
      <c r="G34" s="16">
        <f t="shared" ca="1" si="4"/>
        <v>2</v>
      </c>
      <c r="H34" s="16">
        <f t="shared" ca="1" si="5"/>
        <v>38</v>
      </c>
    </row>
    <row r="35" spans="2:8" x14ac:dyDescent="0.35">
      <c r="B35" s="13">
        <v>19</v>
      </c>
      <c r="C35" s="14">
        <f t="shared" ca="1" si="2"/>
        <v>0.68741675734803487</v>
      </c>
      <c r="D35" s="13">
        <f t="shared" ca="1" si="3"/>
        <v>3</v>
      </c>
      <c r="F35" s="16">
        <v>19</v>
      </c>
      <c r="G35" s="16">
        <f t="shared" ca="1" si="4"/>
        <v>2</v>
      </c>
      <c r="H35" s="16">
        <f t="shared" ca="1" si="5"/>
        <v>40</v>
      </c>
    </row>
    <row r="36" spans="2:8" x14ac:dyDescent="0.35">
      <c r="B36" s="13">
        <v>20</v>
      </c>
      <c r="C36" s="14">
        <f t="shared" ca="1" si="2"/>
        <v>0.87725278442710919</v>
      </c>
      <c r="D36" s="13">
        <f t="shared" ca="1" si="3"/>
        <v>4</v>
      </c>
      <c r="F36" s="16">
        <v>20</v>
      </c>
      <c r="G36" s="16">
        <f t="shared" ca="1" si="4"/>
        <v>3</v>
      </c>
      <c r="H36" s="16">
        <f t="shared" ca="1" si="5"/>
        <v>43</v>
      </c>
    </row>
    <row r="37" spans="2:8" x14ac:dyDescent="0.35">
      <c r="B37" s="13">
        <v>21</v>
      </c>
      <c r="C37" s="14">
        <f t="shared" ca="1" si="2"/>
        <v>0.64939895170259543</v>
      </c>
      <c r="D37" s="13">
        <f t="shared" ca="1" si="3"/>
        <v>3</v>
      </c>
      <c r="F37" s="16">
        <v>21</v>
      </c>
      <c r="G37" s="16">
        <f t="shared" ca="1" si="4"/>
        <v>4</v>
      </c>
      <c r="H37" s="16">
        <f t="shared" ca="1" si="5"/>
        <v>47</v>
      </c>
    </row>
    <row r="38" spans="2:8" x14ac:dyDescent="0.35">
      <c r="F38" s="16">
        <v>22</v>
      </c>
      <c r="G38" s="16">
        <f t="shared" ca="1" si="4"/>
        <v>3</v>
      </c>
      <c r="H38" s="16">
        <f ca="1">H37+G38</f>
        <v>50</v>
      </c>
    </row>
  </sheetData>
  <mergeCells count="15">
    <mergeCell ref="B13:C13"/>
    <mergeCell ref="D13:E13"/>
    <mergeCell ref="F13:G13"/>
    <mergeCell ref="B11:C11"/>
    <mergeCell ref="D11:E11"/>
    <mergeCell ref="F11:G11"/>
    <mergeCell ref="B12:C12"/>
    <mergeCell ref="D12:E12"/>
    <mergeCell ref="F12:G12"/>
    <mergeCell ref="B8:C9"/>
    <mergeCell ref="D8:E9"/>
    <mergeCell ref="F8:G9"/>
    <mergeCell ref="B10:C10"/>
    <mergeCell ref="D10:E10"/>
    <mergeCell ref="F10:G10"/>
  </mergeCells>
  <pageMargins left="0.7" right="0.7" top="0.75" bottom="0.75" header="0.3" footer="0.3"/>
  <pageSetup scale="62"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9EB47-ECEE-44FF-9663-A27AA9FEC743}">
  <dimension ref="B8:O66"/>
  <sheetViews>
    <sheetView topLeftCell="A17" workbookViewId="0">
      <selection activeCell="I32" sqref="I32"/>
    </sheetView>
  </sheetViews>
  <sheetFormatPr defaultRowHeight="14.4" x14ac:dyDescent="0.3"/>
  <cols>
    <col min="4" max="4" width="14.5546875" bestFit="1" customWidth="1"/>
    <col min="5" max="5" width="10.6640625" bestFit="1" customWidth="1"/>
    <col min="6" max="6" width="17" bestFit="1" customWidth="1"/>
    <col min="7" max="7" width="11.21875" bestFit="1" customWidth="1"/>
    <col min="8" max="8" width="14.77734375" bestFit="1" customWidth="1"/>
    <col min="9" max="9" width="14.5546875" bestFit="1" customWidth="1"/>
    <col min="10" max="10" width="10.6640625" bestFit="1" customWidth="1"/>
    <col min="11" max="11" width="17" bestFit="1" customWidth="1"/>
    <col min="12" max="12" width="11.21875" bestFit="1" customWidth="1"/>
    <col min="13" max="13" width="14.77734375" bestFit="1" customWidth="1"/>
    <col min="14" max="14" width="12.6640625" bestFit="1" customWidth="1"/>
    <col min="15" max="15" width="13.21875" bestFit="1" customWidth="1"/>
  </cols>
  <sheetData>
    <row r="8" spans="2:15" x14ac:dyDescent="0.3">
      <c r="B8" t="s">
        <v>106</v>
      </c>
      <c r="D8" s="64" t="s">
        <v>107</v>
      </c>
      <c r="E8" s="64"/>
      <c r="F8" s="64"/>
      <c r="G8" s="64"/>
      <c r="H8" s="64"/>
      <c r="J8" t="s">
        <v>108</v>
      </c>
      <c r="K8" s="64" t="s">
        <v>109</v>
      </c>
      <c r="L8" s="64"/>
      <c r="M8" s="64"/>
      <c r="N8" s="64"/>
      <c r="O8" s="64"/>
    </row>
    <row r="9" spans="2:15" x14ac:dyDescent="0.3">
      <c r="B9" s="67" t="s">
        <v>101</v>
      </c>
      <c r="C9" s="67"/>
      <c r="D9" s="67"/>
      <c r="E9" s="67" t="s">
        <v>6</v>
      </c>
      <c r="F9" s="67"/>
      <c r="G9" s="68" t="s">
        <v>7</v>
      </c>
      <c r="H9" s="68"/>
      <c r="J9" s="67" t="s">
        <v>110</v>
      </c>
      <c r="K9" s="67"/>
      <c r="L9" s="67" t="s">
        <v>6</v>
      </c>
      <c r="M9" s="67"/>
      <c r="N9" s="68" t="s">
        <v>7</v>
      </c>
      <c r="O9" s="68"/>
    </row>
    <row r="10" spans="2:15" x14ac:dyDescent="0.3">
      <c r="B10" s="67"/>
      <c r="C10" s="67"/>
      <c r="D10" s="67"/>
      <c r="E10" s="67"/>
      <c r="F10" s="67"/>
      <c r="G10" s="68"/>
      <c r="H10" s="68"/>
      <c r="J10" s="67"/>
      <c r="K10" s="67"/>
      <c r="L10" s="67"/>
      <c r="M10" s="67"/>
      <c r="N10" s="68"/>
      <c r="O10" s="68"/>
    </row>
    <row r="11" spans="2:15" x14ac:dyDescent="0.3">
      <c r="B11" s="64">
        <v>1</v>
      </c>
      <c r="C11" s="64"/>
      <c r="D11" s="64"/>
      <c r="E11" s="69">
        <f>1/8</f>
        <v>0.125</v>
      </c>
      <c r="F11" s="69"/>
      <c r="G11" s="69">
        <f>E11</f>
        <v>0.125</v>
      </c>
      <c r="H11" s="69"/>
      <c r="J11" s="64">
        <v>1</v>
      </c>
      <c r="K11" s="64"/>
      <c r="L11" s="69">
        <v>0.1</v>
      </c>
      <c r="M11" s="69"/>
      <c r="N11" s="69">
        <f>L11</f>
        <v>0.1</v>
      </c>
      <c r="O11" s="69"/>
    </row>
    <row r="12" spans="2:15" x14ac:dyDescent="0.3">
      <c r="B12" s="64">
        <v>2</v>
      </c>
      <c r="C12" s="64"/>
      <c r="D12" s="64"/>
      <c r="E12" s="69">
        <f t="shared" ref="E12:E18" si="0">1/8</f>
        <v>0.125</v>
      </c>
      <c r="F12" s="69"/>
      <c r="G12" s="69">
        <f>G11+E12</f>
        <v>0.25</v>
      </c>
      <c r="H12" s="69"/>
      <c r="J12" s="64">
        <v>2</v>
      </c>
      <c r="K12" s="64"/>
      <c r="L12" s="69">
        <v>0.2</v>
      </c>
      <c r="M12" s="69"/>
      <c r="N12" s="69">
        <f>N11+L12</f>
        <v>0.30000000000000004</v>
      </c>
      <c r="O12" s="69"/>
    </row>
    <row r="13" spans="2:15" x14ac:dyDescent="0.3">
      <c r="B13" s="64">
        <v>3</v>
      </c>
      <c r="C13" s="64"/>
      <c r="D13" s="64"/>
      <c r="E13" s="69">
        <f t="shared" si="0"/>
        <v>0.125</v>
      </c>
      <c r="F13" s="69"/>
      <c r="G13" s="69">
        <f t="shared" ref="G13:G18" si="1">G12+E13</f>
        <v>0.375</v>
      </c>
      <c r="H13" s="69"/>
      <c r="J13" s="64">
        <v>3</v>
      </c>
      <c r="K13" s="64"/>
      <c r="L13" s="69">
        <v>0.3</v>
      </c>
      <c r="M13" s="69"/>
      <c r="N13" s="69">
        <f t="shared" ref="N13:N16" si="2">N12+L13</f>
        <v>0.60000000000000009</v>
      </c>
      <c r="O13" s="69"/>
    </row>
    <row r="14" spans="2:15" x14ac:dyDescent="0.3">
      <c r="B14" s="64">
        <v>4</v>
      </c>
      <c r="C14" s="64"/>
      <c r="D14" s="64"/>
      <c r="E14" s="69">
        <f t="shared" si="0"/>
        <v>0.125</v>
      </c>
      <c r="F14" s="69"/>
      <c r="G14" s="69">
        <f t="shared" si="1"/>
        <v>0.5</v>
      </c>
      <c r="H14" s="69"/>
      <c r="J14" s="64">
        <v>4</v>
      </c>
      <c r="K14" s="64"/>
      <c r="L14" s="69">
        <v>0.25</v>
      </c>
      <c r="M14" s="69"/>
      <c r="N14" s="69">
        <f t="shared" si="2"/>
        <v>0.85000000000000009</v>
      </c>
      <c r="O14" s="69"/>
    </row>
    <row r="15" spans="2:15" x14ac:dyDescent="0.3">
      <c r="B15" s="64">
        <v>5</v>
      </c>
      <c r="C15" s="64"/>
      <c r="D15" s="64"/>
      <c r="E15" s="69">
        <f t="shared" si="0"/>
        <v>0.125</v>
      </c>
      <c r="F15" s="69"/>
      <c r="G15" s="69">
        <f t="shared" si="1"/>
        <v>0.625</v>
      </c>
      <c r="H15" s="69"/>
      <c r="J15" s="64">
        <v>5</v>
      </c>
      <c r="K15" s="64"/>
      <c r="L15" s="69">
        <v>0.1</v>
      </c>
      <c r="M15" s="69"/>
      <c r="N15" s="69">
        <f t="shared" si="2"/>
        <v>0.95000000000000007</v>
      </c>
      <c r="O15" s="69"/>
    </row>
    <row r="16" spans="2:15" x14ac:dyDescent="0.3">
      <c r="B16" s="64">
        <v>6</v>
      </c>
      <c r="C16" s="64"/>
      <c r="D16" s="64"/>
      <c r="E16" s="69">
        <f t="shared" si="0"/>
        <v>0.125</v>
      </c>
      <c r="F16" s="69"/>
      <c r="G16" s="69">
        <f t="shared" si="1"/>
        <v>0.75</v>
      </c>
      <c r="H16" s="69"/>
      <c r="J16" s="64">
        <v>6</v>
      </c>
      <c r="K16" s="64"/>
      <c r="L16" s="69">
        <v>0.05</v>
      </c>
      <c r="M16" s="69"/>
      <c r="N16" s="69">
        <f t="shared" si="2"/>
        <v>1</v>
      </c>
      <c r="O16" s="69"/>
    </row>
    <row r="17" spans="2:15" x14ac:dyDescent="0.3">
      <c r="B17" s="64">
        <v>7</v>
      </c>
      <c r="C17" s="64"/>
      <c r="D17" s="64"/>
      <c r="E17" s="69">
        <f t="shared" si="0"/>
        <v>0.125</v>
      </c>
      <c r="F17" s="69"/>
      <c r="G17" s="69">
        <f t="shared" si="1"/>
        <v>0.875</v>
      </c>
      <c r="H17" s="69"/>
    </row>
    <row r="18" spans="2:15" x14ac:dyDescent="0.3">
      <c r="B18" s="64">
        <v>8</v>
      </c>
      <c r="C18" s="64"/>
      <c r="D18" s="64"/>
      <c r="E18" s="69">
        <f t="shared" si="0"/>
        <v>0.125</v>
      </c>
      <c r="F18" s="69"/>
      <c r="G18" s="69">
        <f t="shared" si="1"/>
        <v>1</v>
      </c>
      <c r="H18" s="69"/>
    </row>
    <row r="20" spans="2:15" x14ac:dyDescent="0.3">
      <c r="B20" t="s">
        <v>111</v>
      </c>
      <c r="C20" s="70" t="s">
        <v>119</v>
      </c>
      <c r="D20" t="s">
        <v>101</v>
      </c>
      <c r="E20" t="s">
        <v>98</v>
      </c>
      <c r="H20" t="s">
        <v>111</v>
      </c>
      <c r="I20" t="s">
        <v>101</v>
      </c>
      <c r="J20" t="s">
        <v>104</v>
      </c>
      <c r="K20" t="s">
        <v>112</v>
      </c>
      <c r="L20" t="s">
        <v>98</v>
      </c>
      <c r="M20" t="s">
        <v>113</v>
      </c>
      <c r="N20" t="s">
        <v>114</v>
      </c>
      <c r="O20" t="s">
        <v>115</v>
      </c>
    </row>
    <row r="21" spans="2:15" x14ac:dyDescent="0.3">
      <c r="B21" s="11" t="s">
        <v>118</v>
      </c>
      <c r="C21" s="70"/>
      <c r="D21" s="11" t="s">
        <v>116</v>
      </c>
      <c r="E21" s="11" t="s">
        <v>117</v>
      </c>
      <c r="F21" s="11"/>
      <c r="G21" s="11"/>
      <c r="H21" s="11">
        <v>1</v>
      </c>
      <c r="I21" s="11">
        <v>0</v>
      </c>
      <c r="J21" s="11">
        <v>0</v>
      </c>
      <c r="K21">
        <v>0</v>
      </c>
      <c r="L21">
        <v>2</v>
      </c>
      <c r="M21">
        <f>L21+K21</f>
        <v>2</v>
      </c>
      <c r="N21">
        <f>K21-J21</f>
        <v>0</v>
      </c>
      <c r="O21">
        <f>M21-J21</f>
        <v>2</v>
      </c>
    </row>
    <row r="22" spans="2:15" x14ac:dyDescent="0.3">
      <c r="B22">
        <v>1</v>
      </c>
      <c r="C22" s="1">
        <f ca="1">RAND()</f>
        <v>0.69729939740861391</v>
      </c>
      <c r="D22">
        <f ca="1">IF(C22&lt;=$G$11,$B$11,IF(C22&lt;=$G$12,$B$12,IF(C22&lt;=$G$13,$B$13,IF(C22&lt;=$G$14,$B$14,IF(C22&lt;=$G$15,$B$15,IF(C22&lt;=$G$16,$B$16,IF(C22&lt;=$G$17,$B$17,IF(C22&lt;=$G$18,$B$18,"Error"))))))))</f>
        <v>6</v>
      </c>
      <c r="E22">
        <f ca="1">IF(C22&lt;=$N$11,$J$11,IF(C22&lt;=$N$12,$J$12,IF(C22&lt;=$N$13,$J$13,IF(C22&lt;=$N$14,$J$14,IF(C22&lt;=$N$15,$J$15,IF(C22&lt;=$N$16,$J$16,"Error"))))))</f>
        <v>4</v>
      </c>
      <c r="H22" s="11">
        <v>2</v>
      </c>
      <c r="I22">
        <v>5</v>
      </c>
      <c r="J22">
        <f>J21+I22</f>
        <v>5</v>
      </c>
      <c r="K22">
        <f>MAX(J22,M21)</f>
        <v>5</v>
      </c>
      <c r="L22">
        <v>2</v>
      </c>
      <c r="M22">
        <f t="shared" ref="M22:M31" si="3">L22+K22</f>
        <v>7</v>
      </c>
      <c r="N22">
        <f t="shared" ref="N22:N31" si="4">K22-J22</f>
        <v>0</v>
      </c>
      <c r="O22">
        <f t="shared" ref="O22:O31" si="5">M22-J22</f>
        <v>2</v>
      </c>
    </row>
    <row r="23" spans="2:15" x14ac:dyDescent="0.3">
      <c r="B23">
        <v>2</v>
      </c>
      <c r="C23" s="1">
        <f t="shared" ref="C23:C41" ca="1" si="6">RAND()</f>
        <v>7.9970055852360944E-2</v>
      </c>
      <c r="D23">
        <f t="shared" ref="D23:D41" ca="1" si="7">IF(C23&lt;=$G$11,$B$11,IF(C23&lt;=$G$12,$B$12,IF(C23&lt;=$G$13,$B$13,IF(C23&lt;=$G$14,$B$14,IF(C23&lt;=$G$15,$B$15,IF(C23&lt;=$G$16,$B$16,IF(C23&lt;=$G$17,$B$17,IF(C23&lt;=$G$18,$B$18,"Error"))))))))</f>
        <v>1</v>
      </c>
      <c r="E23">
        <f t="shared" ref="E23:E41" ca="1" si="8">IF(C23&lt;=$N$11,$J$11,IF(C23&lt;=$N$12,$J$12,IF(C23&lt;=$N$13,$J$13,IF(C23&lt;=$N$14,$J$14,IF(C23&lt;=$N$15,$J$15,IF(C23&lt;=$N$16,$J$16,"Error"))))))</f>
        <v>1</v>
      </c>
      <c r="H23" s="11">
        <v>3</v>
      </c>
      <c r="I23">
        <v>5</v>
      </c>
      <c r="J23">
        <f t="shared" ref="J23:J31" si="9">J22+I23</f>
        <v>10</v>
      </c>
      <c r="K23">
        <f>MAX(J23,M22)</f>
        <v>10</v>
      </c>
      <c r="L23">
        <v>4</v>
      </c>
      <c r="M23">
        <f t="shared" si="3"/>
        <v>14</v>
      </c>
      <c r="N23">
        <f t="shared" si="4"/>
        <v>0</v>
      </c>
      <c r="O23">
        <f t="shared" si="5"/>
        <v>4</v>
      </c>
    </row>
    <row r="24" spans="2:15" x14ac:dyDescent="0.3">
      <c r="B24">
        <v>3</v>
      </c>
      <c r="C24" s="1">
        <f t="shared" ca="1" si="6"/>
        <v>0.99842120205289198</v>
      </c>
      <c r="D24">
        <f t="shared" ca="1" si="7"/>
        <v>8</v>
      </c>
      <c r="E24">
        <f t="shared" ca="1" si="8"/>
        <v>6</v>
      </c>
      <c r="H24" s="11">
        <v>4</v>
      </c>
      <c r="I24">
        <v>4</v>
      </c>
      <c r="J24">
        <f t="shared" si="9"/>
        <v>14</v>
      </c>
      <c r="K24">
        <f t="shared" ref="K24:K31" si="10">MAX(J24,M23)</f>
        <v>14</v>
      </c>
      <c r="L24">
        <v>4</v>
      </c>
      <c r="M24">
        <f t="shared" si="3"/>
        <v>18</v>
      </c>
      <c r="N24">
        <f t="shared" si="4"/>
        <v>0</v>
      </c>
      <c r="O24">
        <f t="shared" si="5"/>
        <v>4</v>
      </c>
    </row>
    <row r="25" spans="2:15" x14ac:dyDescent="0.3">
      <c r="B25">
        <v>4</v>
      </c>
      <c r="C25" s="1">
        <f t="shared" ca="1" si="6"/>
        <v>0.11838890054686579</v>
      </c>
      <c r="D25">
        <f t="shared" ca="1" si="7"/>
        <v>1</v>
      </c>
      <c r="E25">
        <f t="shared" ca="1" si="8"/>
        <v>2</v>
      </c>
      <c r="H25" s="11">
        <v>5</v>
      </c>
      <c r="I25">
        <v>2</v>
      </c>
      <c r="J25">
        <f t="shared" si="9"/>
        <v>16</v>
      </c>
      <c r="K25">
        <f t="shared" si="10"/>
        <v>18</v>
      </c>
      <c r="L25">
        <v>3</v>
      </c>
      <c r="M25">
        <f t="shared" si="3"/>
        <v>21</v>
      </c>
      <c r="N25">
        <f t="shared" si="4"/>
        <v>2</v>
      </c>
      <c r="O25">
        <f t="shared" si="5"/>
        <v>5</v>
      </c>
    </row>
    <row r="26" spans="2:15" x14ac:dyDescent="0.3">
      <c r="B26">
        <v>5</v>
      </c>
      <c r="C26" s="1">
        <f t="shared" ca="1" si="6"/>
        <v>0.27007869859015377</v>
      </c>
      <c r="D26">
        <f t="shared" ca="1" si="7"/>
        <v>3</v>
      </c>
      <c r="E26">
        <f t="shared" ca="1" si="8"/>
        <v>2</v>
      </c>
      <c r="H26" s="11">
        <v>6</v>
      </c>
      <c r="I26">
        <v>8</v>
      </c>
      <c r="J26">
        <f t="shared" si="9"/>
        <v>24</v>
      </c>
      <c r="K26">
        <f t="shared" si="10"/>
        <v>24</v>
      </c>
      <c r="L26">
        <v>2</v>
      </c>
      <c r="M26">
        <f t="shared" si="3"/>
        <v>26</v>
      </c>
      <c r="N26">
        <f t="shared" si="4"/>
        <v>0</v>
      </c>
      <c r="O26">
        <f t="shared" si="5"/>
        <v>2</v>
      </c>
    </row>
    <row r="27" spans="2:15" x14ac:dyDescent="0.3">
      <c r="B27">
        <v>6</v>
      </c>
      <c r="C27" s="1">
        <f t="shared" ca="1" si="6"/>
        <v>0.6953596198433466</v>
      </c>
      <c r="D27">
        <f t="shared" ca="1" si="7"/>
        <v>6</v>
      </c>
      <c r="E27">
        <f t="shared" ca="1" si="8"/>
        <v>4</v>
      </c>
      <c r="H27" s="11">
        <v>7</v>
      </c>
      <c r="I27">
        <v>7</v>
      </c>
      <c r="J27">
        <f t="shared" si="9"/>
        <v>31</v>
      </c>
      <c r="K27">
        <f t="shared" si="10"/>
        <v>31</v>
      </c>
      <c r="L27">
        <v>3</v>
      </c>
      <c r="M27">
        <f t="shared" si="3"/>
        <v>34</v>
      </c>
      <c r="N27">
        <f t="shared" si="4"/>
        <v>0</v>
      </c>
      <c r="O27">
        <f t="shared" si="5"/>
        <v>3</v>
      </c>
    </row>
    <row r="28" spans="2:15" x14ac:dyDescent="0.3">
      <c r="B28">
        <v>7</v>
      </c>
      <c r="C28" s="1">
        <f t="shared" ca="1" si="6"/>
        <v>0.17478302670670498</v>
      </c>
      <c r="D28">
        <f t="shared" ca="1" si="7"/>
        <v>2</v>
      </c>
      <c r="E28">
        <f t="shared" ca="1" si="8"/>
        <v>2</v>
      </c>
      <c r="H28" s="11">
        <v>8</v>
      </c>
      <c r="I28">
        <v>8</v>
      </c>
      <c r="J28">
        <f t="shared" si="9"/>
        <v>39</v>
      </c>
      <c r="K28">
        <f t="shared" si="10"/>
        <v>39</v>
      </c>
      <c r="L28">
        <v>5</v>
      </c>
      <c r="M28">
        <f t="shared" si="3"/>
        <v>44</v>
      </c>
      <c r="N28">
        <f t="shared" si="4"/>
        <v>0</v>
      </c>
      <c r="O28">
        <f t="shared" si="5"/>
        <v>5</v>
      </c>
    </row>
    <row r="29" spans="2:15" x14ac:dyDescent="0.3">
      <c r="B29">
        <v>8</v>
      </c>
      <c r="C29" s="1">
        <f t="shared" ca="1" si="6"/>
        <v>0.63357838572778036</v>
      </c>
      <c r="D29">
        <f t="shared" ca="1" si="7"/>
        <v>6</v>
      </c>
      <c r="E29">
        <f t="shared" ca="1" si="8"/>
        <v>4</v>
      </c>
      <c r="H29" s="11">
        <v>9</v>
      </c>
      <c r="I29">
        <v>5</v>
      </c>
      <c r="J29">
        <f t="shared" si="9"/>
        <v>44</v>
      </c>
      <c r="K29">
        <f t="shared" si="10"/>
        <v>44</v>
      </c>
      <c r="L29">
        <v>1</v>
      </c>
      <c r="M29">
        <f t="shared" si="3"/>
        <v>45</v>
      </c>
      <c r="N29">
        <f t="shared" si="4"/>
        <v>0</v>
      </c>
      <c r="O29">
        <f t="shared" si="5"/>
        <v>1</v>
      </c>
    </row>
    <row r="30" spans="2:15" x14ac:dyDescent="0.3">
      <c r="B30">
        <v>9</v>
      </c>
      <c r="C30" s="1">
        <f t="shared" ca="1" si="6"/>
        <v>0.5624621782985042</v>
      </c>
      <c r="D30">
        <f t="shared" ca="1" si="7"/>
        <v>5</v>
      </c>
      <c r="E30">
        <f t="shared" ca="1" si="8"/>
        <v>3</v>
      </c>
      <c r="H30" s="11">
        <v>10</v>
      </c>
      <c r="I30">
        <v>2</v>
      </c>
      <c r="J30">
        <f t="shared" si="9"/>
        <v>46</v>
      </c>
      <c r="K30">
        <f t="shared" si="10"/>
        <v>46</v>
      </c>
      <c r="L30">
        <v>6</v>
      </c>
      <c r="M30">
        <f t="shared" si="3"/>
        <v>52</v>
      </c>
      <c r="N30">
        <f t="shared" si="4"/>
        <v>0</v>
      </c>
      <c r="O30">
        <f t="shared" si="5"/>
        <v>6</v>
      </c>
    </row>
    <row r="31" spans="2:15" x14ac:dyDescent="0.3">
      <c r="B31">
        <v>10</v>
      </c>
      <c r="C31" s="1">
        <f t="shared" ca="1" si="6"/>
        <v>0.49756883475154356</v>
      </c>
      <c r="D31">
        <f t="shared" ca="1" si="7"/>
        <v>4</v>
      </c>
      <c r="E31">
        <f t="shared" ca="1" si="8"/>
        <v>3</v>
      </c>
      <c r="H31" s="11">
        <v>11</v>
      </c>
      <c r="I31">
        <v>1</v>
      </c>
      <c r="J31">
        <f t="shared" si="9"/>
        <v>47</v>
      </c>
      <c r="K31">
        <f t="shared" si="10"/>
        <v>52</v>
      </c>
      <c r="L31">
        <v>4</v>
      </c>
      <c r="M31">
        <f t="shared" si="3"/>
        <v>56</v>
      </c>
      <c r="N31">
        <f t="shared" si="4"/>
        <v>5</v>
      </c>
      <c r="O31">
        <f t="shared" si="5"/>
        <v>9</v>
      </c>
    </row>
    <row r="32" spans="2:15" x14ac:dyDescent="0.3">
      <c r="B32">
        <v>11</v>
      </c>
      <c r="C32" s="1">
        <f t="shared" ca="1" si="6"/>
        <v>0.94459458152135822</v>
      </c>
      <c r="D32">
        <f t="shared" ca="1" si="7"/>
        <v>8</v>
      </c>
      <c r="E32">
        <f t="shared" ca="1" si="8"/>
        <v>5</v>
      </c>
      <c r="H32" s="11"/>
      <c r="I32" t="s">
        <v>120</v>
      </c>
    </row>
    <row r="33" spans="2:8" x14ac:dyDescent="0.3">
      <c r="B33">
        <v>12</v>
      </c>
      <c r="C33" s="1">
        <f t="shared" ca="1" si="6"/>
        <v>0.24097041252644502</v>
      </c>
      <c r="D33">
        <f t="shared" ca="1" si="7"/>
        <v>2</v>
      </c>
      <c r="E33">
        <f t="shared" ca="1" si="8"/>
        <v>2</v>
      </c>
      <c r="H33" s="11"/>
    </row>
    <row r="34" spans="2:8" x14ac:dyDescent="0.3">
      <c r="B34">
        <v>13</v>
      </c>
      <c r="C34" s="1">
        <f t="shared" ca="1" si="6"/>
        <v>0.41520239360226485</v>
      </c>
      <c r="D34">
        <f t="shared" ca="1" si="7"/>
        <v>4</v>
      </c>
      <c r="E34">
        <f t="shared" ca="1" si="8"/>
        <v>3</v>
      </c>
      <c r="H34" s="11"/>
    </row>
    <row r="35" spans="2:8" x14ac:dyDescent="0.3">
      <c r="B35">
        <v>14</v>
      </c>
      <c r="C35" s="1">
        <f t="shared" ca="1" si="6"/>
        <v>0.61844781552557815</v>
      </c>
      <c r="D35">
        <f t="shared" ca="1" si="7"/>
        <v>5</v>
      </c>
      <c r="E35">
        <f t="shared" ca="1" si="8"/>
        <v>4</v>
      </c>
      <c r="H35" s="11"/>
    </row>
    <row r="36" spans="2:8" x14ac:dyDescent="0.3">
      <c r="B36">
        <v>15</v>
      </c>
      <c r="C36" s="1">
        <f t="shared" ca="1" si="6"/>
        <v>0.85473623114564123</v>
      </c>
      <c r="D36">
        <f t="shared" ca="1" si="7"/>
        <v>7</v>
      </c>
      <c r="E36">
        <f t="shared" ca="1" si="8"/>
        <v>5</v>
      </c>
      <c r="H36" s="11"/>
    </row>
    <row r="37" spans="2:8" x14ac:dyDescent="0.3">
      <c r="B37">
        <v>16</v>
      </c>
      <c r="C37" s="1">
        <f t="shared" ca="1" si="6"/>
        <v>0.92913214238966613</v>
      </c>
      <c r="D37">
        <f t="shared" ca="1" si="7"/>
        <v>8</v>
      </c>
      <c r="E37">
        <f t="shared" ca="1" si="8"/>
        <v>5</v>
      </c>
      <c r="H37" s="11"/>
    </row>
    <row r="38" spans="2:8" x14ac:dyDescent="0.3">
      <c r="B38">
        <v>17</v>
      </c>
      <c r="C38" s="1">
        <f t="shared" ca="1" si="6"/>
        <v>0.55601941426675761</v>
      </c>
      <c r="D38">
        <f t="shared" ca="1" si="7"/>
        <v>5</v>
      </c>
      <c r="E38">
        <f t="shared" ca="1" si="8"/>
        <v>3</v>
      </c>
      <c r="H38" s="11"/>
    </row>
    <row r="39" spans="2:8" x14ac:dyDescent="0.3">
      <c r="B39">
        <v>18</v>
      </c>
      <c r="C39" s="1">
        <f t="shared" ca="1" si="6"/>
        <v>0.34857522058916135</v>
      </c>
      <c r="D39">
        <f t="shared" ca="1" si="7"/>
        <v>3</v>
      </c>
      <c r="E39">
        <f t="shared" ca="1" si="8"/>
        <v>3</v>
      </c>
      <c r="H39" s="11"/>
    </row>
    <row r="40" spans="2:8" x14ac:dyDescent="0.3">
      <c r="B40">
        <v>19</v>
      </c>
      <c r="C40" s="1">
        <f t="shared" ca="1" si="6"/>
        <v>0.94645152066923854</v>
      </c>
      <c r="D40">
        <f t="shared" ca="1" si="7"/>
        <v>8</v>
      </c>
      <c r="E40">
        <f t="shared" ca="1" si="8"/>
        <v>5</v>
      </c>
      <c r="H40" s="11"/>
    </row>
    <row r="41" spans="2:8" x14ac:dyDescent="0.3">
      <c r="B41">
        <v>20</v>
      </c>
      <c r="C41" s="1">
        <f t="shared" ca="1" si="6"/>
        <v>0.15627266659734185</v>
      </c>
      <c r="D41">
        <f t="shared" ca="1" si="7"/>
        <v>2</v>
      </c>
      <c r="E41">
        <f t="shared" ca="1" si="8"/>
        <v>2</v>
      </c>
      <c r="H41" s="11"/>
    </row>
    <row r="42" spans="2:8" x14ac:dyDescent="0.3">
      <c r="H42" s="11"/>
    </row>
    <row r="43" spans="2:8" x14ac:dyDescent="0.3">
      <c r="H43" s="11"/>
    </row>
    <row r="44" spans="2:8" x14ac:dyDescent="0.3">
      <c r="H44" s="11"/>
    </row>
    <row r="45" spans="2:8" x14ac:dyDescent="0.3">
      <c r="H45" s="11"/>
    </row>
    <row r="46" spans="2:8" x14ac:dyDescent="0.3">
      <c r="H46" s="11"/>
    </row>
    <row r="47" spans="2:8" x14ac:dyDescent="0.3">
      <c r="H47" s="11"/>
    </row>
    <row r="48" spans="2:8" x14ac:dyDescent="0.3">
      <c r="H48" s="11"/>
    </row>
    <row r="49" spans="8:8" x14ac:dyDescent="0.3">
      <c r="H49" s="11"/>
    </row>
    <row r="50" spans="8:8" x14ac:dyDescent="0.3">
      <c r="H50" s="11"/>
    </row>
    <row r="51" spans="8:8" x14ac:dyDescent="0.3">
      <c r="H51" s="11"/>
    </row>
    <row r="52" spans="8:8" x14ac:dyDescent="0.3">
      <c r="H52" s="11"/>
    </row>
    <row r="53" spans="8:8" x14ac:dyDescent="0.3">
      <c r="H53" s="11"/>
    </row>
    <row r="54" spans="8:8" x14ac:dyDescent="0.3">
      <c r="H54" s="11"/>
    </row>
    <row r="55" spans="8:8" x14ac:dyDescent="0.3">
      <c r="H55" s="11"/>
    </row>
    <row r="56" spans="8:8" x14ac:dyDescent="0.3">
      <c r="H56" s="11"/>
    </row>
    <row r="57" spans="8:8" x14ac:dyDescent="0.3">
      <c r="H57" s="11"/>
    </row>
    <row r="58" spans="8:8" x14ac:dyDescent="0.3">
      <c r="H58" s="11"/>
    </row>
    <row r="59" spans="8:8" x14ac:dyDescent="0.3">
      <c r="H59" s="11"/>
    </row>
    <row r="60" spans="8:8" x14ac:dyDescent="0.3">
      <c r="H60" s="11"/>
    </row>
    <row r="61" spans="8:8" x14ac:dyDescent="0.3">
      <c r="H61" s="11"/>
    </row>
    <row r="62" spans="8:8" x14ac:dyDescent="0.3">
      <c r="H62" s="11"/>
    </row>
    <row r="63" spans="8:8" x14ac:dyDescent="0.3">
      <c r="H63" s="11"/>
    </row>
    <row r="64" spans="8:8" x14ac:dyDescent="0.3">
      <c r="H64" s="11"/>
    </row>
    <row r="65" spans="8:8" x14ac:dyDescent="0.3">
      <c r="H65" s="11"/>
    </row>
    <row r="66" spans="8:8" x14ac:dyDescent="0.3">
      <c r="H66" s="11"/>
    </row>
  </sheetData>
  <mergeCells count="51">
    <mergeCell ref="C20:C21"/>
    <mergeCell ref="B17:D17"/>
    <mergeCell ref="E17:F17"/>
    <mergeCell ref="G17:H17"/>
    <mergeCell ref="B18:D18"/>
    <mergeCell ref="E18:F18"/>
    <mergeCell ref="G18:H18"/>
    <mergeCell ref="N16:O16"/>
    <mergeCell ref="B15:D15"/>
    <mergeCell ref="E15:F15"/>
    <mergeCell ref="G15:H15"/>
    <mergeCell ref="J15:K15"/>
    <mergeCell ref="L15:M15"/>
    <mergeCell ref="N15:O15"/>
    <mergeCell ref="B16:D16"/>
    <mergeCell ref="E16:F16"/>
    <mergeCell ref="G16:H16"/>
    <mergeCell ref="J16:K16"/>
    <mergeCell ref="L16:M16"/>
    <mergeCell ref="N14:O14"/>
    <mergeCell ref="B13:D13"/>
    <mergeCell ref="E13:F13"/>
    <mergeCell ref="G13:H13"/>
    <mergeCell ref="J13:K13"/>
    <mergeCell ref="L13:M13"/>
    <mergeCell ref="N13:O13"/>
    <mergeCell ref="B14:D14"/>
    <mergeCell ref="E14:F14"/>
    <mergeCell ref="G14:H14"/>
    <mergeCell ref="J14:K14"/>
    <mergeCell ref="L14:M14"/>
    <mergeCell ref="N12:O12"/>
    <mergeCell ref="B11:D11"/>
    <mergeCell ref="E11:F11"/>
    <mergeCell ref="G11:H11"/>
    <mergeCell ref="J11:K11"/>
    <mergeCell ref="L11:M11"/>
    <mergeCell ref="N11:O11"/>
    <mergeCell ref="B12:D12"/>
    <mergeCell ref="E12:F12"/>
    <mergeCell ref="G12:H12"/>
    <mergeCell ref="J12:K12"/>
    <mergeCell ref="L12:M12"/>
    <mergeCell ref="D8:H8"/>
    <mergeCell ref="K8:O8"/>
    <mergeCell ref="B9:D10"/>
    <mergeCell ref="E9:F10"/>
    <mergeCell ref="G9:H10"/>
    <mergeCell ref="J9:K10"/>
    <mergeCell ref="L9:M10"/>
    <mergeCell ref="N9:O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CDAE3-6773-40E6-9FCE-ACE39D9590D5}">
  <sheetPr>
    <pageSetUpPr fitToPage="1"/>
  </sheetPr>
  <dimension ref="B8:O81"/>
  <sheetViews>
    <sheetView view="pageBreakPreview" topLeftCell="A20" zoomScale="40" zoomScaleNormal="100" zoomScaleSheetLayoutView="40" workbookViewId="0">
      <selection activeCell="L52" sqref="L52"/>
    </sheetView>
  </sheetViews>
  <sheetFormatPr defaultRowHeight="28.8" x14ac:dyDescent="0.55000000000000004"/>
  <cols>
    <col min="1" max="1" width="8.88671875" style="24"/>
    <col min="2" max="2" width="18.21875" style="24" bestFit="1" customWidth="1"/>
    <col min="3" max="3" width="31.44140625" style="24" bestFit="1" customWidth="1"/>
    <col min="4" max="4" width="30.44140625" style="24" bestFit="1" customWidth="1"/>
    <col min="5" max="5" width="23.109375" style="24" bestFit="1" customWidth="1"/>
    <col min="6" max="6" width="17" style="24" bestFit="1" customWidth="1"/>
    <col min="7" max="7" width="11.21875" style="24" bestFit="1" customWidth="1"/>
    <col min="8" max="8" width="20.44140625" style="24" bestFit="1" customWidth="1"/>
    <col min="9" max="9" width="30.44140625" style="24" bestFit="1" customWidth="1"/>
    <col min="10" max="10" width="22.33203125" style="24" bestFit="1" customWidth="1"/>
    <col min="11" max="11" width="35.44140625" style="24" bestFit="1" customWidth="1"/>
    <col min="12" max="12" width="23.109375" style="24" bestFit="1" customWidth="1"/>
    <col min="13" max="13" width="30.88671875" style="24" bestFit="1" customWidth="1"/>
    <col min="14" max="14" width="26.77734375" style="24" bestFit="1" customWidth="1"/>
    <col min="15" max="15" width="27.5546875" style="24" bestFit="1" customWidth="1"/>
    <col min="16" max="16384" width="8.88671875" style="24"/>
  </cols>
  <sheetData>
    <row r="8" spans="2:15" x14ac:dyDescent="0.55000000000000004">
      <c r="B8" s="23" t="s">
        <v>106</v>
      </c>
      <c r="C8" s="23"/>
      <c r="D8" s="72" t="s">
        <v>107</v>
      </c>
      <c r="E8" s="72"/>
      <c r="F8" s="72"/>
      <c r="G8" s="72"/>
      <c r="H8" s="72"/>
      <c r="J8" s="23" t="s">
        <v>108</v>
      </c>
      <c r="K8" s="72" t="s">
        <v>109</v>
      </c>
      <c r="L8" s="72"/>
      <c r="M8" s="72"/>
      <c r="N8" s="72"/>
      <c r="O8" s="72"/>
    </row>
    <row r="9" spans="2:15" x14ac:dyDescent="0.55000000000000004">
      <c r="B9" s="73" t="s">
        <v>101</v>
      </c>
      <c r="C9" s="73"/>
      <c r="D9" s="73"/>
      <c r="E9" s="73" t="s">
        <v>6</v>
      </c>
      <c r="F9" s="73"/>
      <c r="G9" s="74" t="s">
        <v>7</v>
      </c>
      <c r="H9" s="74"/>
      <c r="J9" s="73" t="s">
        <v>110</v>
      </c>
      <c r="K9" s="73"/>
      <c r="L9" s="73" t="s">
        <v>6</v>
      </c>
      <c r="M9" s="73"/>
      <c r="N9" s="74" t="s">
        <v>7</v>
      </c>
      <c r="O9" s="74"/>
    </row>
    <row r="10" spans="2:15" x14ac:dyDescent="0.55000000000000004">
      <c r="B10" s="73"/>
      <c r="C10" s="73"/>
      <c r="D10" s="73"/>
      <c r="E10" s="73"/>
      <c r="F10" s="73"/>
      <c r="G10" s="74"/>
      <c r="H10" s="74"/>
      <c r="J10" s="73"/>
      <c r="K10" s="73"/>
      <c r="L10" s="73"/>
      <c r="M10" s="73"/>
      <c r="N10" s="74"/>
      <c r="O10" s="74"/>
    </row>
    <row r="11" spans="2:15" x14ac:dyDescent="0.55000000000000004">
      <c r="B11" s="72">
        <v>1</v>
      </c>
      <c r="C11" s="72"/>
      <c r="D11" s="72"/>
      <c r="E11" s="71">
        <f>1/8</f>
        <v>0.125</v>
      </c>
      <c r="F11" s="71"/>
      <c r="G11" s="71">
        <f>E11</f>
        <v>0.125</v>
      </c>
      <c r="H11" s="71"/>
      <c r="J11" s="72">
        <v>1</v>
      </c>
      <c r="K11" s="72"/>
      <c r="L11" s="71">
        <v>0.1</v>
      </c>
      <c r="M11" s="71"/>
      <c r="N11" s="71">
        <f>L11</f>
        <v>0.1</v>
      </c>
      <c r="O11" s="71"/>
    </row>
    <row r="12" spans="2:15" x14ac:dyDescent="0.55000000000000004">
      <c r="B12" s="72">
        <v>2</v>
      </c>
      <c r="C12" s="72"/>
      <c r="D12" s="72"/>
      <c r="E12" s="71">
        <f t="shared" ref="E12:E18" si="0">1/8</f>
        <v>0.125</v>
      </c>
      <c r="F12" s="71"/>
      <c r="G12" s="71">
        <f>G11+E12</f>
        <v>0.25</v>
      </c>
      <c r="H12" s="71"/>
      <c r="J12" s="72">
        <v>2</v>
      </c>
      <c r="K12" s="72"/>
      <c r="L12" s="71">
        <v>0.2</v>
      </c>
      <c r="M12" s="71"/>
      <c r="N12" s="71">
        <f>N11+L12</f>
        <v>0.30000000000000004</v>
      </c>
      <c r="O12" s="71"/>
    </row>
    <row r="13" spans="2:15" x14ac:dyDescent="0.55000000000000004">
      <c r="B13" s="72">
        <v>3</v>
      </c>
      <c r="C13" s="72"/>
      <c r="D13" s="72"/>
      <c r="E13" s="71">
        <f t="shared" si="0"/>
        <v>0.125</v>
      </c>
      <c r="F13" s="71"/>
      <c r="G13" s="71">
        <f t="shared" ref="G13:G18" si="1">G12+E13</f>
        <v>0.375</v>
      </c>
      <c r="H13" s="71"/>
      <c r="J13" s="72">
        <v>3</v>
      </c>
      <c r="K13" s="72"/>
      <c r="L13" s="71">
        <v>0.3</v>
      </c>
      <c r="M13" s="71"/>
      <c r="N13" s="71">
        <f t="shared" ref="N13:N16" si="2">N12+L13</f>
        <v>0.60000000000000009</v>
      </c>
      <c r="O13" s="71"/>
    </row>
    <row r="14" spans="2:15" x14ac:dyDescent="0.55000000000000004">
      <c r="B14" s="72">
        <v>4</v>
      </c>
      <c r="C14" s="72"/>
      <c r="D14" s="72"/>
      <c r="E14" s="71">
        <f t="shared" si="0"/>
        <v>0.125</v>
      </c>
      <c r="F14" s="71"/>
      <c r="G14" s="71">
        <f t="shared" si="1"/>
        <v>0.5</v>
      </c>
      <c r="H14" s="71"/>
      <c r="J14" s="72">
        <v>4</v>
      </c>
      <c r="K14" s="72"/>
      <c r="L14" s="71">
        <v>0.25</v>
      </c>
      <c r="M14" s="71"/>
      <c r="N14" s="71">
        <f t="shared" si="2"/>
        <v>0.85000000000000009</v>
      </c>
      <c r="O14" s="71"/>
    </row>
    <row r="15" spans="2:15" x14ac:dyDescent="0.55000000000000004">
      <c r="B15" s="72">
        <v>5</v>
      </c>
      <c r="C15" s="72"/>
      <c r="D15" s="72"/>
      <c r="E15" s="71">
        <f t="shared" si="0"/>
        <v>0.125</v>
      </c>
      <c r="F15" s="71"/>
      <c r="G15" s="71">
        <f t="shared" si="1"/>
        <v>0.625</v>
      </c>
      <c r="H15" s="71"/>
      <c r="J15" s="72">
        <v>5</v>
      </c>
      <c r="K15" s="72"/>
      <c r="L15" s="71">
        <v>0.1</v>
      </c>
      <c r="M15" s="71"/>
      <c r="N15" s="71">
        <f t="shared" si="2"/>
        <v>0.95000000000000007</v>
      </c>
      <c r="O15" s="71"/>
    </row>
    <row r="16" spans="2:15" x14ac:dyDescent="0.55000000000000004">
      <c r="B16" s="72">
        <v>6</v>
      </c>
      <c r="C16" s="72"/>
      <c r="D16" s="72"/>
      <c r="E16" s="71">
        <f t="shared" si="0"/>
        <v>0.125</v>
      </c>
      <c r="F16" s="71"/>
      <c r="G16" s="71">
        <f t="shared" si="1"/>
        <v>0.75</v>
      </c>
      <c r="H16" s="71"/>
      <c r="J16" s="72">
        <v>6</v>
      </c>
      <c r="K16" s="72"/>
      <c r="L16" s="71">
        <v>0.05</v>
      </c>
      <c r="M16" s="71"/>
      <c r="N16" s="71">
        <f t="shared" si="2"/>
        <v>1</v>
      </c>
      <c r="O16" s="71"/>
    </row>
    <row r="17" spans="2:15" x14ac:dyDescent="0.55000000000000004">
      <c r="B17" s="72">
        <v>7</v>
      </c>
      <c r="C17" s="72"/>
      <c r="D17" s="72"/>
      <c r="E17" s="71">
        <f t="shared" si="0"/>
        <v>0.125</v>
      </c>
      <c r="F17" s="71"/>
      <c r="G17" s="71">
        <f t="shared" si="1"/>
        <v>0.875</v>
      </c>
      <c r="H17" s="71"/>
    </row>
    <row r="18" spans="2:15" x14ac:dyDescent="0.55000000000000004">
      <c r="B18" s="72">
        <v>8</v>
      </c>
      <c r="C18" s="72"/>
      <c r="D18" s="72"/>
      <c r="E18" s="71">
        <f t="shared" si="0"/>
        <v>0.125</v>
      </c>
      <c r="F18" s="71"/>
      <c r="G18" s="71">
        <f t="shared" si="1"/>
        <v>1</v>
      </c>
      <c r="H18" s="71"/>
    </row>
    <row r="20" spans="2:15" x14ac:dyDescent="0.55000000000000004">
      <c r="B20" s="25" t="s">
        <v>111</v>
      </c>
      <c r="C20" s="74" t="s">
        <v>119</v>
      </c>
      <c r="D20" s="25" t="s">
        <v>101</v>
      </c>
      <c r="E20" s="25" t="s">
        <v>98</v>
      </c>
      <c r="H20" s="25" t="s">
        <v>121</v>
      </c>
      <c r="I20" s="25" t="s">
        <v>101</v>
      </c>
      <c r="J20" s="25" t="s">
        <v>104</v>
      </c>
      <c r="K20" s="25" t="s">
        <v>112</v>
      </c>
      <c r="L20" s="25" t="s">
        <v>98</v>
      </c>
      <c r="M20" s="25" t="s">
        <v>113</v>
      </c>
      <c r="N20" s="25" t="s">
        <v>114</v>
      </c>
      <c r="O20" s="25" t="s">
        <v>115</v>
      </c>
    </row>
    <row r="21" spans="2:15" x14ac:dyDescent="0.55000000000000004">
      <c r="B21" s="25" t="s">
        <v>118</v>
      </c>
      <c r="C21" s="74"/>
      <c r="D21" s="25" t="s">
        <v>116</v>
      </c>
      <c r="E21" s="25" t="s">
        <v>117</v>
      </c>
      <c r="F21" s="26"/>
      <c r="G21" s="26"/>
      <c r="H21" s="25">
        <v>1</v>
      </c>
      <c r="I21" s="25">
        <v>0</v>
      </c>
      <c r="J21" s="25">
        <v>0</v>
      </c>
      <c r="K21" s="25">
        <v>0</v>
      </c>
      <c r="L21" s="25">
        <v>4</v>
      </c>
      <c r="M21" s="25">
        <f>L21+K21</f>
        <v>4</v>
      </c>
      <c r="N21" s="25">
        <f>K21-J21</f>
        <v>0</v>
      </c>
      <c r="O21" s="25">
        <f>M21-J21</f>
        <v>4</v>
      </c>
    </row>
    <row r="22" spans="2:15" x14ac:dyDescent="0.55000000000000004">
      <c r="B22" s="25">
        <v>1</v>
      </c>
      <c r="C22" s="27">
        <f ca="1">RAND()</f>
        <v>0.9913722928666745</v>
      </c>
      <c r="D22" s="25">
        <f ca="1">IF(C22&lt;=$G$11,$B$11,IF(C22&lt;=$G$12,$B$12,IF(C22&lt;=$G$13,$B$13,IF(C22&lt;=$G$14,$B$14,IF(C22&lt;=$G$15,$B$15,IF(C22&lt;=$G$16,$B$16,IF(C22&lt;=$G$17,$B$17,IF(C22&lt;=$G$18,$B$18,"Error"))))))))</f>
        <v>8</v>
      </c>
      <c r="E22" s="25">
        <f ca="1">IF(C22&lt;=$N$11,$J$11,IF(C22&lt;=$N$12,$J$12,IF(C22&lt;=$N$13,$J$13,IF(C22&lt;=$N$14,$J$14,IF(C22&lt;=$N$15,$J$15,IF(C22&lt;=$N$16,$J$16,"Error"))))))</f>
        <v>6</v>
      </c>
      <c r="H22" s="25">
        <v>2</v>
      </c>
      <c r="I22" s="25">
        <v>6</v>
      </c>
      <c r="J22" s="25">
        <f>J21+I22</f>
        <v>6</v>
      </c>
      <c r="K22" s="25">
        <f>MAX(J22,M21)</f>
        <v>6</v>
      </c>
      <c r="L22" s="25">
        <v>3</v>
      </c>
      <c r="M22" s="25">
        <f t="shared" ref="M22:M39" si="3">L22+K22</f>
        <v>9</v>
      </c>
      <c r="N22" s="25">
        <f t="shared" ref="N22:N50" si="4">K22-J22</f>
        <v>0</v>
      </c>
      <c r="O22" s="25">
        <f t="shared" ref="O22:O39" si="5">M22-J22</f>
        <v>3</v>
      </c>
    </row>
    <row r="23" spans="2:15" x14ac:dyDescent="0.55000000000000004">
      <c r="B23" s="25">
        <v>2</v>
      </c>
      <c r="C23" s="27">
        <f t="shared" ref="C23:C81" ca="1" si="6">RAND()</f>
        <v>0.73155144834602392</v>
      </c>
      <c r="D23" s="25">
        <f t="shared" ref="D23:D81" ca="1" si="7">IF(C23&lt;=$G$11,$B$11,IF(C23&lt;=$G$12,$B$12,IF(C23&lt;=$G$13,$B$13,IF(C23&lt;=$G$14,$B$14,IF(C23&lt;=$G$15,$B$15,IF(C23&lt;=$G$16,$B$16,IF(C23&lt;=$G$17,$B$17,IF(C23&lt;=$G$18,$B$18,"Error"))))))))</f>
        <v>6</v>
      </c>
      <c r="E23" s="25">
        <f t="shared" ref="E23:E41" ca="1" si="8">IF(C23&lt;=$N$11,$J$11,IF(C23&lt;=$N$12,$J$12,IF(C23&lt;=$N$13,$J$13,IF(C23&lt;=$N$14,$J$14,IF(C23&lt;=$N$15,$J$15,IF(C23&lt;=$N$16,$J$16,"Error"))))))</f>
        <v>4</v>
      </c>
      <c r="H23" s="25">
        <v>3</v>
      </c>
      <c r="I23" s="25">
        <v>3</v>
      </c>
      <c r="J23" s="25">
        <f t="shared" ref="J23:J50" si="9">J22+I23</f>
        <v>9</v>
      </c>
      <c r="K23" s="25">
        <f t="shared" ref="K23:K50" si="10">MAX(J23,M22)</f>
        <v>9</v>
      </c>
      <c r="L23" s="25">
        <v>4</v>
      </c>
      <c r="M23" s="25">
        <f t="shared" si="3"/>
        <v>13</v>
      </c>
      <c r="N23" s="25">
        <f t="shared" si="4"/>
        <v>0</v>
      </c>
      <c r="O23" s="25">
        <f t="shared" si="5"/>
        <v>4</v>
      </c>
    </row>
    <row r="24" spans="2:15" x14ac:dyDescent="0.55000000000000004">
      <c r="B24" s="25">
        <v>3</v>
      </c>
      <c r="C24" s="27">
        <f t="shared" ca="1" si="6"/>
        <v>0.46555729467556095</v>
      </c>
      <c r="D24" s="25">
        <f t="shared" ca="1" si="7"/>
        <v>4</v>
      </c>
      <c r="E24" s="25">
        <f t="shared" ca="1" si="8"/>
        <v>3</v>
      </c>
      <c r="H24" s="25">
        <v>4</v>
      </c>
      <c r="I24" s="25">
        <v>5</v>
      </c>
      <c r="J24" s="25">
        <f t="shared" si="9"/>
        <v>14</v>
      </c>
      <c r="K24" s="25">
        <f t="shared" si="10"/>
        <v>14</v>
      </c>
      <c r="L24" s="25">
        <v>4</v>
      </c>
      <c r="M24" s="25">
        <f t="shared" si="3"/>
        <v>18</v>
      </c>
      <c r="N24" s="25">
        <f t="shared" si="4"/>
        <v>0</v>
      </c>
      <c r="O24" s="25">
        <f t="shared" si="5"/>
        <v>4</v>
      </c>
    </row>
    <row r="25" spans="2:15" x14ac:dyDescent="0.55000000000000004">
      <c r="B25" s="25">
        <v>4</v>
      </c>
      <c r="C25" s="27">
        <f t="shared" ca="1" si="6"/>
        <v>0.8479576850518924</v>
      </c>
      <c r="D25" s="25">
        <f t="shared" ca="1" si="7"/>
        <v>7</v>
      </c>
      <c r="E25" s="25">
        <f t="shared" ca="1" si="8"/>
        <v>4</v>
      </c>
      <c r="H25" s="25">
        <v>5</v>
      </c>
      <c r="I25" s="25">
        <v>6</v>
      </c>
      <c r="J25" s="25">
        <f t="shared" si="9"/>
        <v>20</v>
      </c>
      <c r="K25" s="25">
        <f t="shared" si="10"/>
        <v>20</v>
      </c>
      <c r="L25" s="25">
        <v>2</v>
      </c>
      <c r="M25" s="25">
        <f t="shared" si="3"/>
        <v>22</v>
      </c>
      <c r="N25" s="25">
        <f t="shared" si="4"/>
        <v>0</v>
      </c>
      <c r="O25" s="25">
        <f t="shared" si="5"/>
        <v>2</v>
      </c>
    </row>
    <row r="26" spans="2:15" x14ac:dyDescent="0.55000000000000004">
      <c r="B26" s="25">
        <v>5</v>
      </c>
      <c r="C26" s="27">
        <f t="shared" ca="1" si="6"/>
        <v>0.1921961284472089</v>
      </c>
      <c r="D26" s="25">
        <f t="shared" ca="1" si="7"/>
        <v>2</v>
      </c>
      <c r="E26" s="25">
        <f t="shared" ca="1" si="8"/>
        <v>2</v>
      </c>
      <c r="H26" s="25">
        <v>6</v>
      </c>
      <c r="I26" s="25">
        <v>2</v>
      </c>
      <c r="J26" s="25">
        <f t="shared" si="9"/>
        <v>22</v>
      </c>
      <c r="K26" s="25">
        <f t="shared" si="10"/>
        <v>22</v>
      </c>
      <c r="L26" s="25">
        <v>4</v>
      </c>
      <c r="M26" s="25">
        <f t="shared" si="3"/>
        <v>26</v>
      </c>
      <c r="N26" s="25">
        <f t="shared" si="4"/>
        <v>0</v>
      </c>
      <c r="O26" s="25">
        <f t="shared" si="5"/>
        <v>4</v>
      </c>
    </row>
    <row r="27" spans="2:15" x14ac:dyDescent="0.55000000000000004">
      <c r="B27" s="25">
        <v>6</v>
      </c>
      <c r="C27" s="27">
        <f t="shared" ca="1" si="6"/>
        <v>0.19173936248004886</v>
      </c>
      <c r="D27" s="25">
        <f t="shared" ca="1" si="7"/>
        <v>2</v>
      </c>
      <c r="E27" s="25">
        <f t="shared" ca="1" si="8"/>
        <v>2</v>
      </c>
      <c r="H27" s="25">
        <v>7</v>
      </c>
      <c r="I27" s="25">
        <v>6</v>
      </c>
      <c r="J27" s="25">
        <f t="shared" si="9"/>
        <v>28</v>
      </c>
      <c r="K27" s="25">
        <f t="shared" si="10"/>
        <v>28</v>
      </c>
      <c r="L27" s="25">
        <v>1</v>
      </c>
      <c r="M27" s="25">
        <f t="shared" si="3"/>
        <v>29</v>
      </c>
      <c r="N27" s="25">
        <f t="shared" si="4"/>
        <v>0</v>
      </c>
      <c r="O27" s="25">
        <f t="shared" si="5"/>
        <v>1</v>
      </c>
    </row>
    <row r="28" spans="2:15" x14ac:dyDescent="0.55000000000000004">
      <c r="B28" s="25">
        <v>7</v>
      </c>
      <c r="C28" s="27">
        <f t="shared" ca="1" si="6"/>
        <v>0.61800041942009187</v>
      </c>
      <c r="D28" s="25">
        <f t="shared" ca="1" si="7"/>
        <v>5</v>
      </c>
      <c r="E28" s="25">
        <f t="shared" ca="1" si="8"/>
        <v>4</v>
      </c>
      <c r="H28" s="25">
        <v>8</v>
      </c>
      <c r="I28" s="25">
        <v>1</v>
      </c>
      <c r="J28" s="25">
        <f t="shared" si="9"/>
        <v>29</v>
      </c>
      <c r="K28" s="25">
        <f t="shared" si="10"/>
        <v>29</v>
      </c>
      <c r="L28" s="25">
        <v>2</v>
      </c>
      <c r="M28" s="25">
        <f t="shared" si="3"/>
        <v>31</v>
      </c>
      <c r="N28" s="25">
        <f t="shared" si="4"/>
        <v>0</v>
      </c>
      <c r="O28" s="25">
        <f t="shared" si="5"/>
        <v>2</v>
      </c>
    </row>
    <row r="29" spans="2:15" x14ac:dyDescent="0.55000000000000004">
      <c r="B29" s="25">
        <v>8</v>
      </c>
      <c r="C29" s="27">
        <f t="shared" ca="1" si="6"/>
        <v>0.86757129948264056</v>
      </c>
      <c r="D29" s="25">
        <f t="shared" ca="1" si="7"/>
        <v>7</v>
      </c>
      <c r="E29" s="25">
        <f t="shared" ca="1" si="8"/>
        <v>5</v>
      </c>
      <c r="H29" s="25">
        <v>9</v>
      </c>
      <c r="I29" s="25">
        <v>2</v>
      </c>
      <c r="J29" s="25">
        <f t="shared" si="9"/>
        <v>31</v>
      </c>
      <c r="K29" s="25">
        <f t="shared" si="10"/>
        <v>31</v>
      </c>
      <c r="L29" s="25">
        <v>3</v>
      </c>
      <c r="M29" s="25">
        <f t="shared" si="3"/>
        <v>34</v>
      </c>
      <c r="N29" s="25">
        <f t="shared" si="4"/>
        <v>0</v>
      </c>
      <c r="O29" s="25">
        <f t="shared" si="5"/>
        <v>3</v>
      </c>
    </row>
    <row r="30" spans="2:15" x14ac:dyDescent="0.55000000000000004">
      <c r="B30" s="25">
        <v>9</v>
      </c>
      <c r="C30" s="27">
        <f t="shared" ca="1" si="6"/>
        <v>0.32924347267787879</v>
      </c>
      <c r="D30" s="25">
        <f t="shared" ca="1" si="7"/>
        <v>3</v>
      </c>
      <c r="E30" s="25">
        <f t="shared" ca="1" si="8"/>
        <v>3</v>
      </c>
      <c r="H30" s="25">
        <v>10</v>
      </c>
      <c r="I30" s="25">
        <v>5</v>
      </c>
      <c r="J30" s="25">
        <f t="shared" si="9"/>
        <v>36</v>
      </c>
      <c r="K30" s="25">
        <f t="shared" si="10"/>
        <v>36</v>
      </c>
      <c r="L30" s="25">
        <v>1</v>
      </c>
      <c r="M30" s="25">
        <f t="shared" si="3"/>
        <v>37</v>
      </c>
      <c r="N30" s="25">
        <f t="shared" si="4"/>
        <v>0</v>
      </c>
      <c r="O30" s="25">
        <f t="shared" si="5"/>
        <v>1</v>
      </c>
    </row>
    <row r="31" spans="2:15" x14ac:dyDescent="0.55000000000000004">
      <c r="B31" s="25">
        <v>10</v>
      </c>
      <c r="C31" s="27">
        <f t="shared" ca="1" si="6"/>
        <v>0.56492622253611957</v>
      </c>
      <c r="D31" s="25">
        <f t="shared" ca="1" si="7"/>
        <v>5</v>
      </c>
      <c r="E31" s="25">
        <f t="shared" ca="1" si="8"/>
        <v>3</v>
      </c>
      <c r="H31" s="25">
        <v>11</v>
      </c>
      <c r="I31" s="25">
        <v>1</v>
      </c>
      <c r="J31" s="25">
        <f t="shared" si="9"/>
        <v>37</v>
      </c>
      <c r="K31" s="25">
        <f t="shared" si="10"/>
        <v>37</v>
      </c>
      <c r="L31" s="25">
        <v>2</v>
      </c>
      <c r="M31" s="25">
        <f t="shared" si="3"/>
        <v>39</v>
      </c>
      <c r="N31" s="25">
        <f t="shared" si="4"/>
        <v>0</v>
      </c>
      <c r="O31" s="25">
        <f t="shared" si="5"/>
        <v>2</v>
      </c>
    </row>
    <row r="32" spans="2:15" x14ac:dyDescent="0.55000000000000004">
      <c r="B32" s="25">
        <v>11</v>
      </c>
      <c r="C32" s="27">
        <f t="shared" ca="1" si="6"/>
        <v>0.11436267073494211</v>
      </c>
      <c r="D32" s="25">
        <f t="shared" ca="1" si="7"/>
        <v>1</v>
      </c>
      <c r="E32" s="25">
        <f t="shared" ca="1" si="8"/>
        <v>2</v>
      </c>
      <c r="H32" s="25">
        <v>12</v>
      </c>
      <c r="I32" s="25">
        <v>2</v>
      </c>
      <c r="J32" s="25">
        <f t="shared" si="9"/>
        <v>39</v>
      </c>
      <c r="K32" s="25">
        <f t="shared" si="10"/>
        <v>39</v>
      </c>
      <c r="L32" s="25">
        <v>3</v>
      </c>
      <c r="M32" s="25">
        <f t="shared" si="3"/>
        <v>42</v>
      </c>
      <c r="N32" s="25">
        <f t="shared" si="4"/>
        <v>0</v>
      </c>
      <c r="O32" s="25">
        <f t="shared" si="5"/>
        <v>3</v>
      </c>
    </row>
    <row r="33" spans="2:15" x14ac:dyDescent="0.55000000000000004">
      <c r="B33" s="25">
        <v>12</v>
      </c>
      <c r="C33" s="27">
        <f t="shared" ca="1" si="6"/>
        <v>0.76635258606266399</v>
      </c>
      <c r="D33" s="25">
        <f t="shared" ca="1" si="7"/>
        <v>7</v>
      </c>
      <c r="E33" s="25">
        <f t="shared" ca="1" si="8"/>
        <v>4</v>
      </c>
      <c r="H33" s="25">
        <v>13</v>
      </c>
      <c r="I33" s="25">
        <v>4</v>
      </c>
      <c r="J33" s="25">
        <f t="shared" si="9"/>
        <v>43</v>
      </c>
      <c r="K33" s="25">
        <f t="shared" si="10"/>
        <v>43</v>
      </c>
      <c r="L33" s="25">
        <v>3</v>
      </c>
      <c r="M33" s="25">
        <f t="shared" si="3"/>
        <v>46</v>
      </c>
      <c r="N33" s="25">
        <f t="shared" si="4"/>
        <v>0</v>
      </c>
      <c r="O33" s="25">
        <f t="shared" si="5"/>
        <v>3</v>
      </c>
    </row>
    <row r="34" spans="2:15" x14ac:dyDescent="0.55000000000000004">
      <c r="B34" s="25">
        <v>13</v>
      </c>
      <c r="C34" s="27">
        <f t="shared" ca="1" si="6"/>
        <v>0.62202492174556023</v>
      </c>
      <c r="D34" s="25">
        <f t="shared" ca="1" si="7"/>
        <v>5</v>
      </c>
      <c r="E34" s="25">
        <f t="shared" ca="1" si="8"/>
        <v>4</v>
      </c>
      <c r="H34" s="25">
        <v>14</v>
      </c>
      <c r="I34" s="25">
        <v>3</v>
      </c>
      <c r="J34" s="25">
        <f t="shared" si="9"/>
        <v>46</v>
      </c>
      <c r="K34" s="25">
        <f t="shared" si="10"/>
        <v>46</v>
      </c>
      <c r="L34" s="25">
        <v>4</v>
      </c>
      <c r="M34" s="25">
        <f t="shared" si="3"/>
        <v>50</v>
      </c>
      <c r="N34" s="25">
        <f t="shared" si="4"/>
        <v>0</v>
      </c>
      <c r="O34" s="25">
        <f t="shared" si="5"/>
        <v>4</v>
      </c>
    </row>
    <row r="35" spans="2:15" x14ac:dyDescent="0.55000000000000004">
      <c r="B35" s="25">
        <v>14</v>
      </c>
      <c r="C35" s="27">
        <f t="shared" ca="1" si="6"/>
        <v>0.18218757095550075</v>
      </c>
      <c r="D35" s="25">
        <f t="shared" ca="1" si="7"/>
        <v>2</v>
      </c>
      <c r="E35" s="25">
        <f t="shared" ca="1" si="8"/>
        <v>2</v>
      </c>
      <c r="H35" s="25">
        <v>15</v>
      </c>
      <c r="I35" s="25">
        <v>6</v>
      </c>
      <c r="J35" s="25">
        <f t="shared" si="9"/>
        <v>52</v>
      </c>
      <c r="K35" s="25">
        <f t="shared" si="10"/>
        <v>52</v>
      </c>
      <c r="L35" s="25">
        <v>2</v>
      </c>
      <c r="M35" s="25">
        <f t="shared" si="3"/>
        <v>54</v>
      </c>
      <c r="N35" s="25">
        <f t="shared" si="4"/>
        <v>0</v>
      </c>
      <c r="O35" s="25">
        <f t="shared" si="5"/>
        <v>2</v>
      </c>
    </row>
    <row r="36" spans="2:15" x14ac:dyDescent="0.55000000000000004">
      <c r="B36" s="25">
        <v>15</v>
      </c>
      <c r="C36" s="27">
        <f t="shared" ca="1" si="6"/>
        <v>0.22502554548005183</v>
      </c>
      <c r="D36" s="25">
        <f t="shared" ca="1" si="7"/>
        <v>2</v>
      </c>
      <c r="E36" s="25">
        <f t="shared" ca="1" si="8"/>
        <v>2</v>
      </c>
      <c r="H36" s="25">
        <v>16</v>
      </c>
      <c r="I36" s="25">
        <v>3</v>
      </c>
      <c r="J36" s="25">
        <f t="shared" si="9"/>
        <v>55</v>
      </c>
      <c r="K36" s="25">
        <f t="shared" si="10"/>
        <v>55</v>
      </c>
      <c r="L36" s="25">
        <v>2</v>
      </c>
      <c r="M36" s="25">
        <f t="shared" si="3"/>
        <v>57</v>
      </c>
      <c r="N36" s="25">
        <f t="shared" si="4"/>
        <v>0</v>
      </c>
      <c r="O36" s="25">
        <f t="shared" si="5"/>
        <v>2</v>
      </c>
    </row>
    <row r="37" spans="2:15" x14ac:dyDescent="0.55000000000000004">
      <c r="B37" s="25">
        <v>16</v>
      </c>
      <c r="C37" s="27">
        <f t="shared" ca="1" si="6"/>
        <v>2.0210616244170976E-2</v>
      </c>
      <c r="D37" s="25">
        <f t="shared" ca="1" si="7"/>
        <v>1</v>
      </c>
      <c r="E37" s="25">
        <f t="shared" ca="1" si="8"/>
        <v>1</v>
      </c>
      <c r="H37" s="25">
        <v>17</v>
      </c>
      <c r="I37" s="25">
        <v>2</v>
      </c>
      <c r="J37" s="25">
        <f t="shared" si="9"/>
        <v>57</v>
      </c>
      <c r="K37" s="25">
        <f t="shared" si="10"/>
        <v>57</v>
      </c>
      <c r="L37" s="25">
        <v>1</v>
      </c>
      <c r="M37" s="25">
        <f t="shared" si="3"/>
        <v>58</v>
      </c>
      <c r="N37" s="25">
        <f t="shared" si="4"/>
        <v>0</v>
      </c>
      <c r="O37" s="25">
        <f t="shared" si="5"/>
        <v>1</v>
      </c>
    </row>
    <row r="38" spans="2:15" x14ac:dyDescent="0.55000000000000004">
      <c r="B38" s="25">
        <v>17</v>
      </c>
      <c r="C38" s="27">
        <f t="shared" ca="1" si="6"/>
        <v>0.76891370602446529</v>
      </c>
      <c r="D38" s="25">
        <f t="shared" ca="1" si="7"/>
        <v>7</v>
      </c>
      <c r="E38" s="25">
        <f t="shared" ca="1" si="8"/>
        <v>4</v>
      </c>
      <c r="H38" s="25">
        <v>18</v>
      </c>
      <c r="I38" s="25">
        <v>1</v>
      </c>
      <c r="J38" s="25">
        <f t="shared" si="9"/>
        <v>58</v>
      </c>
      <c r="K38" s="25">
        <f t="shared" si="10"/>
        <v>58</v>
      </c>
      <c r="L38" s="25">
        <v>4</v>
      </c>
      <c r="M38" s="25">
        <f t="shared" si="3"/>
        <v>62</v>
      </c>
      <c r="N38" s="25">
        <f t="shared" si="4"/>
        <v>0</v>
      </c>
      <c r="O38" s="25">
        <f t="shared" si="5"/>
        <v>4</v>
      </c>
    </row>
    <row r="39" spans="2:15" x14ac:dyDescent="0.55000000000000004">
      <c r="B39" s="25">
        <v>18</v>
      </c>
      <c r="C39" s="27">
        <f t="shared" ca="1" si="6"/>
        <v>0.44973839109351266</v>
      </c>
      <c r="D39" s="25">
        <f t="shared" ca="1" si="7"/>
        <v>4</v>
      </c>
      <c r="E39" s="25">
        <f t="shared" ca="1" si="8"/>
        <v>3</v>
      </c>
      <c r="H39" s="25">
        <v>19</v>
      </c>
      <c r="I39" s="25">
        <v>7</v>
      </c>
      <c r="J39" s="25">
        <f t="shared" si="9"/>
        <v>65</v>
      </c>
      <c r="K39" s="25">
        <f t="shared" si="10"/>
        <v>65</v>
      </c>
      <c r="L39" s="25">
        <v>4</v>
      </c>
      <c r="M39" s="25">
        <f t="shared" si="3"/>
        <v>69</v>
      </c>
      <c r="N39" s="25">
        <f t="shared" si="4"/>
        <v>0</v>
      </c>
      <c r="O39" s="25">
        <f t="shared" si="5"/>
        <v>4</v>
      </c>
    </row>
    <row r="40" spans="2:15" x14ac:dyDescent="0.55000000000000004">
      <c r="B40" s="25">
        <v>19</v>
      </c>
      <c r="C40" s="27">
        <f t="shared" ca="1" si="6"/>
        <v>0.91898719976257748</v>
      </c>
      <c r="D40" s="25">
        <f t="shared" ca="1" si="7"/>
        <v>8</v>
      </c>
      <c r="E40" s="25">
        <f t="shared" ca="1" si="8"/>
        <v>5</v>
      </c>
      <c r="H40" s="25">
        <v>20</v>
      </c>
      <c r="I40" s="25">
        <v>5</v>
      </c>
      <c r="J40" s="25">
        <f t="shared" si="9"/>
        <v>70</v>
      </c>
      <c r="K40" s="25">
        <f t="shared" si="10"/>
        <v>70</v>
      </c>
      <c r="L40" s="25">
        <v>4</v>
      </c>
      <c r="M40" s="25">
        <f t="shared" ref="M40:M50" si="11">L40+K40</f>
        <v>74</v>
      </c>
      <c r="N40" s="25">
        <f t="shared" si="4"/>
        <v>0</v>
      </c>
      <c r="O40" s="25">
        <f t="shared" ref="O40:O50" si="12">M40-J40</f>
        <v>4</v>
      </c>
    </row>
    <row r="41" spans="2:15" x14ac:dyDescent="0.55000000000000004">
      <c r="B41" s="25">
        <v>20</v>
      </c>
      <c r="C41" s="27">
        <f t="shared" ca="1" si="6"/>
        <v>0.19752625189220741</v>
      </c>
      <c r="D41" s="25">
        <f t="shared" ca="1" si="7"/>
        <v>2</v>
      </c>
      <c r="E41" s="25">
        <f t="shared" ca="1" si="8"/>
        <v>2</v>
      </c>
      <c r="H41" s="25">
        <v>21</v>
      </c>
      <c r="I41" s="25">
        <v>5</v>
      </c>
      <c r="J41" s="25">
        <f t="shared" si="9"/>
        <v>75</v>
      </c>
      <c r="K41" s="25">
        <f t="shared" si="10"/>
        <v>75</v>
      </c>
      <c r="L41" s="25">
        <v>4</v>
      </c>
      <c r="M41" s="25">
        <f t="shared" si="11"/>
        <v>79</v>
      </c>
      <c r="N41" s="25">
        <f t="shared" si="4"/>
        <v>0</v>
      </c>
      <c r="O41" s="25">
        <f t="shared" si="12"/>
        <v>4</v>
      </c>
    </row>
    <row r="42" spans="2:15" x14ac:dyDescent="0.55000000000000004">
      <c r="B42" s="25">
        <v>21</v>
      </c>
      <c r="C42" s="27">
        <f t="shared" ca="1" si="6"/>
        <v>8.4982971218383829E-2</v>
      </c>
      <c r="D42" s="25">
        <f t="shared" ca="1" si="7"/>
        <v>1</v>
      </c>
      <c r="E42" s="25">
        <f t="shared" ref="E42:E52" ca="1" si="13">IF(C42&lt;=$N$11,$J$11,IF(C42&lt;=$N$12,$J$12,IF(C42&lt;=$N$13,$J$13,IF(C42&lt;=$N$14,$J$14,IF(C42&lt;=$N$15,$J$15,IF(C42&lt;=$N$16,$J$16,"Error"))))))</f>
        <v>1</v>
      </c>
      <c r="H42" s="25">
        <v>22</v>
      </c>
      <c r="I42" s="25">
        <v>5</v>
      </c>
      <c r="J42" s="25">
        <f t="shared" si="9"/>
        <v>80</v>
      </c>
      <c r="K42" s="25">
        <f t="shared" si="10"/>
        <v>80</v>
      </c>
      <c r="L42" s="25">
        <v>6</v>
      </c>
      <c r="M42" s="25">
        <f t="shared" si="11"/>
        <v>86</v>
      </c>
      <c r="N42" s="25">
        <f t="shared" si="4"/>
        <v>0</v>
      </c>
      <c r="O42" s="25">
        <f t="shared" si="12"/>
        <v>6</v>
      </c>
    </row>
    <row r="43" spans="2:15" x14ac:dyDescent="0.55000000000000004">
      <c r="B43" s="25">
        <v>22</v>
      </c>
      <c r="C43" s="27">
        <f t="shared" ca="1" si="6"/>
        <v>0.81280039393138526</v>
      </c>
      <c r="D43" s="25">
        <f t="shared" ca="1" si="7"/>
        <v>7</v>
      </c>
      <c r="E43" s="25">
        <f t="shared" ca="1" si="13"/>
        <v>4</v>
      </c>
      <c r="H43" s="25">
        <v>23</v>
      </c>
      <c r="I43" s="25">
        <v>8</v>
      </c>
      <c r="J43" s="25">
        <f t="shared" si="9"/>
        <v>88</v>
      </c>
      <c r="K43" s="25">
        <f t="shared" si="10"/>
        <v>88</v>
      </c>
      <c r="L43" s="25">
        <v>1</v>
      </c>
      <c r="M43" s="25">
        <f t="shared" si="11"/>
        <v>89</v>
      </c>
      <c r="N43" s="25">
        <f t="shared" si="4"/>
        <v>0</v>
      </c>
      <c r="O43" s="25">
        <f t="shared" si="12"/>
        <v>1</v>
      </c>
    </row>
    <row r="44" spans="2:15" x14ac:dyDescent="0.55000000000000004">
      <c r="B44" s="25">
        <v>23</v>
      </c>
      <c r="C44" s="27">
        <f t="shared" ca="1" si="6"/>
        <v>0.61634567758952652</v>
      </c>
      <c r="D44" s="25">
        <f t="shared" ca="1" si="7"/>
        <v>5</v>
      </c>
      <c r="E44" s="25">
        <f t="shared" ca="1" si="13"/>
        <v>4</v>
      </c>
      <c r="H44" s="25">
        <v>24</v>
      </c>
      <c r="I44" s="25">
        <v>1</v>
      </c>
      <c r="J44" s="25">
        <f t="shared" si="9"/>
        <v>89</v>
      </c>
      <c r="K44" s="25">
        <f t="shared" si="10"/>
        <v>89</v>
      </c>
      <c r="L44" s="25">
        <v>2</v>
      </c>
      <c r="M44" s="25">
        <f t="shared" si="11"/>
        <v>91</v>
      </c>
      <c r="N44" s="25">
        <f t="shared" si="4"/>
        <v>0</v>
      </c>
      <c r="O44" s="25">
        <f t="shared" si="12"/>
        <v>2</v>
      </c>
    </row>
    <row r="45" spans="2:15" x14ac:dyDescent="0.55000000000000004">
      <c r="B45" s="25">
        <v>24</v>
      </c>
      <c r="C45" s="27">
        <f t="shared" ca="1" si="6"/>
        <v>0.49085185605881787</v>
      </c>
      <c r="D45" s="25">
        <f t="shared" ca="1" si="7"/>
        <v>4</v>
      </c>
      <c r="E45" s="25">
        <f t="shared" ca="1" si="13"/>
        <v>3</v>
      </c>
      <c r="H45" s="25">
        <v>25</v>
      </c>
      <c r="I45" s="25">
        <v>2</v>
      </c>
      <c r="J45" s="25">
        <f t="shared" si="9"/>
        <v>91</v>
      </c>
      <c r="K45" s="25">
        <f t="shared" si="10"/>
        <v>91</v>
      </c>
      <c r="L45" s="25">
        <v>2</v>
      </c>
      <c r="M45" s="25">
        <f t="shared" si="11"/>
        <v>93</v>
      </c>
      <c r="N45" s="25">
        <f t="shared" si="4"/>
        <v>0</v>
      </c>
      <c r="O45" s="25">
        <f t="shared" si="12"/>
        <v>2</v>
      </c>
    </row>
    <row r="46" spans="2:15" x14ac:dyDescent="0.55000000000000004">
      <c r="B46" s="25">
        <v>25</v>
      </c>
      <c r="C46" s="27">
        <f t="shared" ca="1" si="6"/>
        <v>0.64422090377842411</v>
      </c>
      <c r="D46" s="25">
        <f t="shared" ca="1" si="7"/>
        <v>6</v>
      </c>
      <c r="E46" s="25">
        <f t="shared" ca="1" si="13"/>
        <v>4</v>
      </c>
      <c r="H46" s="25">
        <v>26</v>
      </c>
      <c r="I46" s="25">
        <v>3</v>
      </c>
      <c r="J46" s="25">
        <f t="shared" si="9"/>
        <v>94</v>
      </c>
      <c r="K46" s="25">
        <f t="shared" si="10"/>
        <v>94</v>
      </c>
      <c r="L46" s="25">
        <v>3</v>
      </c>
      <c r="M46" s="25">
        <f t="shared" si="11"/>
        <v>97</v>
      </c>
      <c r="N46" s="25">
        <f t="shared" si="4"/>
        <v>0</v>
      </c>
      <c r="O46" s="25">
        <f t="shared" si="12"/>
        <v>3</v>
      </c>
    </row>
    <row r="47" spans="2:15" x14ac:dyDescent="0.55000000000000004">
      <c r="B47" s="25">
        <v>26</v>
      </c>
      <c r="C47" s="27">
        <f t="shared" ca="1" si="6"/>
        <v>0.41971802047589135</v>
      </c>
      <c r="D47" s="25">
        <f t="shared" ca="1" si="7"/>
        <v>4</v>
      </c>
      <c r="E47" s="25">
        <f t="shared" ca="1" si="13"/>
        <v>3</v>
      </c>
      <c r="H47" s="25">
        <v>27</v>
      </c>
      <c r="I47" s="25">
        <v>4</v>
      </c>
      <c r="J47" s="25">
        <f t="shared" si="9"/>
        <v>98</v>
      </c>
      <c r="K47" s="25">
        <f t="shared" si="10"/>
        <v>98</v>
      </c>
      <c r="L47" s="25">
        <v>5</v>
      </c>
      <c r="M47" s="25">
        <f t="shared" si="11"/>
        <v>103</v>
      </c>
      <c r="N47" s="25">
        <f t="shared" si="4"/>
        <v>0</v>
      </c>
      <c r="O47" s="25">
        <f t="shared" si="12"/>
        <v>5</v>
      </c>
    </row>
    <row r="48" spans="2:15" x14ac:dyDescent="0.55000000000000004">
      <c r="B48" s="25">
        <v>27</v>
      </c>
      <c r="C48" s="27">
        <f t="shared" ca="1" si="6"/>
        <v>0.65407240344459561</v>
      </c>
      <c r="D48" s="25">
        <f t="shared" ca="1" si="7"/>
        <v>6</v>
      </c>
      <c r="E48" s="25">
        <f t="shared" ca="1" si="13"/>
        <v>4</v>
      </c>
      <c r="H48" s="25">
        <v>28</v>
      </c>
      <c r="I48" s="25">
        <v>8</v>
      </c>
      <c r="J48" s="25">
        <f t="shared" si="9"/>
        <v>106</v>
      </c>
      <c r="K48" s="25">
        <f t="shared" si="10"/>
        <v>106</v>
      </c>
      <c r="L48" s="25">
        <v>6</v>
      </c>
      <c r="M48" s="25">
        <f t="shared" si="11"/>
        <v>112</v>
      </c>
      <c r="N48" s="25">
        <f t="shared" si="4"/>
        <v>0</v>
      </c>
      <c r="O48" s="25">
        <f t="shared" si="12"/>
        <v>6</v>
      </c>
    </row>
    <row r="49" spans="2:15" x14ac:dyDescent="0.55000000000000004">
      <c r="B49" s="25">
        <v>28</v>
      </c>
      <c r="C49" s="27">
        <f t="shared" ca="1" si="6"/>
        <v>0.12418851827104782</v>
      </c>
      <c r="D49" s="25">
        <f t="shared" ca="1" si="7"/>
        <v>1</v>
      </c>
      <c r="E49" s="25">
        <f t="shared" ca="1" si="13"/>
        <v>2</v>
      </c>
      <c r="H49" s="25">
        <v>29</v>
      </c>
      <c r="I49" s="25">
        <v>8</v>
      </c>
      <c r="J49" s="25">
        <f t="shared" si="9"/>
        <v>114</v>
      </c>
      <c r="K49" s="25">
        <f t="shared" si="10"/>
        <v>114</v>
      </c>
      <c r="L49" s="25">
        <v>5</v>
      </c>
      <c r="M49" s="25">
        <f t="shared" si="11"/>
        <v>119</v>
      </c>
      <c r="N49" s="25">
        <f t="shared" si="4"/>
        <v>0</v>
      </c>
      <c r="O49" s="25">
        <f t="shared" si="12"/>
        <v>5</v>
      </c>
    </row>
    <row r="50" spans="2:15" x14ac:dyDescent="0.55000000000000004">
      <c r="B50" s="25">
        <v>29</v>
      </c>
      <c r="C50" s="27">
        <f t="shared" ca="1" si="6"/>
        <v>0.73604516300024825</v>
      </c>
      <c r="D50" s="25">
        <f t="shared" ca="1" si="7"/>
        <v>6</v>
      </c>
      <c r="E50" s="25">
        <f t="shared" ca="1" si="13"/>
        <v>4</v>
      </c>
      <c r="H50" s="25">
        <v>30</v>
      </c>
      <c r="I50" s="25">
        <v>7</v>
      </c>
      <c r="J50" s="25">
        <f t="shared" si="9"/>
        <v>121</v>
      </c>
      <c r="K50" s="25">
        <f t="shared" si="10"/>
        <v>121</v>
      </c>
      <c r="L50" s="25">
        <v>4</v>
      </c>
      <c r="M50" s="25">
        <f t="shared" si="11"/>
        <v>125</v>
      </c>
      <c r="N50" s="25">
        <f t="shared" si="4"/>
        <v>0</v>
      </c>
      <c r="O50" s="25">
        <f t="shared" si="12"/>
        <v>4</v>
      </c>
    </row>
    <row r="51" spans="2:15" x14ac:dyDescent="0.55000000000000004">
      <c r="B51" s="25">
        <v>30</v>
      </c>
      <c r="C51" s="27">
        <f t="shared" ca="1" si="6"/>
        <v>0.40791537592553184</v>
      </c>
      <c r="D51" s="25">
        <f t="shared" ca="1" si="7"/>
        <v>4</v>
      </c>
      <c r="E51" s="25">
        <f t="shared" ca="1" si="13"/>
        <v>3</v>
      </c>
      <c r="H51" s="25"/>
      <c r="I51" s="25"/>
      <c r="J51" s="25"/>
      <c r="K51" s="25"/>
      <c r="L51" s="25">
        <f>SUM(L21:L50)</f>
        <v>95</v>
      </c>
      <c r="M51" s="25"/>
      <c r="N51" s="25">
        <f>SUM(N21:N50)</f>
        <v>0</v>
      </c>
      <c r="O51" s="25">
        <f>SUM(O21:O50)</f>
        <v>95</v>
      </c>
    </row>
    <row r="52" spans="2:15" x14ac:dyDescent="0.55000000000000004">
      <c r="B52" s="25">
        <v>31</v>
      </c>
      <c r="C52" s="27">
        <f t="shared" ca="1" si="6"/>
        <v>0.91617903388978972</v>
      </c>
      <c r="D52" s="25">
        <f t="shared" ca="1" si="7"/>
        <v>8</v>
      </c>
      <c r="E52" s="25">
        <f t="shared" ca="1" si="13"/>
        <v>5</v>
      </c>
      <c r="H52" s="25"/>
      <c r="I52" s="25"/>
      <c r="J52" s="25"/>
      <c r="K52" s="25"/>
      <c r="L52" s="25"/>
      <c r="M52" s="25"/>
      <c r="N52" s="25"/>
      <c r="O52" s="25"/>
    </row>
    <row r="53" spans="2:15" x14ac:dyDescent="0.55000000000000004">
      <c r="B53" s="25">
        <v>32</v>
      </c>
      <c r="C53" s="27">
        <f t="shared" ca="1" si="6"/>
        <v>0.46328140056090206</v>
      </c>
      <c r="D53" s="25">
        <f t="shared" ca="1" si="7"/>
        <v>4</v>
      </c>
      <c r="E53" s="25">
        <f t="shared" ref="E53:E72" ca="1" si="14">IF(C53&lt;=$N$11,$J$11,IF(C53&lt;=$N$12,$J$12,IF(C53&lt;=$N$13,$J$13,IF(C53&lt;=$N$14,$J$14,IF(C53&lt;=$N$15,$J$15,IF(C53&lt;=$N$16,$J$16,"Error"))))))</f>
        <v>3</v>
      </c>
      <c r="H53" s="25"/>
      <c r="I53" s="25"/>
      <c r="J53" s="25"/>
      <c r="K53" s="25"/>
      <c r="L53" s="25"/>
      <c r="M53" s="25"/>
      <c r="N53" s="25"/>
      <c r="O53" s="25"/>
    </row>
    <row r="54" spans="2:15" x14ac:dyDescent="0.55000000000000004">
      <c r="B54" s="25">
        <v>33</v>
      </c>
      <c r="C54" s="27">
        <f t="shared" ca="1" si="6"/>
        <v>0.15564298723215653</v>
      </c>
      <c r="D54" s="25">
        <f t="shared" ca="1" si="7"/>
        <v>2</v>
      </c>
      <c r="E54" s="25">
        <f t="shared" ca="1" si="14"/>
        <v>2</v>
      </c>
      <c r="H54" s="25"/>
      <c r="I54" s="25"/>
      <c r="J54" s="25"/>
      <c r="K54" s="25"/>
      <c r="L54" s="25"/>
      <c r="M54" s="25"/>
      <c r="N54" s="25"/>
      <c r="O54" s="25"/>
    </row>
    <row r="55" spans="2:15" x14ac:dyDescent="0.55000000000000004">
      <c r="B55" s="25">
        <v>34</v>
      </c>
      <c r="C55" s="27">
        <f t="shared" ca="1" si="6"/>
        <v>0.82810835369191316</v>
      </c>
      <c r="D55" s="25">
        <f t="shared" ca="1" si="7"/>
        <v>7</v>
      </c>
      <c r="E55" s="25">
        <f t="shared" ca="1" si="14"/>
        <v>4</v>
      </c>
      <c r="H55" s="25"/>
      <c r="I55" s="25"/>
      <c r="J55" s="25"/>
      <c r="K55" s="25"/>
      <c r="L55" s="25"/>
      <c r="M55" s="25"/>
      <c r="N55" s="25"/>
      <c r="O55" s="25"/>
    </row>
    <row r="56" spans="2:15" x14ac:dyDescent="0.55000000000000004">
      <c r="B56" s="25">
        <v>35</v>
      </c>
      <c r="C56" s="27">
        <f t="shared" ca="1" si="6"/>
        <v>0.87610695264274085</v>
      </c>
      <c r="D56" s="25">
        <f t="shared" ca="1" si="7"/>
        <v>8</v>
      </c>
      <c r="E56" s="25">
        <f t="shared" ca="1" si="14"/>
        <v>5</v>
      </c>
      <c r="H56" s="25"/>
      <c r="I56" s="25"/>
      <c r="J56" s="25"/>
      <c r="K56" s="25"/>
      <c r="L56" s="25"/>
      <c r="M56" s="25"/>
      <c r="N56" s="25"/>
      <c r="O56" s="25"/>
    </row>
    <row r="57" spans="2:15" x14ac:dyDescent="0.55000000000000004">
      <c r="B57" s="25">
        <v>36</v>
      </c>
      <c r="C57" s="27">
        <f t="shared" ca="1" si="6"/>
        <v>0.20875124622862762</v>
      </c>
      <c r="D57" s="25">
        <f t="shared" ca="1" si="7"/>
        <v>2</v>
      </c>
      <c r="E57" s="25">
        <f t="shared" ca="1" si="14"/>
        <v>2</v>
      </c>
      <c r="H57" s="25"/>
      <c r="I57" s="25"/>
      <c r="J57" s="25"/>
      <c r="K57" s="25"/>
      <c r="L57" s="25"/>
      <c r="M57" s="25"/>
      <c r="N57" s="25"/>
      <c r="O57" s="25"/>
    </row>
    <row r="58" spans="2:15" x14ac:dyDescent="0.55000000000000004">
      <c r="B58" s="25">
        <v>37</v>
      </c>
      <c r="C58" s="27">
        <f t="shared" ca="1" si="6"/>
        <v>0.89580111800859963</v>
      </c>
      <c r="D58" s="25">
        <f t="shared" ca="1" si="7"/>
        <v>8</v>
      </c>
      <c r="E58" s="25">
        <f t="shared" ca="1" si="14"/>
        <v>5</v>
      </c>
      <c r="H58" s="25"/>
      <c r="I58" s="25"/>
      <c r="J58" s="25"/>
      <c r="K58" s="25"/>
      <c r="L58" s="25"/>
      <c r="M58" s="25"/>
      <c r="N58" s="25"/>
      <c r="O58" s="25"/>
    </row>
    <row r="59" spans="2:15" x14ac:dyDescent="0.55000000000000004">
      <c r="B59" s="25">
        <v>38</v>
      </c>
      <c r="C59" s="27">
        <f t="shared" ca="1" si="6"/>
        <v>0.94368636842610376</v>
      </c>
      <c r="D59" s="25">
        <f t="shared" ca="1" si="7"/>
        <v>8</v>
      </c>
      <c r="E59" s="25">
        <f t="shared" ca="1" si="14"/>
        <v>5</v>
      </c>
      <c r="H59" s="25"/>
      <c r="I59" s="25"/>
      <c r="J59" s="25"/>
      <c r="K59" s="25"/>
      <c r="L59" s="25"/>
      <c r="M59" s="25"/>
      <c r="N59" s="25"/>
      <c r="O59" s="25"/>
    </row>
    <row r="60" spans="2:15" x14ac:dyDescent="0.55000000000000004">
      <c r="B60" s="25">
        <v>39</v>
      </c>
      <c r="C60" s="27">
        <f t="shared" ca="1" si="6"/>
        <v>0.79452530439224001</v>
      </c>
      <c r="D60" s="25">
        <f t="shared" ca="1" si="7"/>
        <v>7</v>
      </c>
      <c r="E60" s="25">
        <f t="shared" ca="1" si="14"/>
        <v>4</v>
      </c>
      <c r="H60" s="25"/>
      <c r="I60" s="25"/>
      <c r="J60" s="25"/>
      <c r="K60" s="25"/>
      <c r="L60" s="25"/>
      <c r="M60" s="25"/>
      <c r="N60" s="25"/>
      <c r="O60" s="25"/>
    </row>
    <row r="61" spans="2:15" x14ac:dyDescent="0.55000000000000004">
      <c r="B61" s="25">
        <v>40</v>
      </c>
      <c r="C61" s="27">
        <f t="shared" ca="1" si="6"/>
        <v>0.17193773668315548</v>
      </c>
      <c r="D61" s="25">
        <f t="shared" ca="1" si="7"/>
        <v>2</v>
      </c>
      <c r="E61" s="25">
        <f t="shared" ca="1" si="14"/>
        <v>2</v>
      </c>
      <c r="H61" s="25"/>
      <c r="I61" s="25"/>
      <c r="J61" s="25"/>
      <c r="K61" s="25"/>
      <c r="L61" s="25"/>
      <c r="M61" s="25"/>
      <c r="N61" s="25"/>
      <c r="O61" s="25"/>
    </row>
    <row r="62" spans="2:15" x14ac:dyDescent="0.55000000000000004">
      <c r="B62" s="25">
        <v>41</v>
      </c>
      <c r="C62" s="27">
        <f t="shared" ca="1" si="6"/>
        <v>0.35864238173969409</v>
      </c>
      <c r="D62" s="25">
        <f t="shared" ca="1" si="7"/>
        <v>3</v>
      </c>
      <c r="E62" s="25">
        <f t="shared" ca="1" si="14"/>
        <v>3</v>
      </c>
      <c r="H62" s="25"/>
      <c r="I62" s="25"/>
      <c r="J62" s="25"/>
      <c r="K62" s="25"/>
      <c r="L62" s="25"/>
      <c r="M62" s="25"/>
      <c r="N62" s="25"/>
      <c r="O62" s="25"/>
    </row>
    <row r="63" spans="2:15" x14ac:dyDescent="0.55000000000000004">
      <c r="B63" s="25">
        <v>42</v>
      </c>
      <c r="C63" s="27">
        <f t="shared" ca="1" si="6"/>
        <v>0.60790414772930967</v>
      </c>
      <c r="D63" s="25">
        <f t="shared" ca="1" si="7"/>
        <v>5</v>
      </c>
      <c r="E63" s="25">
        <f t="shared" ca="1" si="14"/>
        <v>4</v>
      </c>
      <c r="H63" s="25"/>
      <c r="I63" s="25"/>
      <c r="J63" s="25"/>
      <c r="K63" s="25"/>
      <c r="L63" s="25"/>
      <c r="M63" s="25"/>
      <c r="N63" s="25"/>
      <c r="O63" s="25"/>
    </row>
    <row r="64" spans="2:15" x14ac:dyDescent="0.55000000000000004">
      <c r="B64" s="25">
        <v>43</v>
      </c>
      <c r="C64" s="27">
        <f t="shared" ca="1" si="6"/>
        <v>0.72191219440205556</v>
      </c>
      <c r="D64" s="25">
        <f t="shared" ca="1" si="7"/>
        <v>6</v>
      </c>
      <c r="E64" s="25">
        <f t="shared" ca="1" si="14"/>
        <v>4</v>
      </c>
      <c r="H64" s="25"/>
      <c r="I64" s="25"/>
      <c r="J64" s="25"/>
      <c r="K64" s="25"/>
      <c r="L64" s="25"/>
      <c r="M64" s="25"/>
      <c r="N64" s="25"/>
      <c r="O64" s="25"/>
    </row>
    <row r="65" spans="2:15" x14ac:dyDescent="0.55000000000000004">
      <c r="B65" s="25">
        <v>44</v>
      </c>
      <c r="C65" s="27">
        <f t="shared" ca="1" si="6"/>
        <v>0.61702251982613887</v>
      </c>
      <c r="D65" s="25">
        <f t="shared" ca="1" si="7"/>
        <v>5</v>
      </c>
      <c r="E65" s="25">
        <f t="shared" ca="1" si="14"/>
        <v>4</v>
      </c>
      <c r="H65" s="25"/>
      <c r="I65" s="25"/>
      <c r="J65" s="25"/>
      <c r="K65" s="25"/>
      <c r="L65" s="25"/>
      <c r="M65" s="25"/>
      <c r="N65" s="25"/>
      <c r="O65" s="25"/>
    </row>
    <row r="66" spans="2:15" x14ac:dyDescent="0.55000000000000004">
      <c r="B66" s="25">
        <v>45</v>
      </c>
      <c r="C66" s="27">
        <f t="shared" ca="1" si="6"/>
        <v>0.70082016230470912</v>
      </c>
      <c r="D66" s="25">
        <f t="shared" ca="1" si="7"/>
        <v>6</v>
      </c>
      <c r="E66" s="25">
        <f t="shared" ca="1" si="14"/>
        <v>4</v>
      </c>
      <c r="H66" s="25"/>
      <c r="I66" s="25"/>
      <c r="J66" s="25"/>
      <c r="K66" s="25"/>
      <c r="L66" s="25"/>
      <c r="M66" s="25"/>
      <c r="N66" s="25"/>
      <c r="O66" s="25"/>
    </row>
    <row r="67" spans="2:15" x14ac:dyDescent="0.55000000000000004">
      <c r="B67" s="25">
        <v>46</v>
      </c>
      <c r="C67" s="27">
        <f t="shared" ca="1" si="6"/>
        <v>0.31439204760494521</v>
      </c>
      <c r="D67" s="25">
        <f t="shared" ca="1" si="7"/>
        <v>3</v>
      </c>
      <c r="E67" s="25">
        <f t="shared" ca="1" si="14"/>
        <v>3</v>
      </c>
      <c r="H67" s="25"/>
      <c r="I67" s="25"/>
      <c r="J67" s="25"/>
      <c r="K67" s="25"/>
      <c r="L67" s="25"/>
      <c r="M67" s="25"/>
      <c r="N67" s="25"/>
      <c r="O67" s="25"/>
    </row>
    <row r="68" spans="2:15" x14ac:dyDescent="0.55000000000000004">
      <c r="B68" s="25">
        <v>47</v>
      </c>
      <c r="C68" s="27">
        <f t="shared" ca="1" si="6"/>
        <v>5.4449490857576888E-2</v>
      </c>
      <c r="D68" s="25">
        <f t="shared" ca="1" si="7"/>
        <v>1</v>
      </c>
      <c r="E68" s="25">
        <f t="shared" ca="1" si="14"/>
        <v>1</v>
      </c>
      <c r="H68" s="25"/>
      <c r="I68" s="25"/>
      <c r="J68" s="25"/>
      <c r="K68" s="25"/>
      <c r="L68" s="25"/>
      <c r="M68" s="25"/>
      <c r="N68" s="25"/>
      <c r="O68" s="25"/>
    </row>
    <row r="69" spans="2:15" x14ac:dyDescent="0.55000000000000004">
      <c r="B69" s="25">
        <v>48</v>
      </c>
      <c r="C69" s="27">
        <f t="shared" ca="1" si="6"/>
        <v>0.77859322296875522</v>
      </c>
      <c r="D69" s="25">
        <f t="shared" ca="1" si="7"/>
        <v>7</v>
      </c>
      <c r="E69" s="25">
        <f t="shared" ca="1" si="14"/>
        <v>4</v>
      </c>
      <c r="H69" s="25"/>
      <c r="I69" s="25"/>
      <c r="J69" s="25"/>
      <c r="K69" s="25"/>
      <c r="L69" s="25"/>
      <c r="M69" s="25"/>
      <c r="N69" s="25"/>
      <c r="O69" s="25"/>
    </row>
    <row r="70" spans="2:15" x14ac:dyDescent="0.55000000000000004">
      <c r="B70" s="25">
        <v>49</v>
      </c>
      <c r="C70" s="27">
        <f t="shared" ca="1" si="6"/>
        <v>0.61332842048104708</v>
      </c>
      <c r="D70" s="25">
        <f t="shared" ca="1" si="7"/>
        <v>5</v>
      </c>
      <c r="E70" s="25">
        <f t="shared" ca="1" si="14"/>
        <v>4</v>
      </c>
      <c r="H70" s="25"/>
      <c r="I70" s="25"/>
      <c r="J70" s="25"/>
      <c r="K70" s="25"/>
      <c r="L70" s="25"/>
      <c r="M70" s="25"/>
      <c r="N70" s="25"/>
      <c r="O70" s="25"/>
    </row>
    <row r="71" spans="2:15" x14ac:dyDescent="0.55000000000000004">
      <c r="B71" s="25">
        <v>50</v>
      </c>
      <c r="C71" s="27">
        <f t="shared" ca="1" si="6"/>
        <v>0.8413231316559332</v>
      </c>
      <c r="D71" s="25">
        <f t="shared" ca="1" si="7"/>
        <v>7</v>
      </c>
      <c r="E71" s="25">
        <f t="shared" ca="1" si="14"/>
        <v>4</v>
      </c>
      <c r="H71" s="25"/>
      <c r="I71" s="25"/>
      <c r="J71" s="25"/>
      <c r="K71" s="25"/>
      <c r="L71" s="25"/>
      <c r="M71" s="25"/>
      <c r="N71" s="25"/>
      <c r="O71" s="25"/>
    </row>
    <row r="72" spans="2:15" x14ac:dyDescent="0.55000000000000004">
      <c r="B72" s="25">
        <v>51</v>
      </c>
      <c r="C72" s="27">
        <f t="shared" ca="1" si="6"/>
        <v>0.54663340257715975</v>
      </c>
      <c r="D72" s="25">
        <f t="shared" ca="1" si="7"/>
        <v>5</v>
      </c>
      <c r="E72" s="25">
        <f t="shared" ca="1" si="14"/>
        <v>3</v>
      </c>
      <c r="H72" s="25"/>
      <c r="I72" s="25"/>
      <c r="J72" s="25"/>
      <c r="K72" s="25"/>
      <c r="L72" s="25"/>
      <c r="M72" s="25"/>
      <c r="N72" s="25"/>
      <c r="O72" s="25"/>
    </row>
    <row r="73" spans="2:15" x14ac:dyDescent="0.55000000000000004">
      <c r="B73" s="25">
        <v>52</v>
      </c>
      <c r="C73" s="27">
        <f t="shared" ca="1" si="6"/>
        <v>0.15854128098897458</v>
      </c>
      <c r="D73" s="25">
        <f t="shared" ca="1" si="7"/>
        <v>2</v>
      </c>
      <c r="E73" s="25">
        <f t="shared" ref="E73:E76" ca="1" si="15">IF(C73&lt;=$N$11,$J$11,IF(C73&lt;=$N$12,$J$12,IF(C73&lt;=$N$13,$J$13,IF(C73&lt;=$N$14,$J$14,IF(C73&lt;=$N$15,$J$15,IF(C73&lt;=$N$16,$J$16,"Error"))))))</f>
        <v>2</v>
      </c>
      <c r="H73" s="25"/>
      <c r="I73" s="25"/>
      <c r="J73" s="25"/>
      <c r="K73" s="25"/>
      <c r="L73" s="25"/>
      <c r="M73" s="25"/>
      <c r="N73" s="25"/>
      <c r="O73" s="25"/>
    </row>
    <row r="74" spans="2:15" x14ac:dyDescent="0.55000000000000004">
      <c r="B74" s="25">
        <v>53</v>
      </c>
      <c r="C74" s="27">
        <f t="shared" ca="1" si="6"/>
        <v>0.80772404646015672</v>
      </c>
      <c r="D74" s="25">
        <f t="shared" ca="1" si="7"/>
        <v>7</v>
      </c>
      <c r="E74" s="25">
        <f t="shared" ca="1" si="15"/>
        <v>4</v>
      </c>
      <c r="H74" s="25"/>
      <c r="I74" s="25"/>
      <c r="J74" s="25"/>
      <c r="K74" s="25"/>
      <c r="L74" s="25"/>
      <c r="M74" s="25"/>
      <c r="N74" s="25"/>
      <c r="O74" s="25"/>
    </row>
    <row r="75" spans="2:15" x14ac:dyDescent="0.55000000000000004">
      <c r="B75" s="25">
        <v>54</v>
      </c>
      <c r="C75" s="27">
        <f t="shared" ca="1" si="6"/>
        <v>0.58959758438024201</v>
      </c>
      <c r="D75" s="25">
        <f t="shared" ca="1" si="7"/>
        <v>5</v>
      </c>
      <c r="E75" s="25">
        <f t="shared" ca="1" si="15"/>
        <v>3</v>
      </c>
      <c r="H75" s="25"/>
      <c r="I75" s="25"/>
      <c r="J75" s="25"/>
      <c r="K75" s="25"/>
      <c r="L75" s="25"/>
      <c r="M75" s="25"/>
      <c r="N75" s="25"/>
      <c r="O75" s="25"/>
    </row>
    <row r="76" spans="2:15" x14ac:dyDescent="0.55000000000000004">
      <c r="B76" s="25">
        <v>55</v>
      </c>
      <c r="C76" s="27">
        <f t="shared" ca="1" si="6"/>
        <v>0.70299972534849009</v>
      </c>
      <c r="D76" s="25">
        <f t="shared" ca="1" si="7"/>
        <v>6</v>
      </c>
      <c r="E76" s="25">
        <f t="shared" ca="1" si="15"/>
        <v>4</v>
      </c>
      <c r="H76" s="25"/>
      <c r="I76" s="25"/>
      <c r="J76" s="25"/>
      <c r="K76" s="25"/>
      <c r="L76" s="25"/>
      <c r="M76" s="25"/>
      <c r="N76" s="25"/>
      <c r="O76" s="25"/>
    </row>
    <row r="77" spans="2:15" x14ac:dyDescent="0.55000000000000004">
      <c r="B77" s="25">
        <v>56</v>
      </c>
      <c r="C77" s="27">
        <f t="shared" ca="1" si="6"/>
        <v>4.2410658132464252E-2</v>
      </c>
      <c r="D77" s="25">
        <f t="shared" ca="1" si="7"/>
        <v>1</v>
      </c>
      <c r="E77" s="25">
        <f t="shared" ref="E77:E81" ca="1" si="16">IF(C77&lt;=$N$11,$J$11,IF(C77&lt;=$N$12,$J$12,IF(C77&lt;=$N$13,$J$13,IF(C77&lt;=$N$14,$J$14,IF(C77&lt;=$N$15,$J$15,IF(C77&lt;=$N$16,$J$16,"Error"))))))</f>
        <v>1</v>
      </c>
      <c r="H77" s="25"/>
      <c r="I77" s="25"/>
      <c r="J77" s="25"/>
      <c r="K77" s="25"/>
      <c r="L77" s="25"/>
      <c r="M77" s="25"/>
      <c r="N77" s="25"/>
      <c r="O77" s="25"/>
    </row>
    <row r="78" spans="2:15" x14ac:dyDescent="0.55000000000000004">
      <c r="B78" s="25">
        <v>57</v>
      </c>
      <c r="C78" s="27">
        <f t="shared" ca="1" si="6"/>
        <v>0.37242576011198014</v>
      </c>
      <c r="D78" s="25">
        <f t="shared" ca="1" si="7"/>
        <v>3</v>
      </c>
      <c r="E78" s="25">
        <f t="shared" ca="1" si="16"/>
        <v>3</v>
      </c>
      <c r="H78" s="25"/>
      <c r="I78" s="25"/>
      <c r="J78" s="25"/>
      <c r="K78" s="25"/>
      <c r="L78" s="25"/>
      <c r="M78" s="25"/>
      <c r="N78" s="25"/>
      <c r="O78" s="25"/>
    </row>
    <row r="79" spans="2:15" x14ac:dyDescent="0.55000000000000004">
      <c r="B79" s="25">
        <v>58</v>
      </c>
      <c r="C79" s="27">
        <f t="shared" ca="1" si="6"/>
        <v>0.44672823127400807</v>
      </c>
      <c r="D79" s="25">
        <f t="shared" ca="1" si="7"/>
        <v>4</v>
      </c>
      <c r="E79" s="25">
        <f t="shared" ca="1" si="16"/>
        <v>3</v>
      </c>
      <c r="H79" s="25"/>
      <c r="I79" s="25"/>
      <c r="J79" s="25"/>
      <c r="K79" s="25"/>
      <c r="L79" s="25"/>
      <c r="M79" s="25"/>
      <c r="N79" s="25"/>
      <c r="O79" s="25"/>
    </row>
    <row r="80" spans="2:15" x14ac:dyDescent="0.55000000000000004">
      <c r="B80" s="25">
        <v>59</v>
      </c>
      <c r="C80" s="27">
        <f t="shared" ca="1" si="6"/>
        <v>0.75527269188222024</v>
      </c>
      <c r="D80" s="25">
        <f t="shared" ca="1" si="7"/>
        <v>7</v>
      </c>
      <c r="E80" s="25">
        <f t="shared" ca="1" si="16"/>
        <v>4</v>
      </c>
    </row>
    <row r="81" spans="2:5" x14ac:dyDescent="0.55000000000000004">
      <c r="B81" s="25">
        <v>60</v>
      </c>
      <c r="C81" s="27">
        <f t="shared" ca="1" si="6"/>
        <v>0.12354279930361067</v>
      </c>
      <c r="D81" s="25">
        <f t="shared" ca="1" si="7"/>
        <v>1</v>
      </c>
      <c r="E81" s="25">
        <f t="shared" ca="1" si="16"/>
        <v>2</v>
      </c>
    </row>
  </sheetData>
  <mergeCells count="51">
    <mergeCell ref="C20:C21"/>
    <mergeCell ref="J16:K16"/>
    <mergeCell ref="L16:M16"/>
    <mergeCell ref="N16:O16"/>
    <mergeCell ref="J14:K14"/>
    <mergeCell ref="L14:M14"/>
    <mergeCell ref="N14:O14"/>
    <mergeCell ref="J15:K15"/>
    <mergeCell ref="L15:M15"/>
    <mergeCell ref="N15:O15"/>
    <mergeCell ref="G16:H16"/>
    <mergeCell ref="E16:F16"/>
    <mergeCell ref="B16:D16"/>
    <mergeCell ref="G15:H15"/>
    <mergeCell ref="E15:F15"/>
    <mergeCell ref="G18:H18"/>
    <mergeCell ref="J12:K12"/>
    <mergeCell ref="L12:M12"/>
    <mergeCell ref="N12:O12"/>
    <mergeCell ref="J13:K13"/>
    <mergeCell ref="L13:M13"/>
    <mergeCell ref="N13:O13"/>
    <mergeCell ref="K8:O8"/>
    <mergeCell ref="J9:K10"/>
    <mergeCell ref="L9:M10"/>
    <mergeCell ref="N9:O10"/>
    <mergeCell ref="J11:K11"/>
    <mergeCell ref="L11:M11"/>
    <mergeCell ref="N11:O11"/>
    <mergeCell ref="D8:H8"/>
    <mergeCell ref="B14:D14"/>
    <mergeCell ref="E14:F14"/>
    <mergeCell ref="G14:H14"/>
    <mergeCell ref="B15:D15"/>
    <mergeCell ref="B12:D12"/>
    <mergeCell ref="E12:F12"/>
    <mergeCell ref="G12:H12"/>
    <mergeCell ref="B13:D13"/>
    <mergeCell ref="E13:F13"/>
    <mergeCell ref="G13:H13"/>
    <mergeCell ref="B9:D10"/>
    <mergeCell ref="E9:F10"/>
    <mergeCell ref="G9:H10"/>
    <mergeCell ref="B11:D11"/>
    <mergeCell ref="E11:F11"/>
    <mergeCell ref="G11:H11"/>
    <mergeCell ref="E18:F18"/>
    <mergeCell ref="B18:D18"/>
    <mergeCell ref="G17:H17"/>
    <mergeCell ref="E17:F17"/>
    <mergeCell ref="B17:D17"/>
  </mergeCells>
  <pageMargins left="0.7" right="0.7" top="0.75" bottom="0.75" header="0.3" footer="0.3"/>
  <pageSetup paperSize="9" scale="2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11040-7A2F-4731-9FBD-499AEF2A73ED}">
  <dimension ref="B33:L66"/>
  <sheetViews>
    <sheetView view="pageBreakPreview" topLeftCell="B28" zoomScaleNormal="40" zoomScaleSheetLayoutView="100" zoomScalePageLayoutView="25" workbookViewId="0">
      <selection activeCell="G62" sqref="G62"/>
    </sheetView>
  </sheetViews>
  <sheetFormatPr defaultRowHeight="21" x14ac:dyDescent="0.4"/>
  <cols>
    <col min="1" max="1" width="8.88671875" style="18"/>
    <col min="2" max="2" width="14.88671875" style="18" bestFit="1" customWidth="1"/>
    <col min="3" max="3" width="13.6640625" style="18" bestFit="1" customWidth="1"/>
    <col min="4" max="4" width="42.77734375" style="18" bestFit="1" customWidth="1"/>
    <col min="5" max="5" width="16.33203125" style="18" bestFit="1" customWidth="1"/>
    <col min="6" max="6" width="17.5546875" style="18" bestFit="1" customWidth="1"/>
    <col min="7" max="7" width="17.77734375" style="18" bestFit="1" customWidth="1"/>
    <col min="8" max="8" width="17.5546875" style="18" bestFit="1" customWidth="1"/>
    <col min="9" max="9" width="19.44140625" style="18" bestFit="1" customWidth="1"/>
    <col min="10" max="10" width="16.109375" style="18" bestFit="1" customWidth="1"/>
    <col min="11" max="11" width="10.21875" style="18" bestFit="1" customWidth="1"/>
    <col min="12" max="12" width="11.6640625" style="18" bestFit="1" customWidth="1"/>
    <col min="13" max="13" width="9.21875" style="18" bestFit="1" customWidth="1"/>
    <col min="14" max="16384" width="8.88671875" style="18"/>
  </cols>
  <sheetData>
    <row r="33" spans="2:12" x14ac:dyDescent="0.4">
      <c r="B33" s="77" t="s">
        <v>91</v>
      </c>
      <c r="C33" s="77"/>
      <c r="D33" s="77"/>
      <c r="E33" s="77"/>
      <c r="F33" s="77"/>
      <c r="G33" s="77" t="s">
        <v>35</v>
      </c>
      <c r="H33" s="75">
        <f ca="1">AVERAGE(L45:L66)</f>
        <v>220.3424755082624</v>
      </c>
    </row>
    <row r="34" spans="2:12" x14ac:dyDescent="0.4">
      <c r="B34" s="77"/>
      <c r="C34" s="77"/>
      <c r="D34" s="77"/>
      <c r="E34" s="77"/>
      <c r="F34" s="77"/>
      <c r="G34" s="77"/>
      <c r="H34" s="75"/>
    </row>
    <row r="35" spans="2:12" x14ac:dyDescent="0.4">
      <c r="B35" s="76" t="s">
        <v>92</v>
      </c>
      <c r="C35" s="76"/>
      <c r="D35" s="76"/>
      <c r="E35" s="76"/>
      <c r="F35" s="76"/>
      <c r="G35" s="77" t="s">
        <v>35</v>
      </c>
      <c r="H35" s="75">
        <f ca="1">_xlfn.STDEV.P(L45:L66)</f>
        <v>23.977729745463392</v>
      </c>
    </row>
    <row r="36" spans="2:12" x14ac:dyDescent="0.4">
      <c r="B36" s="76"/>
      <c r="C36" s="76"/>
      <c r="D36" s="76"/>
      <c r="E36" s="76"/>
      <c r="F36" s="76"/>
      <c r="G36" s="77"/>
      <c r="H36" s="75"/>
    </row>
    <row r="37" spans="2:12" x14ac:dyDescent="0.4">
      <c r="B37" s="76" t="s">
        <v>93</v>
      </c>
      <c r="C37" s="76"/>
      <c r="D37" s="76"/>
      <c r="E37" s="76"/>
      <c r="F37" s="76"/>
      <c r="G37" s="77" t="s">
        <v>35</v>
      </c>
      <c r="H37" s="75">
        <f ca="1">(1.96*H35/5)^2</f>
        <v>88.346277664979084</v>
      </c>
    </row>
    <row r="38" spans="2:12" x14ac:dyDescent="0.4">
      <c r="B38" s="76"/>
      <c r="C38" s="76"/>
      <c r="D38" s="76"/>
      <c r="E38" s="76"/>
      <c r="F38" s="76"/>
      <c r="G38" s="77"/>
      <c r="H38" s="75"/>
    </row>
    <row r="40" spans="2:12" x14ac:dyDescent="0.4">
      <c r="B40" s="18" t="s">
        <v>94</v>
      </c>
    </row>
    <row r="41" spans="2:12" x14ac:dyDescent="0.4">
      <c r="B41" s="18" t="s">
        <v>95</v>
      </c>
    </row>
    <row r="43" spans="2:12" x14ac:dyDescent="0.4">
      <c r="H43" s="18" t="s">
        <v>90</v>
      </c>
    </row>
    <row r="44" spans="2:12" x14ac:dyDescent="0.4">
      <c r="B44" s="17" t="s">
        <v>80</v>
      </c>
      <c r="C44" s="17" t="s">
        <v>89</v>
      </c>
      <c r="D44" s="17"/>
      <c r="E44" s="17" t="s">
        <v>81</v>
      </c>
      <c r="F44" s="17" t="s">
        <v>82</v>
      </c>
      <c r="G44" s="28" t="s">
        <v>83</v>
      </c>
      <c r="H44" s="17" t="s">
        <v>84</v>
      </c>
      <c r="I44" s="17" t="s">
        <v>85</v>
      </c>
      <c r="J44" s="17" t="s">
        <v>86</v>
      </c>
      <c r="K44" s="17" t="s">
        <v>87</v>
      </c>
      <c r="L44" s="17" t="s">
        <v>88</v>
      </c>
    </row>
    <row r="45" spans="2:12" x14ac:dyDescent="0.4">
      <c r="B45" s="17">
        <v>1</v>
      </c>
      <c r="C45" s="29">
        <f ca="1">RAND()</f>
        <v>0.30496970264132295</v>
      </c>
      <c r="D45" s="30"/>
      <c r="E45" s="30">
        <f ca="1">C45*(400-200)+200</f>
        <v>260.9939405282646</v>
      </c>
      <c r="F45" s="30">
        <f ca="1">MIN(E45,300)</f>
        <v>260.9939405282646</v>
      </c>
      <c r="G45" s="31">
        <f ca="1">300-F45</f>
        <v>39.006059471735398</v>
      </c>
      <c r="H45" s="30">
        <f t="shared" ref="H45:H66" ca="1" si="0">IF(C45&lt;=0.32,G45,IF(C45&lt;=0.72,G45*0.8,G45*0.6))</f>
        <v>39.006059471735398</v>
      </c>
      <c r="I45" s="30">
        <f t="shared" ref="I45:I66" ca="1" si="1">G45-H45</f>
        <v>0</v>
      </c>
      <c r="J45" s="30">
        <f ca="1">F45*1.25+H45*0.5+I45*0.25</f>
        <v>345.74545539619845</v>
      </c>
      <c r="K45" s="17">
        <f>300*0.45</f>
        <v>135</v>
      </c>
      <c r="L45" s="30">
        <f ca="1">J45-K45</f>
        <v>210.74545539619845</v>
      </c>
    </row>
    <row r="46" spans="2:12" x14ac:dyDescent="0.4">
      <c r="B46" s="17">
        <v>2</v>
      </c>
      <c r="C46" s="29">
        <f t="shared" ref="C46:C66" ca="1" si="2">RAND()</f>
        <v>0.7288068161996496</v>
      </c>
      <c r="D46" s="30"/>
      <c r="E46" s="30">
        <f t="shared" ref="E46:E66" ca="1" si="3">C46*(400-200)+200</f>
        <v>345.76136323992989</v>
      </c>
      <c r="F46" s="30">
        <f t="shared" ref="F46:F66" ca="1" si="4">MIN(E46,300)</f>
        <v>300</v>
      </c>
      <c r="G46" s="31">
        <f t="shared" ref="G46:G66" ca="1" si="5">300-F46</f>
        <v>0</v>
      </c>
      <c r="H46" s="30">
        <f t="shared" ca="1" si="0"/>
        <v>0</v>
      </c>
      <c r="I46" s="30">
        <f t="shared" ca="1" si="1"/>
        <v>0</v>
      </c>
      <c r="J46" s="30">
        <f t="shared" ref="J46:J66" ca="1" si="6">F46*1.25+H46*0.5+I46*0.25</f>
        <v>375</v>
      </c>
      <c r="K46" s="17">
        <f t="shared" ref="K46:K66" si="7">300*0.45</f>
        <v>135</v>
      </c>
      <c r="L46" s="30">
        <f t="shared" ref="L46:L66" ca="1" si="8">J46-K46</f>
        <v>240</v>
      </c>
    </row>
    <row r="47" spans="2:12" x14ac:dyDescent="0.4">
      <c r="B47" s="17">
        <v>3</v>
      </c>
      <c r="C47" s="29">
        <f t="shared" ca="1" si="2"/>
        <v>0.54237039308433155</v>
      </c>
      <c r="D47" s="30"/>
      <c r="E47" s="30">
        <f t="shared" ca="1" si="3"/>
        <v>308.47407861686634</v>
      </c>
      <c r="F47" s="30">
        <f t="shared" ca="1" si="4"/>
        <v>300</v>
      </c>
      <c r="G47" s="31">
        <f t="shared" ca="1" si="5"/>
        <v>0</v>
      </c>
      <c r="H47" s="30">
        <f t="shared" ca="1" si="0"/>
        <v>0</v>
      </c>
      <c r="I47" s="30">
        <f t="shared" ca="1" si="1"/>
        <v>0</v>
      </c>
      <c r="J47" s="30">
        <f t="shared" ca="1" si="6"/>
        <v>375</v>
      </c>
      <c r="K47" s="17">
        <f t="shared" si="7"/>
        <v>135</v>
      </c>
      <c r="L47" s="30">
        <f t="shared" ca="1" si="8"/>
        <v>240</v>
      </c>
    </row>
    <row r="48" spans="2:12" x14ac:dyDescent="0.4">
      <c r="B48" s="17">
        <v>4</v>
      </c>
      <c r="C48" s="29">
        <f t="shared" ca="1" si="2"/>
        <v>0.67530000896223485</v>
      </c>
      <c r="D48" s="30"/>
      <c r="E48" s="30">
        <f t="shared" ca="1" si="3"/>
        <v>335.060001792447</v>
      </c>
      <c r="F48" s="30">
        <f t="shared" ca="1" si="4"/>
        <v>300</v>
      </c>
      <c r="G48" s="31">
        <f t="shared" ca="1" si="5"/>
        <v>0</v>
      </c>
      <c r="H48" s="30">
        <f t="shared" ca="1" si="0"/>
        <v>0</v>
      </c>
      <c r="I48" s="30">
        <f t="shared" ca="1" si="1"/>
        <v>0</v>
      </c>
      <c r="J48" s="30">
        <f t="shared" ca="1" si="6"/>
        <v>375</v>
      </c>
      <c r="K48" s="17">
        <f t="shared" si="7"/>
        <v>135</v>
      </c>
      <c r="L48" s="30">
        <f t="shared" ca="1" si="8"/>
        <v>240</v>
      </c>
    </row>
    <row r="49" spans="2:12" x14ac:dyDescent="0.4">
      <c r="B49" s="17">
        <v>5</v>
      </c>
      <c r="C49" s="29">
        <f t="shared" ca="1" si="2"/>
        <v>0.47257625264621239</v>
      </c>
      <c r="D49" s="30"/>
      <c r="E49" s="30">
        <f t="shared" ca="1" si="3"/>
        <v>294.51525052924251</v>
      </c>
      <c r="F49" s="30">
        <f t="shared" ca="1" si="4"/>
        <v>294.51525052924251</v>
      </c>
      <c r="G49" s="31">
        <f t="shared" ca="1" si="5"/>
        <v>5.4847494707574924</v>
      </c>
      <c r="H49" s="30">
        <f t="shared" ca="1" si="0"/>
        <v>4.3877995766059943</v>
      </c>
      <c r="I49" s="30">
        <f t="shared" ca="1" si="1"/>
        <v>1.0969498941514981</v>
      </c>
      <c r="J49" s="30">
        <f t="shared" ca="1" si="6"/>
        <v>370.61220042339403</v>
      </c>
      <c r="K49" s="17">
        <f t="shared" si="7"/>
        <v>135</v>
      </c>
      <c r="L49" s="30">
        <f t="shared" ca="1" si="8"/>
        <v>235.61220042339403</v>
      </c>
    </row>
    <row r="50" spans="2:12" x14ac:dyDescent="0.4">
      <c r="B50" s="17">
        <v>6</v>
      </c>
      <c r="C50" s="29">
        <f t="shared" ca="1" si="2"/>
        <v>0.21084758802334269</v>
      </c>
      <c r="D50" s="30"/>
      <c r="E50" s="30">
        <f t="shared" ca="1" si="3"/>
        <v>242.16951760466856</v>
      </c>
      <c r="F50" s="30">
        <f t="shared" ca="1" si="4"/>
        <v>242.16951760466856</v>
      </c>
      <c r="G50" s="31">
        <f t="shared" ca="1" si="5"/>
        <v>57.830482395331444</v>
      </c>
      <c r="H50" s="30">
        <f t="shared" ca="1" si="0"/>
        <v>57.830482395331444</v>
      </c>
      <c r="I50" s="30">
        <f t="shared" ca="1" si="1"/>
        <v>0</v>
      </c>
      <c r="J50" s="30">
        <f t="shared" ca="1" si="6"/>
        <v>331.62713820350143</v>
      </c>
      <c r="K50" s="17">
        <f t="shared" si="7"/>
        <v>135</v>
      </c>
      <c r="L50" s="30">
        <f t="shared" ca="1" si="8"/>
        <v>196.62713820350143</v>
      </c>
    </row>
    <row r="51" spans="2:12" x14ac:dyDescent="0.4">
      <c r="B51" s="17">
        <v>7</v>
      </c>
      <c r="C51" s="29">
        <f t="shared" ca="1" si="2"/>
        <v>0.12392829576542252</v>
      </c>
      <c r="D51" s="30"/>
      <c r="E51" s="30">
        <f t="shared" ca="1" si="3"/>
        <v>224.78565915308451</v>
      </c>
      <c r="F51" s="30">
        <f t="shared" ca="1" si="4"/>
        <v>224.78565915308451</v>
      </c>
      <c r="G51" s="31">
        <f t="shared" ca="1" si="5"/>
        <v>75.214340846915491</v>
      </c>
      <c r="H51" s="30">
        <f t="shared" ca="1" si="0"/>
        <v>75.214340846915491</v>
      </c>
      <c r="I51" s="30">
        <f t="shared" ca="1" si="1"/>
        <v>0</v>
      </c>
      <c r="J51" s="30">
        <f t="shared" ca="1" si="6"/>
        <v>318.58924436481334</v>
      </c>
      <c r="K51" s="17">
        <f t="shared" si="7"/>
        <v>135</v>
      </c>
      <c r="L51" s="30">
        <f t="shared" ca="1" si="8"/>
        <v>183.58924436481334</v>
      </c>
    </row>
    <row r="52" spans="2:12" x14ac:dyDescent="0.4">
      <c r="B52" s="17">
        <v>8</v>
      </c>
      <c r="C52" s="29">
        <f t="shared" ca="1" si="2"/>
        <v>1.6501394409972669E-2</v>
      </c>
      <c r="D52" s="30"/>
      <c r="E52" s="30">
        <f t="shared" ca="1" si="3"/>
        <v>203.30027888199453</v>
      </c>
      <c r="F52" s="30">
        <f t="shared" ca="1" si="4"/>
        <v>203.30027888199453</v>
      </c>
      <c r="G52" s="31">
        <f t="shared" ca="1" si="5"/>
        <v>96.699721118005471</v>
      </c>
      <c r="H52" s="30">
        <f t="shared" ca="1" si="0"/>
        <v>96.699721118005471</v>
      </c>
      <c r="I52" s="30">
        <f t="shared" ca="1" si="1"/>
        <v>0</v>
      </c>
      <c r="J52" s="30">
        <f t="shared" ca="1" si="6"/>
        <v>302.47520916149585</v>
      </c>
      <c r="K52" s="17">
        <f t="shared" si="7"/>
        <v>135</v>
      </c>
      <c r="L52" s="30">
        <f t="shared" ca="1" si="8"/>
        <v>167.47520916149585</v>
      </c>
    </row>
    <row r="53" spans="2:12" x14ac:dyDescent="0.4">
      <c r="B53" s="17">
        <v>9</v>
      </c>
      <c r="C53" s="29">
        <f t="shared" ca="1" si="2"/>
        <v>0.43621266587770813</v>
      </c>
      <c r="D53" s="30"/>
      <c r="E53" s="30">
        <f t="shared" ca="1" si="3"/>
        <v>287.24253317554161</v>
      </c>
      <c r="F53" s="30">
        <f t="shared" ca="1" si="4"/>
        <v>287.24253317554161</v>
      </c>
      <c r="G53" s="31">
        <f t="shared" ca="1" si="5"/>
        <v>12.75746682445839</v>
      </c>
      <c r="H53" s="30">
        <f t="shared" ca="1" si="0"/>
        <v>10.205973459566714</v>
      </c>
      <c r="I53" s="30">
        <f t="shared" ca="1" si="1"/>
        <v>2.5514933648916767</v>
      </c>
      <c r="J53" s="30">
        <f t="shared" ca="1" si="6"/>
        <v>364.79402654043332</v>
      </c>
      <c r="K53" s="17">
        <f t="shared" si="7"/>
        <v>135</v>
      </c>
      <c r="L53" s="30">
        <f t="shared" ca="1" si="8"/>
        <v>229.79402654043332</v>
      </c>
    </row>
    <row r="54" spans="2:12" x14ac:dyDescent="0.4">
      <c r="B54" s="17">
        <v>10</v>
      </c>
      <c r="C54" s="29">
        <f t="shared" ca="1" si="2"/>
        <v>0.29406213571496509</v>
      </c>
      <c r="D54" s="30"/>
      <c r="E54" s="30">
        <f t="shared" ca="1" si="3"/>
        <v>258.81242714299299</v>
      </c>
      <c r="F54" s="30">
        <f t="shared" ca="1" si="4"/>
        <v>258.81242714299299</v>
      </c>
      <c r="G54" s="31">
        <f t="shared" ca="1" si="5"/>
        <v>41.187572857007012</v>
      </c>
      <c r="H54" s="30">
        <f t="shared" ca="1" si="0"/>
        <v>41.187572857007012</v>
      </c>
      <c r="I54" s="30">
        <f t="shared" ca="1" si="1"/>
        <v>0</v>
      </c>
      <c r="J54" s="30">
        <f t="shared" ca="1" si="6"/>
        <v>344.10932035724471</v>
      </c>
      <c r="K54" s="17">
        <f t="shared" si="7"/>
        <v>135</v>
      </c>
      <c r="L54" s="30">
        <f t="shared" ca="1" si="8"/>
        <v>209.10932035724471</v>
      </c>
    </row>
    <row r="55" spans="2:12" x14ac:dyDescent="0.4">
      <c r="B55" s="17">
        <v>11</v>
      </c>
      <c r="C55" s="29">
        <f t="shared" ca="1" si="2"/>
        <v>0.93926330302746819</v>
      </c>
      <c r="D55" s="30"/>
      <c r="E55" s="30">
        <f t="shared" ca="1" si="3"/>
        <v>387.85266060549361</v>
      </c>
      <c r="F55" s="30">
        <f t="shared" ca="1" si="4"/>
        <v>300</v>
      </c>
      <c r="G55" s="31">
        <f t="shared" ca="1" si="5"/>
        <v>0</v>
      </c>
      <c r="H55" s="30">
        <f t="shared" ca="1" si="0"/>
        <v>0</v>
      </c>
      <c r="I55" s="30">
        <f t="shared" ca="1" si="1"/>
        <v>0</v>
      </c>
      <c r="J55" s="30">
        <f t="shared" ca="1" si="6"/>
        <v>375</v>
      </c>
      <c r="K55" s="17">
        <f t="shared" si="7"/>
        <v>135</v>
      </c>
      <c r="L55" s="30">
        <f t="shared" ca="1" si="8"/>
        <v>240</v>
      </c>
    </row>
    <row r="56" spans="2:12" x14ac:dyDescent="0.4">
      <c r="B56" s="17">
        <v>12</v>
      </c>
      <c r="C56" s="29">
        <f t="shared" ca="1" si="2"/>
        <v>0.19772955488399691</v>
      </c>
      <c r="D56" s="30"/>
      <c r="E56" s="30">
        <f t="shared" ca="1" si="3"/>
        <v>239.54591097679938</v>
      </c>
      <c r="F56" s="30">
        <f t="shared" ca="1" si="4"/>
        <v>239.54591097679938</v>
      </c>
      <c r="G56" s="31">
        <f t="shared" ca="1" si="5"/>
        <v>60.454089023200623</v>
      </c>
      <c r="H56" s="30">
        <f t="shared" ca="1" si="0"/>
        <v>60.454089023200623</v>
      </c>
      <c r="I56" s="30">
        <f t="shared" ca="1" si="1"/>
        <v>0</v>
      </c>
      <c r="J56" s="30">
        <f t="shared" ca="1" si="6"/>
        <v>329.6594332325995</v>
      </c>
      <c r="K56" s="17">
        <f t="shared" si="7"/>
        <v>135</v>
      </c>
      <c r="L56" s="30">
        <f t="shared" ca="1" si="8"/>
        <v>194.6594332325995</v>
      </c>
    </row>
    <row r="57" spans="2:12" x14ac:dyDescent="0.4">
      <c r="B57" s="17">
        <v>13</v>
      </c>
      <c r="C57" s="29">
        <f t="shared" ca="1" si="2"/>
        <v>0.75675657641101102</v>
      </c>
      <c r="D57" s="30"/>
      <c r="E57" s="30">
        <f t="shared" ca="1" si="3"/>
        <v>351.35131528220222</v>
      </c>
      <c r="F57" s="30">
        <f t="shared" ca="1" si="4"/>
        <v>300</v>
      </c>
      <c r="G57" s="31">
        <f t="shared" ca="1" si="5"/>
        <v>0</v>
      </c>
      <c r="H57" s="30">
        <f t="shared" ca="1" si="0"/>
        <v>0</v>
      </c>
      <c r="I57" s="30">
        <f t="shared" ca="1" si="1"/>
        <v>0</v>
      </c>
      <c r="J57" s="30">
        <f t="shared" ca="1" si="6"/>
        <v>375</v>
      </c>
      <c r="K57" s="17">
        <f t="shared" si="7"/>
        <v>135</v>
      </c>
      <c r="L57" s="30">
        <f t="shared" ca="1" si="8"/>
        <v>240</v>
      </c>
    </row>
    <row r="58" spans="2:12" x14ac:dyDescent="0.4">
      <c r="B58" s="17">
        <v>14</v>
      </c>
      <c r="C58" s="29">
        <f t="shared" ca="1" si="2"/>
        <v>0.74349698499248729</v>
      </c>
      <c r="D58" s="30"/>
      <c r="E58" s="30">
        <f t="shared" ca="1" si="3"/>
        <v>348.69939699849749</v>
      </c>
      <c r="F58" s="30">
        <f t="shared" ca="1" si="4"/>
        <v>300</v>
      </c>
      <c r="G58" s="31">
        <f t="shared" ca="1" si="5"/>
        <v>0</v>
      </c>
      <c r="H58" s="30">
        <f t="shared" ca="1" si="0"/>
        <v>0</v>
      </c>
      <c r="I58" s="30">
        <f t="shared" ca="1" si="1"/>
        <v>0</v>
      </c>
      <c r="J58" s="30">
        <f t="shared" ca="1" si="6"/>
        <v>375</v>
      </c>
      <c r="K58" s="17">
        <f t="shared" si="7"/>
        <v>135</v>
      </c>
      <c r="L58" s="30">
        <f t="shared" ca="1" si="8"/>
        <v>240</v>
      </c>
    </row>
    <row r="59" spans="2:12" x14ac:dyDescent="0.4">
      <c r="B59" s="17">
        <v>15</v>
      </c>
      <c r="C59" s="29">
        <f t="shared" ca="1" si="2"/>
        <v>0.28246009180005116</v>
      </c>
      <c r="D59" s="30"/>
      <c r="E59" s="30">
        <f t="shared" ca="1" si="3"/>
        <v>256.49201836001021</v>
      </c>
      <c r="F59" s="30">
        <f t="shared" ca="1" si="4"/>
        <v>256.49201836001021</v>
      </c>
      <c r="G59" s="31">
        <f t="shared" ca="1" si="5"/>
        <v>43.507981639989794</v>
      </c>
      <c r="H59" s="30">
        <f t="shared" ca="1" si="0"/>
        <v>43.507981639989794</v>
      </c>
      <c r="I59" s="30">
        <f t="shared" ca="1" si="1"/>
        <v>0</v>
      </c>
      <c r="J59" s="30">
        <f t="shared" ca="1" si="6"/>
        <v>342.36901377000765</v>
      </c>
      <c r="K59" s="17">
        <f t="shared" si="7"/>
        <v>135</v>
      </c>
      <c r="L59" s="30">
        <f t="shared" ca="1" si="8"/>
        <v>207.36901377000765</v>
      </c>
    </row>
    <row r="60" spans="2:12" x14ac:dyDescent="0.4">
      <c r="B60" s="17">
        <v>16</v>
      </c>
      <c r="C60" s="29">
        <f t="shared" ca="1" si="2"/>
        <v>0.14066664793082206</v>
      </c>
      <c r="D60" s="30"/>
      <c r="E60" s="30">
        <f t="shared" ca="1" si="3"/>
        <v>228.13332958616442</v>
      </c>
      <c r="F60" s="30">
        <f t="shared" ca="1" si="4"/>
        <v>228.13332958616442</v>
      </c>
      <c r="G60" s="31">
        <f t="shared" ca="1" si="5"/>
        <v>71.866670413835578</v>
      </c>
      <c r="H60" s="30">
        <f t="shared" ca="1" si="0"/>
        <v>71.866670413835578</v>
      </c>
      <c r="I60" s="30">
        <f t="shared" ca="1" si="1"/>
        <v>0</v>
      </c>
      <c r="J60" s="30">
        <f t="shared" ca="1" si="6"/>
        <v>321.09999718962331</v>
      </c>
      <c r="K60" s="17">
        <f t="shared" si="7"/>
        <v>135</v>
      </c>
      <c r="L60" s="30">
        <f t="shared" ca="1" si="8"/>
        <v>186.09999718962331</v>
      </c>
    </row>
    <row r="61" spans="2:12" x14ac:dyDescent="0.4">
      <c r="B61" s="17">
        <v>17</v>
      </c>
      <c r="C61" s="29">
        <f t="shared" ca="1" si="2"/>
        <v>0.96276857594340248</v>
      </c>
      <c r="D61" s="30"/>
      <c r="E61" s="30">
        <f t="shared" ca="1" si="3"/>
        <v>392.55371518868048</v>
      </c>
      <c r="F61" s="30">
        <f t="shared" ca="1" si="4"/>
        <v>300</v>
      </c>
      <c r="G61" s="31">
        <f t="shared" ca="1" si="5"/>
        <v>0</v>
      </c>
      <c r="H61" s="30">
        <f t="shared" ca="1" si="0"/>
        <v>0</v>
      </c>
      <c r="I61" s="30">
        <f t="shared" ca="1" si="1"/>
        <v>0</v>
      </c>
      <c r="J61" s="30">
        <f t="shared" ca="1" si="6"/>
        <v>375</v>
      </c>
      <c r="K61" s="17">
        <f t="shared" si="7"/>
        <v>135</v>
      </c>
      <c r="L61" s="30">
        <f t="shared" ca="1" si="8"/>
        <v>240</v>
      </c>
    </row>
    <row r="62" spans="2:12" x14ac:dyDescent="0.4">
      <c r="B62" s="17">
        <v>18</v>
      </c>
      <c r="C62" s="29">
        <f t="shared" ca="1" si="2"/>
        <v>0.14302281694973895</v>
      </c>
      <c r="D62" s="30"/>
      <c r="E62" s="30">
        <f t="shared" ca="1" si="3"/>
        <v>228.6045633899478</v>
      </c>
      <c r="F62" s="30">
        <f t="shared" ca="1" si="4"/>
        <v>228.6045633899478</v>
      </c>
      <c r="G62" s="31">
        <f t="shared" ca="1" si="5"/>
        <v>71.395436610052201</v>
      </c>
      <c r="H62" s="30">
        <f t="shared" ca="1" si="0"/>
        <v>71.395436610052201</v>
      </c>
      <c r="I62" s="30">
        <f t="shared" ca="1" si="1"/>
        <v>0</v>
      </c>
      <c r="J62" s="30">
        <f t="shared" ca="1" si="6"/>
        <v>321.45342254246088</v>
      </c>
      <c r="K62" s="17">
        <f t="shared" si="7"/>
        <v>135</v>
      </c>
      <c r="L62" s="30">
        <f t="shared" ca="1" si="8"/>
        <v>186.45342254246088</v>
      </c>
    </row>
    <row r="63" spans="2:12" x14ac:dyDescent="0.4">
      <c r="B63" s="17">
        <v>19</v>
      </c>
      <c r="C63" s="29">
        <f t="shared" ca="1" si="2"/>
        <v>0.6406266865589576</v>
      </c>
      <c r="D63" s="30"/>
      <c r="E63" s="30">
        <f t="shared" ca="1" si="3"/>
        <v>328.12533731179155</v>
      </c>
      <c r="F63" s="30">
        <f t="shared" ca="1" si="4"/>
        <v>300</v>
      </c>
      <c r="G63" s="31">
        <f t="shared" ca="1" si="5"/>
        <v>0</v>
      </c>
      <c r="H63" s="30">
        <f t="shared" ca="1" si="0"/>
        <v>0</v>
      </c>
      <c r="I63" s="30">
        <f t="shared" ca="1" si="1"/>
        <v>0</v>
      </c>
      <c r="J63" s="30">
        <f t="shared" ca="1" si="6"/>
        <v>375</v>
      </c>
      <c r="K63" s="17">
        <f t="shared" si="7"/>
        <v>135</v>
      </c>
      <c r="L63" s="30">
        <f t="shared" ca="1" si="8"/>
        <v>240</v>
      </c>
    </row>
    <row r="64" spans="2:12" x14ac:dyDescent="0.4">
      <c r="B64" s="17">
        <v>20</v>
      </c>
      <c r="C64" s="29">
        <f t="shared" ca="1" si="2"/>
        <v>0.60617410836283092</v>
      </c>
      <c r="D64" s="30"/>
      <c r="E64" s="30">
        <f t="shared" ca="1" si="3"/>
        <v>321.23482167256617</v>
      </c>
      <c r="F64" s="30">
        <f t="shared" ca="1" si="4"/>
        <v>300</v>
      </c>
      <c r="G64" s="31">
        <f t="shared" ca="1" si="5"/>
        <v>0</v>
      </c>
      <c r="H64" s="30">
        <f t="shared" ca="1" si="0"/>
        <v>0</v>
      </c>
      <c r="I64" s="30">
        <f t="shared" ca="1" si="1"/>
        <v>0</v>
      </c>
      <c r="J64" s="30">
        <f t="shared" ca="1" si="6"/>
        <v>375</v>
      </c>
      <c r="K64" s="17">
        <f t="shared" si="7"/>
        <v>135</v>
      </c>
      <c r="L64" s="30">
        <f t="shared" ca="1" si="8"/>
        <v>240</v>
      </c>
    </row>
    <row r="65" spans="2:12" x14ac:dyDescent="0.4">
      <c r="B65" s="17">
        <v>21</v>
      </c>
      <c r="C65" s="29">
        <f t="shared" ca="1" si="2"/>
        <v>0.6391209874592032</v>
      </c>
      <c r="D65" s="30"/>
      <c r="E65" s="30">
        <f t="shared" ca="1" si="3"/>
        <v>327.82419749184066</v>
      </c>
      <c r="F65" s="30">
        <f t="shared" ca="1" si="4"/>
        <v>300</v>
      </c>
      <c r="G65" s="31">
        <f t="shared" ca="1" si="5"/>
        <v>0</v>
      </c>
      <c r="H65" s="30">
        <f t="shared" ca="1" si="0"/>
        <v>0</v>
      </c>
      <c r="I65" s="30">
        <f t="shared" ca="1" si="1"/>
        <v>0</v>
      </c>
      <c r="J65" s="30">
        <f t="shared" ca="1" si="6"/>
        <v>375</v>
      </c>
      <c r="K65" s="17">
        <f t="shared" si="7"/>
        <v>135</v>
      </c>
      <c r="L65" s="30">
        <f t="shared" ca="1" si="8"/>
        <v>240</v>
      </c>
    </row>
    <row r="66" spans="2:12" x14ac:dyDescent="0.4">
      <c r="B66" s="17">
        <v>22</v>
      </c>
      <c r="C66" s="29">
        <f t="shared" ca="1" si="2"/>
        <v>0.78743228422523837</v>
      </c>
      <c r="D66" s="30"/>
      <c r="E66" s="30">
        <f t="shared" ca="1" si="3"/>
        <v>357.48645684504766</v>
      </c>
      <c r="F66" s="30">
        <f t="shared" ca="1" si="4"/>
        <v>300</v>
      </c>
      <c r="G66" s="31">
        <f t="shared" ca="1" si="5"/>
        <v>0</v>
      </c>
      <c r="H66" s="30">
        <f t="shared" ca="1" si="0"/>
        <v>0</v>
      </c>
      <c r="I66" s="30">
        <f t="shared" ca="1" si="1"/>
        <v>0</v>
      </c>
      <c r="J66" s="30">
        <f t="shared" ca="1" si="6"/>
        <v>375</v>
      </c>
      <c r="K66" s="17">
        <f t="shared" si="7"/>
        <v>135</v>
      </c>
      <c r="L66" s="30">
        <f t="shared" ca="1" si="8"/>
        <v>240</v>
      </c>
    </row>
  </sheetData>
  <mergeCells count="9">
    <mergeCell ref="H37:H38"/>
    <mergeCell ref="B37:F38"/>
    <mergeCell ref="G37:G38"/>
    <mergeCell ref="G33:G34"/>
    <mergeCell ref="B33:F34"/>
    <mergeCell ref="B35:F36"/>
    <mergeCell ref="G35:G36"/>
    <mergeCell ref="H35:H36"/>
    <mergeCell ref="H33:H34"/>
  </mergeCells>
  <pageMargins left="0.7" right="0.7" top="0.75" bottom="0.75" header="0.3" footer="0.3"/>
  <pageSetup paperSize="9" scale="54" orientation="landscape" r:id="rId1"/>
  <rowBreaks count="1" manualBreakCount="1">
    <brk id="42"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52654-0BD0-4302-BA27-B052A5DA24B9}">
  <dimension ref="A12:K64"/>
  <sheetViews>
    <sheetView view="pageBreakPreview" topLeftCell="D29" zoomScale="55" zoomScaleNormal="70" zoomScaleSheetLayoutView="55" workbookViewId="0">
      <selection activeCell="H34" sqref="H34:H62"/>
    </sheetView>
  </sheetViews>
  <sheetFormatPr defaultRowHeight="23.4" x14ac:dyDescent="0.45"/>
  <cols>
    <col min="1" max="1" width="14.5546875" style="20" bestFit="1" customWidth="1"/>
    <col min="2" max="2" width="41.5546875" style="20" bestFit="1" customWidth="1"/>
    <col min="3" max="3" width="37.33203125" style="20" bestFit="1" customWidth="1"/>
    <col min="4" max="4" width="27.88671875" style="20" bestFit="1" customWidth="1"/>
    <col min="5" max="5" width="19.5546875" style="20" bestFit="1" customWidth="1"/>
    <col min="6" max="6" width="18.77734375" style="20" bestFit="1" customWidth="1"/>
    <col min="7" max="7" width="32.88671875" style="20" bestFit="1" customWidth="1"/>
    <col min="8" max="8" width="51" style="20" bestFit="1" customWidth="1"/>
    <col min="9" max="9" width="43.21875" style="20" bestFit="1" customWidth="1"/>
    <col min="10" max="10" width="17.109375" style="20" bestFit="1" customWidth="1"/>
    <col min="11" max="11" width="18.77734375" style="20" bestFit="1" customWidth="1"/>
    <col min="12" max="12" width="8.88671875" style="20"/>
    <col min="13" max="13" width="5" style="20" bestFit="1" customWidth="1"/>
    <col min="14" max="14" width="27.88671875" style="20" bestFit="1" customWidth="1"/>
    <col min="15" max="15" width="13.33203125" style="20" bestFit="1" customWidth="1"/>
    <col min="16" max="16" width="18.88671875" style="20" bestFit="1" customWidth="1"/>
    <col min="17" max="17" width="13.33203125" style="20" bestFit="1" customWidth="1"/>
    <col min="18" max="18" width="12.21875" style="20" bestFit="1" customWidth="1"/>
    <col min="19" max="19" width="21.6640625" style="20" bestFit="1" customWidth="1"/>
    <col min="20" max="20" width="34.5546875" style="20" bestFit="1" customWidth="1"/>
    <col min="21" max="21" width="28.88671875" style="20" bestFit="1" customWidth="1"/>
    <col min="22" max="22" width="11.5546875" style="20" bestFit="1" customWidth="1"/>
    <col min="23" max="23" width="12.44140625" style="20" bestFit="1" customWidth="1"/>
    <col min="24" max="16384" width="8.88671875" style="20"/>
  </cols>
  <sheetData>
    <row r="12" spans="1:7" x14ac:dyDescent="0.45">
      <c r="A12" s="21" t="s">
        <v>56</v>
      </c>
      <c r="B12" s="78" t="s">
        <v>57</v>
      </c>
      <c r="C12" s="78"/>
      <c r="D12" s="78"/>
      <c r="E12" s="78"/>
      <c r="F12" s="78"/>
      <c r="G12" s="78"/>
    </row>
    <row r="13" spans="1:7" x14ac:dyDescent="0.45">
      <c r="A13" s="78" t="s">
        <v>58</v>
      </c>
      <c r="B13" s="78"/>
      <c r="C13" s="78"/>
      <c r="D13" s="78"/>
      <c r="E13" s="78"/>
      <c r="F13" s="78"/>
      <c r="G13" s="78"/>
    </row>
    <row r="14" spans="1:7" x14ac:dyDescent="0.45">
      <c r="A14" s="78" t="s">
        <v>59</v>
      </c>
      <c r="B14" s="78" t="s">
        <v>60</v>
      </c>
      <c r="C14" s="78"/>
      <c r="D14" s="78"/>
      <c r="E14" s="78" t="s">
        <v>64</v>
      </c>
      <c r="F14" s="78"/>
      <c r="G14" s="78"/>
    </row>
    <row r="15" spans="1:7" x14ac:dyDescent="0.45">
      <c r="A15" s="78"/>
      <c r="B15" s="21" t="s">
        <v>61</v>
      </c>
      <c r="C15" s="21" t="s">
        <v>62</v>
      </c>
      <c r="D15" s="21" t="s">
        <v>63</v>
      </c>
      <c r="E15" s="21" t="s">
        <v>61</v>
      </c>
      <c r="F15" s="21" t="s">
        <v>62</v>
      </c>
      <c r="G15" s="21" t="s">
        <v>63</v>
      </c>
    </row>
    <row r="16" spans="1:7" x14ac:dyDescent="0.45">
      <c r="A16" s="21">
        <v>40</v>
      </c>
      <c r="B16" s="22">
        <v>0.03</v>
      </c>
      <c r="C16" s="22">
        <v>0.1</v>
      </c>
      <c r="D16" s="22">
        <v>0.44</v>
      </c>
      <c r="E16" s="22">
        <f>B16</f>
        <v>0.03</v>
      </c>
      <c r="F16" s="22">
        <f>C16</f>
        <v>0.1</v>
      </c>
      <c r="G16" s="22">
        <f>D16</f>
        <v>0.44</v>
      </c>
    </row>
    <row r="17" spans="1:11" x14ac:dyDescent="0.45">
      <c r="A17" s="21">
        <v>50</v>
      </c>
      <c r="B17" s="22">
        <v>0.05</v>
      </c>
      <c r="C17" s="22">
        <v>0.18</v>
      </c>
      <c r="D17" s="22">
        <v>0.22</v>
      </c>
      <c r="E17" s="22">
        <f>B17+E16</f>
        <v>0.08</v>
      </c>
      <c r="F17" s="22">
        <f>F16+C17</f>
        <v>0.28000000000000003</v>
      </c>
      <c r="G17" s="22">
        <f>G16+D17</f>
        <v>0.66</v>
      </c>
    </row>
    <row r="18" spans="1:11" x14ac:dyDescent="0.45">
      <c r="A18" s="21">
        <v>60</v>
      </c>
      <c r="B18" s="22">
        <v>0.15</v>
      </c>
      <c r="C18" s="22">
        <v>0.4</v>
      </c>
      <c r="D18" s="22">
        <v>0.16</v>
      </c>
      <c r="E18" s="22">
        <f t="shared" ref="E18:E21" si="0">B18+E17</f>
        <v>0.22999999999999998</v>
      </c>
      <c r="F18" s="22">
        <f t="shared" ref="F18:G22" si="1">F17+C18</f>
        <v>0.68</v>
      </c>
      <c r="G18" s="22">
        <f t="shared" si="1"/>
        <v>0.82000000000000006</v>
      </c>
    </row>
    <row r="19" spans="1:11" x14ac:dyDescent="0.45">
      <c r="A19" s="21">
        <v>70</v>
      </c>
      <c r="B19" s="22">
        <v>0.2</v>
      </c>
      <c r="C19" s="22">
        <v>0.2</v>
      </c>
      <c r="D19" s="22">
        <v>0.12</v>
      </c>
      <c r="E19" s="22">
        <f t="shared" si="0"/>
        <v>0.43</v>
      </c>
      <c r="F19" s="22">
        <f t="shared" si="1"/>
        <v>0.88000000000000012</v>
      </c>
      <c r="G19" s="22">
        <f t="shared" si="1"/>
        <v>0.94000000000000006</v>
      </c>
    </row>
    <row r="20" spans="1:11" x14ac:dyDescent="0.45">
      <c r="A20" s="21">
        <v>80</v>
      </c>
      <c r="B20" s="22">
        <v>0.35</v>
      </c>
      <c r="C20" s="22">
        <v>0.08</v>
      </c>
      <c r="D20" s="22">
        <v>0.06</v>
      </c>
      <c r="E20" s="22">
        <f t="shared" si="0"/>
        <v>0.78</v>
      </c>
      <c r="F20" s="22">
        <f t="shared" si="1"/>
        <v>0.96000000000000008</v>
      </c>
      <c r="G20" s="22">
        <f t="shared" si="1"/>
        <v>1</v>
      </c>
    </row>
    <row r="21" spans="1:11" x14ac:dyDescent="0.45">
      <c r="A21" s="21">
        <v>90</v>
      </c>
      <c r="B21" s="22">
        <v>0.15</v>
      </c>
      <c r="C21" s="22">
        <v>0.04</v>
      </c>
      <c r="D21" s="22">
        <v>0</v>
      </c>
      <c r="E21" s="22">
        <f t="shared" si="0"/>
        <v>0.93</v>
      </c>
      <c r="F21" s="22">
        <f t="shared" si="1"/>
        <v>1</v>
      </c>
      <c r="G21" s="22">
        <f t="shared" si="1"/>
        <v>1</v>
      </c>
    </row>
    <row r="22" spans="1:11" x14ac:dyDescent="0.45">
      <c r="A22" s="21">
        <v>100</v>
      </c>
      <c r="B22" s="22">
        <v>7.0000000000000007E-2</v>
      </c>
      <c r="C22" s="22">
        <v>7.0000000000000007E-2</v>
      </c>
      <c r="D22" s="22">
        <v>0</v>
      </c>
      <c r="E22" s="22">
        <f>B22+E21</f>
        <v>1</v>
      </c>
      <c r="F22" s="22">
        <f>F21</f>
        <v>1</v>
      </c>
      <c r="G22" s="22">
        <f t="shared" si="1"/>
        <v>1</v>
      </c>
    </row>
    <row r="24" spans="1:11" x14ac:dyDescent="0.45">
      <c r="A24" s="21" t="s">
        <v>65</v>
      </c>
      <c r="B24" s="78" t="s">
        <v>66</v>
      </c>
      <c r="C24" s="78"/>
    </row>
    <row r="25" spans="1:11" x14ac:dyDescent="0.45">
      <c r="A25" s="78" t="s">
        <v>67</v>
      </c>
      <c r="B25" s="78" t="s">
        <v>6</v>
      </c>
      <c r="C25" s="78" t="s">
        <v>7</v>
      </c>
    </row>
    <row r="26" spans="1:11" x14ac:dyDescent="0.45">
      <c r="A26" s="78"/>
      <c r="B26" s="78"/>
      <c r="C26" s="78"/>
    </row>
    <row r="27" spans="1:11" x14ac:dyDescent="0.45">
      <c r="A27" s="21" t="s">
        <v>61</v>
      </c>
      <c r="B27" s="22">
        <v>0.35</v>
      </c>
      <c r="C27" s="22">
        <f>B27</f>
        <v>0.35</v>
      </c>
    </row>
    <row r="28" spans="1:11" x14ac:dyDescent="0.45">
      <c r="A28" s="21" t="s">
        <v>62</v>
      </c>
      <c r="B28" s="22">
        <v>0.45</v>
      </c>
      <c r="C28" s="22">
        <f>C27+B28</f>
        <v>0.8</v>
      </c>
    </row>
    <row r="29" spans="1:11" x14ac:dyDescent="0.45">
      <c r="A29" s="21" t="s">
        <v>63</v>
      </c>
      <c r="B29" s="22">
        <v>0.2</v>
      </c>
      <c r="C29" s="22">
        <f>C28+B29</f>
        <v>1</v>
      </c>
    </row>
    <row r="31" spans="1:11" x14ac:dyDescent="0.45">
      <c r="A31" s="19" t="s">
        <v>68</v>
      </c>
      <c r="B31" s="19" t="s">
        <v>78</v>
      </c>
      <c r="C31" s="19" t="s">
        <v>69</v>
      </c>
      <c r="D31" s="19" t="s">
        <v>70</v>
      </c>
      <c r="E31" s="19" t="s">
        <v>71</v>
      </c>
      <c r="F31" s="19" t="s">
        <v>72</v>
      </c>
      <c r="G31" s="19" t="s">
        <v>73</v>
      </c>
      <c r="H31" s="19" t="s">
        <v>74</v>
      </c>
      <c r="I31" s="19" t="s">
        <v>75</v>
      </c>
      <c r="J31" s="19" t="s">
        <v>76</v>
      </c>
      <c r="K31" s="19" t="s">
        <v>77</v>
      </c>
    </row>
    <row r="32" spans="1:11" x14ac:dyDescent="0.45">
      <c r="A32" s="19"/>
      <c r="B32" s="19"/>
      <c r="C32" s="32"/>
      <c r="D32" s="19"/>
      <c r="E32" s="32"/>
      <c r="G32" s="33"/>
      <c r="H32" s="33"/>
      <c r="I32" s="33"/>
      <c r="J32" s="33"/>
      <c r="K32" s="33"/>
    </row>
    <row r="33" spans="1:11" x14ac:dyDescent="0.45">
      <c r="A33" s="19"/>
      <c r="B33" s="19"/>
      <c r="C33" s="32"/>
      <c r="D33" s="19"/>
      <c r="E33" s="32"/>
      <c r="F33" s="19"/>
      <c r="G33" s="33"/>
      <c r="H33" s="33"/>
      <c r="I33" s="33"/>
      <c r="J33" s="33"/>
      <c r="K33" s="33"/>
    </row>
    <row r="34" spans="1:11" x14ac:dyDescent="0.45">
      <c r="A34" s="19">
        <f>1+A32</f>
        <v>1</v>
      </c>
      <c r="B34" s="19">
        <v>70</v>
      </c>
      <c r="C34" s="32">
        <v>0.26200000000000001</v>
      </c>
      <c r="D34" s="19" t="str">
        <f t="shared" ref="D34:D62" si="2">IF(C34&lt;=$C$27,$A$27,IF(C34&lt;=$C$28,"Fair",IF(C34&lt;=$C$29,"Poor","Abubakar Found an error")))</f>
        <v>Good</v>
      </c>
      <c r="E34" s="32">
        <v>0.56299999999999994</v>
      </c>
      <c r="F34" s="19">
        <f t="shared" ref="F34:F62" si="3">IF(D34=$A$27,IF(E34&lt;=$E$16,$A$16,IF(E34&lt;=$E$17,$A$17,IF(E34&lt;=$E$18,$A$18,IF(E34&lt;=$E$19,$A$19,IF(E34&lt;=$E$20,$A$20,IF(E34&lt;=$E$21,$A$21,IF(E34&lt;=$E$22,$A$22,"Abubakar didn’t found any demand"))))))),IF(D34=$A$28,IF(E34&lt;=$F$16,$A$16,IF(E34&lt;=$F$17,$A$17,IF(E34&lt;=$F$18,$A$18,IF(E34&lt;=$F$19,$A$19,IF(E34&lt;=$F$20,$A$20,IF(E34&lt;=$F$21,$A$21,IF(E34&lt;=$F$22,$A$22,"Abubakar didn’t found any demand"))))))),IF(D34=$A$29,IF(E34&lt;=$G$16,$A$16,IF(E34&lt;=$G$17,$A$17,IF(E34&lt;=$G$18,$A$18,IF(E34&lt;=$G$19,$A$19,IF(E34&lt;=$G$20,$A$20,IF(E34&lt;=$G$21,$A$21,IF(E34&lt;=$G$22,$A$22,"Abubakar didn’t found any demand"))))))))))</f>
        <v>80</v>
      </c>
      <c r="G34" s="33">
        <f>IF(F34&lt;=40,20,IF(F34&lt;=50,25,IF(F34&lt;=60,30,IF(F34&lt;=70,35,IF(F34&lt;=80,35,IF(F34&lt;=90,35,IF(F34&lt;=100,35,"Error")))))))</f>
        <v>35</v>
      </c>
      <c r="H34" s="33">
        <f>IF(F34&gt;B34,(F34-B34)*(0.55-0.33),0)</f>
        <v>2.2000000000000002</v>
      </c>
      <c r="I34" s="33">
        <f>IF(F34&lt;B34,(B34-F34)*0.05,0)</f>
        <v>0</v>
      </c>
      <c r="J34" s="33">
        <f t="shared" ref="J34:J62" si="4">B34*0.33</f>
        <v>23.1</v>
      </c>
      <c r="K34" s="33">
        <f t="shared" ref="K34:K62" si="5">G34-H34+I34-J34</f>
        <v>9.6999999999999957</v>
      </c>
    </row>
    <row r="35" spans="1:11" x14ac:dyDescent="0.45">
      <c r="A35" s="19">
        <f t="shared" ref="A35:A51" si="6">1+A34</f>
        <v>2</v>
      </c>
      <c r="B35" s="19">
        <v>70</v>
      </c>
      <c r="C35" s="32">
        <v>6.0999999999999999E-2</v>
      </c>
      <c r="D35" s="19" t="str">
        <f t="shared" si="2"/>
        <v>Good</v>
      </c>
      <c r="E35" s="32">
        <v>0.64200000000000002</v>
      </c>
      <c r="F35" s="19">
        <f t="shared" si="3"/>
        <v>80</v>
      </c>
      <c r="G35" s="33">
        <f t="shared" ref="G35:G62" si="7">IF(F35&lt;=40,20,IF(F35&lt;=50,25,IF(F35&lt;=60,30,IF(F35&lt;=70,35,IF(F35&lt;=80,35,IF(F35&lt;=90,35,IF(F35&lt;=100,35,"Error")))))))</f>
        <v>35</v>
      </c>
      <c r="H35" s="33">
        <f t="shared" ref="H35:H62" si="8">IF(F35&gt;B35,(F35-B35)*(0.55-0.33),0)</f>
        <v>2.2000000000000002</v>
      </c>
      <c r="I35" s="33">
        <f t="shared" ref="I35:I62" si="9">IF(F35&lt;B35,(B35-F35)*0.05,0)</f>
        <v>0</v>
      </c>
      <c r="J35" s="33">
        <f t="shared" si="4"/>
        <v>23.1</v>
      </c>
      <c r="K35" s="33">
        <f t="shared" si="5"/>
        <v>9.6999999999999957</v>
      </c>
    </row>
    <row r="36" spans="1:11" x14ac:dyDescent="0.45">
      <c r="A36" s="19">
        <f t="shared" si="6"/>
        <v>3</v>
      </c>
      <c r="B36" s="19">
        <v>70</v>
      </c>
      <c r="C36" s="32">
        <v>0.42299999999999999</v>
      </c>
      <c r="D36" s="19" t="str">
        <f t="shared" si="2"/>
        <v>Fair</v>
      </c>
      <c r="E36" s="32">
        <v>0.112</v>
      </c>
      <c r="F36" s="19">
        <f t="shared" si="3"/>
        <v>50</v>
      </c>
      <c r="G36" s="33">
        <f t="shared" si="7"/>
        <v>25</v>
      </c>
      <c r="H36" s="33">
        <f t="shared" si="8"/>
        <v>0</v>
      </c>
      <c r="I36" s="33">
        <f t="shared" si="9"/>
        <v>1</v>
      </c>
      <c r="J36" s="33">
        <f t="shared" si="4"/>
        <v>23.1</v>
      </c>
      <c r="K36" s="33">
        <f t="shared" si="5"/>
        <v>2.8999999999999986</v>
      </c>
    </row>
    <row r="37" spans="1:11" x14ac:dyDescent="0.45">
      <c r="A37" s="19">
        <f t="shared" si="6"/>
        <v>4</v>
      </c>
      <c r="B37" s="19">
        <v>70</v>
      </c>
      <c r="C37" s="32">
        <v>0.73699999999999999</v>
      </c>
      <c r="D37" s="19" t="str">
        <f t="shared" si="2"/>
        <v>Fair</v>
      </c>
      <c r="E37" s="32">
        <v>0.83299999999999996</v>
      </c>
      <c r="F37" s="19">
        <f t="shared" si="3"/>
        <v>70</v>
      </c>
      <c r="G37" s="33">
        <f t="shared" si="7"/>
        <v>35</v>
      </c>
      <c r="H37" s="33">
        <f t="shared" si="8"/>
        <v>0</v>
      </c>
      <c r="I37" s="33">
        <f t="shared" si="9"/>
        <v>0</v>
      </c>
      <c r="J37" s="33">
        <f t="shared" si="4"/>
        <v>23.1</v>
      </c>
      <c r="K37" s="33">
        <f t="shared" si="5"/>
        <v>11.899999999999999</v>
      </c>
    </row>
    <row r="38" spans="1:11" x14ac:dyDescent="0.45">
      <c r="A38" s="19">
        <f t="shared" si="6"/>
        <v>5</v>
      </c>
      <c r="B38" s="19">
        <v>70</v>
      </c>
      <c r="C38" s="32">
        <v>0.112</v>
      </c>
      <c r="D38" s="19" t="str">
        <f t="shared" si="2"/>
        <v>Good</v>
      </c>
      <c r="E38" s="32">
        <v>2.7E-2</v>
      </c>
      <c r="F38" s="19">
        <f t="shared" si="3"/>
        <v>40</v>
      </c>
      <c r="G38" s="33">
        <f t="shared" si="7"/>
        <v>20</v>
      </c>
      <c r="H38" s="33">
        <f t="shared" si="8"/>
        <v>0</v>
      </c>
      <c r="I38" s="33">
        <f t="shared" si="9"/>
        <v>1.5</v>
      </c>
      <c r="J38" s="33">
        <f t="shared" si="4"/>
        <v>23.1</v>
      </c>
      <c r="K38" s="33">
        <f t="shared" si="5"/>
        <v>-1.6000000000000014</v>
      </c>
    </row>
    <row r="39" spans="1:11" x14ac:dyDescent="0.45">
      <c r="A39" s="19">
        <f t="shared" si="6"/>
        <v>6</v>
      </c>
      <c r="B39" s="19">
        <v>70</v>
      </c>
      <c r="C39" s="32">
        <v>0.94</v>
      </c>
      <c r="D39" s="19" t="str">
        <f t="shared" si="2"/>
        <v>Poor</v>
      </c>
      <c r="E39" s="32">
        <v>0.78</v>
      </c>
      <c r="F39" s="19">
        <f t="shared" si="3"/>
        <v>60</v>
      </c>
      <c r="G39" s="33">
        <f t="shared" si="7"/>
        <v>30</v>
      </c>
      <c r="H39" s="33">
        <f t="shared" si="8"/>
        <v>0</v>
      </c>
      <c r="I39" s="33">
        <f t="shared" si="9"/>
        <v>0.5</v>
      </c>
      <c r="J39" s="33">
        <f t="shared" si="4"/>
        <v>23.1</v>
      </c>
      <c r="K39" s="33">
        <f t="shared" si="5"/>
        <v>7.3999999999999986</v>
      </c>
    </row>
    <row r="40" spans="1:11" x14ac:dyDescent="0.45">
      <c r="A40" s="19">
        <f t="shared" si="6"/>
        <v>7</v>
      </c>
      <c r="B40" s="19">
        <v>70</v>
      </c>
      <c r="C40" s="32">
        <v>0.76</v>
      </c>
      <c r="D40" s="19" t="str">
        <f t="shared" si="2"/>
        <v>Fair</v>
      </c>
      <c r="E40" s="32">
        <v>0.88</v>
      </c>
      <c r="F40" s="19">
        <f t="shared" si="3"/>
        <v>70</v>
      </c>
      <c r="G40" s="33">
        <f t="shared" si="7"/>
        <v>35</v>
      </c>
      <c r="H40" s="33">
        <f t="shared" si="8"/>
        <v>0</v>
      </c>
      <c r="I40" s="33">
        <f t="shared" si="9"/>
        <v>0</v>
      </c>
      <c r="J40" s="33">
        <f t="shared" si="4"/>
        <v>23.1</v>
      </c>
      <c r="K40" s="33">
        <f t="shared" si="5"/>
        <v>11.899999999999999</v>
      </c>
    </row>
    <row r="41" spans="1:11" x14ac:dyDescent="0.45">
      <c r="A41" s="19">
        <f t="shared" si="6"/>
        <v>8</v>
      </c>
      <c r="B41" s="19">
        <v>70</v>
      </c>
      <c r="C41" s="32">
        <v>0.23100000000000001</v>
      </c>
      <c r="D41" s="19" t="str">
        <f t="shared" si="2"/>
        <v>Good</v>
      </c>
      <c r="E41" s="32">
        <v>0.81299999999999994</v>
      </c>
      <c r="F41" s="19">
        <f t="shared" si="3"/>
        <v>90</v>
      </c>
      <c r="G41" s="33">
        <f t="shared" si="7"/>
        <v>35</v>
      </c>
      <c r="H41" s="33">
        <f t="shared" si="8"/>
        <v>4.4000000000000004</v>
      </c>
      <c r="I41" s="33">
        <f t="shared" si="9"/>
        <v>0</v>
      </c>
      <c r="J41" s="33">
        <f t="shared" si="4"/>
        <v>23.1</v>
      </c>
      <c r="K41" s="33">
        <f t="shared" si="5"/>
        <v>7.5</v>
      </c>
    </row>
    <row r="42" spans="1:11" x14ac:dyDescent="0.45">
      <c r="A42" s="19">
        <f t="shared" si="6"/>
        <v>9</v>
      </c>
      <c r="B42" s="19">
        <v>70</v>
      </c>
      <c r="C42" s="32">
        <v>0.48599999999999999</v>
      </c>
      <c r="D42" s="19" t="str">
        <f t="shared" si="2"/>
        <v>Fair</v>
      </c>
      <c r="E42" s="32">
        <v>0.93200000000000005</v>
      </c>
      <c r="F42" s="19">
        <f t="shared" si="3"/>
        <v>80</v>
      </c>
      <c r="G42" s="33">
        <f t="shared" si="7"/>
        <v>35</v>
      </c>
      <c r="H42" s="33">
        <f t="shared" si="8"/>
        <v>2.2000000000000002</v>
      </c>
      <c r="I42" s="33">
        <f t="shared" si="9"/>
        <v>0</v>
      </c>
      <c r="J42" s="33">
        <f t="shared" si="4"/>
        <v>23.1</v>
      </c>
      <c r="K42" s="33">
        <f t="shared" si="5"/>
        <v>9.6999999999999957</v>
      </c>
    </row>
    <row r="43" spans="1:11" x14ac:dyDescent="0.45">
      <c r="A43" s="19">
        <f t="shared" si="6"/>
        <v>10</v>
      </c>
      <c r="B43" s="19">
        <v>70</v>
      </c>
      <c r="C43" s="32">
        <v>0.91400000000000003</v>
      </c>
      <c r="D43" s="19" t="str">
        <f t="shared" si="2"/>
        <v>Poor</v>
      </c>
      <c r="E43" s="32">
        <v>0.35</v>
      </c>
      <c r="F43" s="19">
        <f t="shared" si="3"/>
        <v>40</v>
      </c>
      <c r="G43" s="33">
        <f t="shared" si="7"/>
        <v>20</v>
      </c>
      <c r="H43" s="33">
        <f t="shared" si="8"/>
        <v>0</v>
      </c>
      <c r="I43" s="33">
        <f t="shared" si="9"/>
        <v>1.5</v>
      </c>
      <c r="J43" s="33">
        <f t="shared" si="4"/>
        <v>23.1</v>
      </c>
      <c r="K43" s="33">
        <f t="shared" si="5"/>
        <v>-1.6000000000000014</v>
      </c>
    </row>
    <row r="44" spans="1:11" x14ac:dyDescent="0.45">
      <c r="A44" s="19">
        <f t="shared" si="6"/>
        <v>11</v>
      </c>
      <c r="B44" s="19">
        <v>70</v>
      </c>
      <c r="C44" s="32">
        <v>0.61199999999999999</v>
      </c>
      <c r="D44" s="19" t="str">
        <f t="shared" si="2"/>
        <v>Fair</v>
      </c>
      <c r="E44" s="32">
        <v>0.19500000000000001</v>
      </c>
      <c r="F44" s="19">
        <f t="shared" si="3"/>
        <v>50</v>
      </c>
      <c r="G44" s="33">
        <f t="shared" si="7"/>
        <v>25</v>
      </c>
      <c r="H44" s="33">
        <f t="shared" si="8"/>
        <v>0</v>
      </c>
      <c r="I44" s="33">
        <f t="shared" si="9"/>
        <v>1</v>
      </c>
      <c r="J44" s="33">
        <f t="shared" si="4"/>
        <v>23.1</v>
      </c>
      <c r="K44" s="33">
        <f t="shared" si="5"/>
        <v>2.8999999999999986</v>
      </c>
    </row>
    <row r="45" spans="1:11" x14ac:dyDescent="0.45">
      <c r="A45" s="19">
        <f t="shared" si="6"/>
        <v>12</v>
      </c>
      <c r="B45" s="19">
        <v>70</v>
      </c>
      <c r="C45" s="32">
        <v>0.90800000000000003</v>
      </c>
      <c r="D45" s="19" t="str">
        <f t="shared" si="2"/>
        <v>Poor</v>
      </c>
      <c r="E45" s="32">
        <v>0.55600000000000005</v>
      </c>
      <c r="F45" s="19">
        <f t="shared" si="3"/>
        <v>50</v>
      </c>
      <c r="G45" s="33">
        <f t="shared" si="7"/>
        <v>25</v>
      </c>
      <c r="H45" s="33">
        <f t="shared" si="8"/>
        <v>0</v>
      </c>
      <c r="I45" s="33">
        <f t="shared" si="9"/>
        <v>1</v>
      </c>
      <c r="J45" s="33">
        <f t="shared" si="4"/>
        <v>23.1</v>
      </c>
      <c r="K45" s="33">
        <f t="shared" si="5"/>
        <v>2.8999999999999986</v>
      </c>
    </row>
    <row r="46" spans="1:11" x14ac:dyDescent="0.45">
      <c r="A46" s="19">
        <f t="shared" si="6"/>
        <v>13</v>
      </c>
      <c r="B46" s="19">
        <v>70</v>
      </c>
      <c r="C46" s="32">
        <v>0.84</v>
      </c>
      <c r="D46" s="19" t="str">
        <f t="shared" si="2"/>
        <v>Poor</v>
      </c>
      <c r="E46" s="32">
        <v>0.96399999999999997</v>
      </c>
      <c r="F46" s="19">
        <f t="shared" si="3"/>
        <v>80</v>
      </c>
      <c r="G46" s="33">
        <f t="shared" si="7"/>
        <v>35</v>
      </c>
      <c r="H46" s="33">
        <f t="shared" si="8"/>
        <v>2.2000000000000002</v>
      </c>
      <c r="I46" s="33">
        <f t="shared" si="9"/>
        <v>0</v>
      </c>
      <c r="J46" s="33">
        <f t="shared" si="4"/>
        <v>23.1</v>
      </c>
      <c r="K46" s="33">
        <f t="shared" si="5"/>
        <v>9.6999999999999957</v>
      </c>
    </row>
    <row r="47" spans="1:11" x14ac:dyDescent="0.45">
      <c r="A47" s="19">
        <f t="shared" si="6"/>
        <v>14</v>
      </c>
      <c r="B47" s="19">
        <v>70</v>
      </c>
      <c r="C47" s="32">
        <v>0.95799999999999996</v>
      </c>
      <c r="D47" s="19" t="str">
        <f t="shared" si="2"/>
        <v>Poor</v>
      </c>
      <c r="E47" s="32">
        <v>0.93100000000000005</v>
      </c>
      <c r="F47" s="19">
        <f t="shared" si="3"/>
        <v>70</v>
      </c>
      <c r="G47" s="33">
        <f t="shared" si="7"/>
        <v>35</v>
      </c>
      <c r="H47" s="33">
        <f t="shared" si="8"/>
        <v>0</v>
      </c>
      <c r="I47" s="33">
        <f t="shared" si="9"/>
        <v>0</v>
      </c>
      <c r="J47" s="33">
        <f t="shared" si="4"/>
        <v>23.1</v>
      </c>
      <c r="K47" s="33">
        <f t="shared" si="5"/>
        <v>11.899999999999999</v>
      </c>
    </row>
    <row r="48" spans="1:11" x14ac:dyDescent="0.45">
      <c r="A48" s="19">
        <f t="shared" si="6"/>
        <v>15</v>
      </c>
      <c r="B48" s="19">
        <v>70</v>
      </c>
      <c r="C48" s="32">
        <v>0.68799999999999994</v>
      </c>
      <c r="D48" s="19" t="str">
        <f t="shared" si="2"/>
        <v>Fair</v>
      </c>
      <c r="E48" s="32">
        <v>0.91700000000000004</v>
      </c>
      <c r="F48" s="19">
        <f t="shared" si="3"/>
        <v>80</v>
      </c>
      <c r="G48" s="33">
        <f t="shared" si="7"/>
        <v>35</v>
      </c>
      <c r="H48" s="33">
        <f t="shared" si="8"/>
        <v>2.2000000000000002</v>
      </c>
      <c r="I48" s="33">
        <f t="shared" si="9"/>
        <v>0</v>
      </c>
      <c r="J48" s="33">
        <f t="shared" si="4"/>
        <v>23.1</v>
      </c>
      <c r="K48" s="33">
        <f t="shared" si="5"/>
        <v>9.6999999999999957</v>
      </c>
    </row>
    <row r="49" spans="1:11" x14ac:dyDescent="0.45">
      <c r="A49" s="19">
        <f>1+A48</f>
        <v>16</v>
      </c>
      <c r="B49" s="19">
        <v>70</v>
      </c>
      <c r="C49" s="32">
        <v>9.4E-2</v>
      </c>
      <c r="D49" s="19" t="str">
        <f t="shared" si="2"/>
        <v>Good</v>
      </c>
      <c r="E49" s="32">
        <v>0.76600000000000001</v>
      </c>
      <c r="F49" s="19">
        <f t="shared" si="3"/>
        <v>80</v>
      </c>
      <c r="G49" s="33">
        <f t="shared" si="7"/>
        <v>35</v>
      </c>
      <c r="H49" s="33">
        <f t="shared" si="8"/>
        <v>2.2000000000000002</v>
      </c>
      <c r="I49" s="33">
        <f t="shared" si="9"/>
        <v>0</v>
      </c>
      <c r="J49" s="33">
        <f t="shared" si="4"/>
        <v>23.1</v>
      </c>
      <c r="K49" s="33">
        <f t="shared" si="5"/>
        <v>9.6999999999999957</v>
      </c>
    </row>
    <row r="50" spans="1:11" x14ac:dyDescent="0.45">
      <c r="A50" s="19">
        <f t="shared" si="6"/>
        <v>17</v>
      </c>
      <c r="B50" s="19">
        <v>70</v>
      </c>
      <c r="C50" s="32">
        <v>0.39600000000000002</v>
      </c>
      <c r="D50" s="19" t="str">
        <f t="shared" si="2"/>
        <v>Fair</v>
      </c>
      <c r="E50" s="32">
        <v>0.63200000000000001</v>
      </c>
      <c r="F50" s="19">
        <f t="shared" si="3"/>
        <v>60</v>
      </c>
      <c r="G50" s="33">
        <f t="shared" si="7"/>
        <v>30</v>
      </c>
      <c r="H50" s="33">
        <f t="shared" si="8"/>
        <v>0</v>
      </c>
      <c r="I50" s="33">
        <f t="shared" si="9"/>
        <v>0.5</v>
      </c>
      <c r="J50" s="33">
        <f t="shared" si="4"/>
        <v>23.1</v>
      </c>
      <c r="K50" s="33">
        <f t="shared" si="5"/>
        <v>7.3999999999999986</v>
      </c>
    </row>
    <row r="51" spans="1:11" x14ac:dyDescent="0.45">
      <c r="A51" s="19">
        <f t="shared" si="6"/>
        <v>18</v>
      </c>
      <c r="B51" s="19">
        <v>70</v>
      </c>
      <c r="C51" s="32">
        <v>0.88800000000000001</v>
      </c>
      <c r="D51" s="19" t="str">
        <f t="shared" si="2"/>
        <v>Poor</v>
      </c>
      <c r="E51" s="32">
        <v>0.65900000000000003</v>
      </c>
      <c r="F51" s="19">
        <f t="shared" si="3"/>
        <v>50</v>
      </c>
      <c r="G51" s="33">
        <f t="shared" si="7"/>
        <v>25</v>
      </c>
      <c r="H51" s="33">
        <f t="shared" si="8"/>
        <v>0</v>
      </c>
      <c r="I51" s="33">
        <f t="shared" si="9"/>
        <v>1</v>
      </c>
      <c r="J51" s="33">
        <f t="shared" si="4"/>
        <v>23.1</v>
      </c>
      <c r="K51" s="33">
        <f t="shared" si="5"/>
        <v>2.8999999999999986</v>
      </c>
    </row>
    <row r="52" spans="1:11" x14ac:dyDescent="0.45">
      <c r="A52" s="19">
        <f>1+A51</f>
        <v>19</v>
      </c>
      <c r="B52" s="19">
        <v>70</v>
      </c>
      <c r="C52" s="32">
        <v>0.58899999999999997</v>
      </c>
      <c r="D52" s="19" t="str">
        <f t="shared" si="2"/>
        <v>Fair</v>
      </c>
      <c r="E52" s="32">
        <v>0.46400000000000002</v>
      </c>
      <c r="F52" s="19">
        <f t="shared" si="3"/>
        <v>60</v>
      </c>
      <c r="G52" s="33">
        <f t="shared" si="7"/>
        <v>30</v>
      </c>
      <c r="H52" s="33">
        <f t="shared" si="8"/>
        <v>0</v>
      </c>
      <c r="I52" s="33">
        <f t="shared" si="9"/>
        <v>0.5</v>
      </c>
      <c r="J52" s="33">
        <f t="shared" si="4"/>
        <v>23.1</v>
      </c>
      <c r="K52" s="33">
        <f t="shared" si="5"/>
        <v>7.3999999999999986</v>
      </c>
    </row>
    <row r="53" spans="1:11" x14ac:dyDescent="0.45">
      <c r="A53" s="19">
        <f t="shared" ref="A53:A56" si="10">1+A52</f>
        <v>20</v>
      </c>
      <c r="B53" s="19">
        <v>70</v>
      </c>
      <c r="C53" s="32">
        <v>0.19500000000000001</v>
      </c>
      <c r="D53" s="19" t="str">
        <f t="shared" si="2"/>
        <v>Good</v>
      </c>
      <c r="E53" s="32">
        <v>8.5999999999999993E-2</v>
      </c>
      <c r="F53" s="19">
        <f t="shared" si="3"/>
        <v>60</v>
      </c>
      <c r="G53" s="33">
        <f t="shared" si="7"/>
        <v>30</v>
      </c>
      <c r="H53" s="33">
        <f t="shared" si="8"/>
        <v>0</v>
      </c>
      <c r="I53" s="33">
        <f t="shared" si="9"/>
        <v>0.5</v>
      </c>
      <c r="J53" s="33">
        <f t="shared" si="4"/>
        <v>23.1</v>
      </c>
      <c r="K53" s="33">
        <f t="shared" si="5"/>
        <v>7.3999999999999986</v>
      </c>
    </row>
    <row r="54" spans="1:11" x14ac:dyDescent="0.45">
      <c r="A54" s="19">
        <f t="shared" si="10"/>
        <v>21</v>
      </c>
      <c r="B54" s="19">
        <v>70</v>
      </c>
      <c r="C54" s="32">
        <v>0.253</v>
      </c>
      <c r="D54" s="19" t="str">
        <f t="shared" si="2"/>
        <v>Good</v>
      </c>
      <c r="E54" s="32">
        <v>0.96599999999999997</v>
      </c>
      <c r="F54" s="19">
        <f t="shared" si="3"/>
        <v>100</v>
      </c>
      <c r="G54" s="33">
        <f t="shared" si="7"/>
        <v>35</v>
      </c>
      <c r="H54" s="33">
        <f t="shared" si="8"/>
        <v>6.6000000000000005</v>
      </c>
      <c r="I54" s="33">
        <f t="shared" si="9"/>
        <v>0</v>
      </c>
      <c r="J54" s="33">
        <f t="shared" si="4"/>
        <v>23.1</v>
      </c>
      <c r="K54" s="33">
        <f t="shared" si="5"/>
        <v>5.2999999999999972</v>
      </c>
    </row>
    <row r="55" spans="1:11" x14ac:dyDescent="0.45">
      <c r="A55" s="19">
        <f t="shared" si="10"/>
        <v>22</v>
      </c>
      <c r="B55" s="19">
        <v>70</v>
      </c>
      <c r="C55" s="32">
        <v>0.85499999999999998</v>
      </c>
      <c r="D55" s="19" t="str">
        <f t="shared" si="2"/>
        <v>Poor</v>
      </c>
      <c r="E55" s="32">
        <v>0.72299999999999998</v>
      </c>
      <c r="F55" s="19">
        <f t="shared" si="3"/>
        <v>60</v>
      </c>
      <c r="G55" s="33">
        <f t="shared" si="7"/>
        <v>30</v>
      </c>
      <c r="H55" s="33">
        <f t="shared" si="8"/>
        <v>0</v>
      </c>
      <c r="I55" s="33">
        <f t="shared" si="9"/>
        <v>0.5</v>
      </c>
      <c r="J55" s="33">
        <f t="shared" si="4"/>
        <v>23.1</v>
      </c>
      <c r="K55" s="33">
        <f t="shared" si="5"/>
        <v>7.3999999999999986</v>
      </c>
    </row>
    <row r="56" spans="1:11" x14ac:dyDescent="0.45">
      <c r="A56" s="19">
        <f t="shared" si="10"/>
        <v>23</v>
      </c>
      <c r="B56" s="19">
        <v>70</v>
      </c>
      <c r="C56" s="32">
        <v>0.30399999999999999</v>
      </c>
      <c r="D56" s="19" t="str">
        <f t="shared" si="2"/>
        <v>Good</v>
      </c>
      <c r="E56" s="32">
        <v>0.60599999999999998</v>
      </c>
      <c r="F56" s="19">
        <f t="shared" si="3"/>
        <v>80</v>
      </c>
      <c r="G56" s="33">
        <f t="shared" si="7"/>
        <v>35</v>
      </c>
      <c r="H56" s="33">
        <f t="shared" si="8"/>
        <v>2.2000000000000002</v>
      </c>
      <c r="I56" s="33">
        <f t="shared" si="9"/>
        <v>0</v>
      </c>
      <c r="J56" s="33">
        <f t="shared" si="4"/>
        <v>23.1</v>
      </c>
      <c r="K56" s="33">
        <f t="shared" si="5"/>
        <v>9.6999999999999957</v>
      </c>
    </row>
    <row r="57" spans="1:11" x14ac:dyDescent="0.45">
      <c r="A57" s="19">
        <f>1+A56</f>
        <v>24</v>
      </c>
      <c r="B57" s="19">
        <v>70</v>
      </c>
      <c r="C57" s="32">
        <v>0.83</v>
      </c>
      <c r="D57" s="19" t="str">
        <f t="shared" si="2"/>
        <v>Poor</v>
      </c>
      <c r="E57" s="32">
        <v>0.73899999999999999</v>
      </c>
      <c r="F57" s="19">
        <f t="shared" si="3"/>
        <v>60</v>
      </c>
      <c r="G57" s="33">
        <f t="shared" si="7"/>
        <v>30</v>
      </c>
      <c r="H57" s="33">
        <f t="shared" si="8"/>
        <v>0</v>
      </c>
      <c r="I57" s="33">
        <f t="shared" si="9"/>
        <v>0.5</v>
      </c>
      <c r="J57" s="33">
        <f t="shared" si="4"/>
        <v>23.1</v>
      </c>
      <c r="K57" s="33">
        <f t="shared" si="5"/>
        <v>7.3999999999999986</v>
      </c>
    </row>
    <row r="58" spans="1:11" x14ac:dyDescent="0.45">
      <c r="A58" s="19">
        <f t="shared" ref="A58:A62" si="11">1+A57</f>
        <v>25</v>
      </c>
      <c r="B58" s="19">
        <v>70</v>
      </c>
      <c r="C58" s="32">
        <v>0.32600000000000001</v>
      </c>
      <c r="D58" s="19" t="str">
        <f t="shared" si="2"/>
        <v>Good</v>
      </c>
      <c r="E58" s="32">
        <v>0.52400000000000002</v>
      </c>
      <c r="F58" s="19">
        <f t="shared" si="3"/>
        <v>80</v>
      </c>
      <c r="G58" s="33">
        <f t="shared" si="7"/>
        <v>35</v>
      </c>
      <c r="H58" s="33">
        <f t="shared" si="8"/>
        <v>2.2000000000000002</v>
      </c>
      <c r="I58" s="33">
        <f t="shared" si="9"/>
        <v>0</v>
      </c>
      <c r="J58" s="33">
        <f t="shared" si="4"/>
        <v>23.1</v>
      </c>
      <c r="K58" s="33">
        <f t="shared" si="5"/>
        <v>9.6999999999999957</v>
      </c>
    </row>
    <row r="59" spans="1:11" x14ac:dyDescent="0.45">
      <c r="A59" s="19">
        <f t="shared" si="11"/>
        <v>26</v>
      </c>
      <c r="B59" s="19">
        <v>70</v>
      </c>
      <c r="C59" s="32">
        <v>0.30199999999999999</v>
      </c>
      <c r="D59" s="19" t="str">
        <f t="shared" si="2"/>
        <v>Good</v>
      </c>
      <c r="E59" s="32">
        <v>0.998</v>
      </c>
      <c r="F59" s="19">
        <f t="shared" si="3"/>
        <v>100</v>
      </c>
      <c r="G59" s="33">
        <f t="shared" si="7"/>
        <v>35</v>
      </c>
      <c r="H59" s="33">
        <f t="shared" si="8"/>
        <v>6.6000000000000005</v>
      </c>
      <c r="I59" s="33">
        <f t="shared" si="9"/>
        <v>0</v>
      </c>
      <c r="J59" s="33">
        <f t="shared" si="4"/>
        <v>23.1</v>
      </c>
      <c r="K59" s="33">
        <f t="shared" si="5"/>
        <v>5.2999999999999972</v>
      </c>
    </row>
    <row r="60" spans="1:11" x14ac:dyDescent="0.45">
      <c r="A60" s="19">
        <f t="shared" si="11"/>
        <v>27</v>
      </c>
      <c r="B60" s="19">
        <v>70</v>
      </c>
      <c r="C60" s="32">
        <v>0.40400000000000003</v>
      </c>
      <c r="D60" s="19" t="str">
        <f t="shared" si="2"/>
        <v>Fair</v>
      </c>
      <c r="E60" s="32">
        <v>0.32900000000000001</v>
      </c>
      <c r="F60" s="19">
        <f t="shared" si="3"/>
        <v>60</v>
      </c>
      <c r="G60" s="33">
        <f t="shared" si="7"/>
        <v>30</v>
      </c>
      <c r="H60" s="33">
        <f t="shared" si="8"/>
        <v>0</v>
      </c>
      <c r="I60" s="33">
        <f t="shared" si="9"/>
        <v>0.5</v>
      </c>
      <c r="J60" s="33">
        <f t="shared" si="4"/>
        <v>23.1</v>
      </c>
      <c r="K60" s="33">
        <f t="shared" si="5"/>
        <v>7.3999999999999986</v>
      </c>
    </row>
    <row r="61" spans="1:11" x14ac:dyDescent="0.45">
      <c r="A61" s="19">
        <f t="shared" si="11"/>
        <v>28</v>
      </c>
      <c r="B61" s="19">
        <v>70</v>
      </c>
      <c r="C61" s="32">
        <v>0.41199999999999998</v>
      </c>
      <c r="D61" s="19" t="str">
        <f t="shared" si="2"/>
        <v>Fair</v>
      </c>
      <c r="E61" s="32">
        <v>0.35899999999999999</v>
      </c>
      <c r="F61" s="19">
        <f t="shared" si="3"/>
        <v>60</v>
      </c>
      <c r="G61" s="33">
        <f t="shared" si="7"/>
        <v>30</v>
      </c>
      <c r="H61" s="33">
        <f t="shared" si="8"/>
        <v>0</v>
      </c>
      <c r="I61" s="33">
        <f t="shared" si="9"/>
        <v>0.5</v>
      </c>
      <c r="J61" s="33">
        <f t="shared" si="4"/>
        <v>23.1</v>
      </c>
      <c r="K61" s="33">
        <f t="shared" si="5"/>
        <v>7.3999999999999986</v>
      </c>
    </row>
    <row r="62" spans="1:11" x14ac:dyDescent="0.45">
      <c r="A62" s="19">
        <f t="shared" si="11"/>
        <v>29</v>
      </c>
      <c r="B62" s="19">
        <v>70</v>
      </c>
      <c r="C62" s="32">
        <v>0.19600000000000001</v>
      </c>
      <c r="D62" s="19" t="str">
        <f t="shared" si="2"/>
        <v>Good</v>
      </c>
      <c r="E62" s="32">
        <v>0.57899999999999996</v>
      </c>
      <c r="F62" s="19">
        <f t="shared" si="3"/>
        <v>80</v>
      </c>
      <c r="G62" s="33">
        <f t="shared" si="7"/>
        <v>35</v>
      </c>
      <c r="H62" s="33">
        <f t="shared" si="8"/>
        <v>2.2000000000000002</v>
      </c>
      <c r="I62" s="33">
        <f t="shared" si="9"/>
        <v>0</v>
      </c>
      <c r="J62" s="33">
        <f t="shared" si="4"/>
        <v>23.1</v>
      </c>
      <c r="K62" s="33">
        <f t="shared" si="5"/>
        <v>9.6999999999999957</v>
      </c>
    </row>
    <row r="63" spans="1:11" x14ac:dyDescent="0.45">
      <c r="A63" s="79" t="s">
        <v>79</v>
      </c>
      <c r="B63" s="79"/>
      <c r="C63" s="79"/>
      <c r="D63" s="79"/>
      <c r="E63" s="79"/>
      <c r="F63" s="79"/>
      <c r="G63" s="79"/>
      <c r="H63" s="79"/>
      <c r="I63" s="79"/>
      <c r="J63" s="79"/>
      <c r="K63" s="80">
        <f>SUM(K34:K62)</f>
        <v>208.7</v>
      </c>
    </row>
    <row r="64" spans="1:11" x14ac:dyDescent="0.45">
      <c r="A64" s="79"/>
      <c r="B64" s="79"/>
      <c r="C64" s="79"/>
      <c r="D64" s="79"/>
      <c r="E64" s="79"/>
      <c r="F64" s="79"/>
      <c r="G64" s="79"/>
      <c r="H64" s="79"/>
      <c r="I64" s="79"/>
      <c r="J64" s="79"/>
      <c r="K64" s="80"/>
    </row>
  </sheetData>
  <mergeCells count="11">
    <mergeCell ref="B24:C24"/>
    <mergeCell ref="B12:G12"/>
    <mergeCell ref="A13:G13"/>
    <mergeCell ref="A14:A15"/>
    <mergeCell ref="B14:D14"/>
    <mergeCell ref="E14:G14"/>
    <mergeCell ref="A25:A26"/>
    <mergeCell ref="B25:B26"/>
    <mergeCell ref="C25:C26"/>
    <mergeCell ref="A63:J64"/>
    <mergeCell ref="K63:K64"/>
  </mergeCells>
  <pageMargins left="0.7" right="0.7" top="0.75" bottom="0.75" header="0.3" footer="0.3"/>
  <pageSetup scale="37" orientation="landscape" r:id="rId1"/>
  <rowBreaks count="1" manualBreakCount="1">
    <brk id="30" max="10" man="1"/>
  </rowBreaks>
  <colBreaks count="2" manualBreakCount="2">
    <brk id="11" max="1048575" man="1"/>
    <brk id="12"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Example 9</vt:lpstr>
      <vt:lpstr>Example 2 R-F-16</vt:lpstr>
      <vt:lpstr>Example 2 R-F-02</vt:lpstr>
      <vt:lpstr>Example 2</vt:lpstr>
      <vt:lpstr>Example 3</vt:lpstr>
      <vt:lpstr>Example 5 (2)</vt:lpstr>
      <vt:lpstr>Example 5</vt:lpstr>
      <vt:lpstr>Q10, Mother Days</vt:lpstr>
      <vt:lpstr>Example 07 (2)</vt:lpstr>
      <vt:lpstr>Example 07</vt:lpstr>
      <vt:lpstr>Example 10 (5)</vt:lpstr>
      <vt:lpstr>Example 10 (3)</vt:lpstr>
      <vt:lpstr>Example 10 (4)</vt:lpstr>
      <vt:lpstr>Example 10 (2)</vt:lpstr>
      <vt:lpstr>Example 10 origin</vt:lpstr>
      <vt:lpstr>'Example 07 (2)'!Demanded</vt:lpstr>
      <vt:lpstr>Demanded</vt:lpstr>
      <vt:lpstr>'Example 07'!Print_Area</vt:lpstr>
      <vt:lpstr>'Example 07 (2)'!Print_Area</vt:lpstr>
      <vt:lpstr>'Example 10 (2)'!Print_Area</vt:lpstr>
      <vt:lpstr>'Example 10 (3)'!Print_Area</vt:lpstr>
      <vt:lpstr>'Example 10 (4)'!Print_Area</vt:lpstr>
      <vt:lpstr>'Example 10 (5)'!Print_Area</vt:lpstr>
      <vt:lpstr>'Example 10 origin'!Print_Area</vt:lpstr>
      <vt:lpstr>'Example 2'!Print_Area</vt:lpstr>
      <vt:lpstr>'Example 2 R-F-02'!Print_Area</vt:lpstr>
      <vt:lpstr>'Example 2 R-F-16'!Print_Area</vt:lpstr>
      <vt:lpstr>'Example 5'!Print_Area</vt:lpstr>
      <vt:lpstr>'Q10, Mother Days'!Print_Area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AbuBakarAtiq</dc:creator>
  <cp:lastModifiedBy>Mohammad Abubakar Atiq</cp:lastModifiedBy>
  <cp:lastPrinted>2025-01-25T19:54:24Z</cp:lastPrinted>
  <dcterms:created xsi:type="dcterms:W3CDTF">2015-06-05T18:17:20Z</dcterms:created>
  <dcterms:modified xsi:type="dcterms:W3CDTF">2025-01-25T19:55:08Z</dcterms:modified>
</cp:coreProperties>
</file>