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buBakarAtiq\Desktop\Mechanics_of_Materials_Lab\Lab_04_6th_November_2024\"/>
    </mc:Choice>
  </mc:AlternateContent>
  <xr:revisionPtr revIDLastSave="0" documentId="13_ncr:1_{5F2EF41B-6B99-4217-B02D-B95E180677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 04" sheetId="1" r:id="rId1"/>
  </sheets>
  <definedNames>
    <definedName name="_xlnm.Print_Area" localSheetId="0">'Lab 04'!$B$2:$W$26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S22" i="1"/>
  <c r="S23" i="1"/>
  <c r="S20" i="1"/>
  <c r="R21" i="1"/>
  <c r="R22" i="1"/>
  <c r="R23" i="1"/>
  <c r="R20" i="1"/>
  <c r="T20" i="1" s="1"/>
  <c r="P21" i="1"/>
  <c r="P22" i="1"/>
  <c r="P23" i="1"/>
  <c r="P20" i="1"/>
  <c r="O21" i="1"/>
  <c r="Q21" i="1" s="1"/>
  <c r="O22" i="1"/>
  <c r="Q22" i="1" s="1"/>
  <c r="O23" i="1"/>
  <c r="Q23" i="1" s="1"/>
  <c r="O20" i="1"/>
  <c r="Q20" i="1" s="1"/>
  <c r="F9" i="1"/>
  <c r="F8" i="1"/>
  <c r="E15" i="1" s="1"/>
  <c r="E11" i="1" s="1"/>
  <c r="H7" i="1"/>
  <c r="T23" i="1"/>
  <c r="G21" i="1"/>
  <c r="G22" i="1"/>
  <c r="G23" i="1"/>
  <c r="G20" i="1"/>
  <c r="F7" i="1"/>
  <c r="H13" i="1"/>
  <c r="J13" i="1" s="1"/>
  <c r="H12" i="1"/>
  <c r="J12" i="1" s="1"/>
  <c r="N21" i="1"/>
  <c r="N22" i="1"/>
  <c r="N23" i="1"/>
  <c r="K21" i="1"/>
  <c r="K22" i="1"/>
  <c r="K23" i="1"/>
  <c r="D10" i="1"/>
  <c r="F10" i="1" s="1"/>
  <c r="H21" i="1" s="1"/>
  <c r="N20" i="1"/>
  <c r="K20" i="1"/>
  <c r="H22" i="1" l="1"/>
  <c r="H20" i="1"/>
  <c r="H23" i="1"/>
  <c r="V23" i="1" s="1"/>
  <c r="T21" i="1"/>
  <c r="U21" i="1" s="1"/>
  <c r="V21" i="1" s="1"/>
  <c r="U23" i="1"/>
  <c r="U20" i="1"/>
  <c r="V20" i="1" s="1"/>
  <c r="T22" i="1"/>
  <c r="U22" i="1" l="1"/>
  <c r="V22" i="1" s="1"/>
</calcChain>
</file>

<file path=xl/sharedStrings.xml><?xml version="1.0" encoding="utf-8"?>
<sst xmlns="http://schemas.openxmlformats.org/spreadsheetml/2006/main" count="58" uniqueCount="36">
  <si>
    <t>Lab 04</t>
  </si>
  <si>
    <t>Name:</t>
  </si>
  <si>
    <t>ID:</t>
  </si>
  <si>
    <t>To find out the shear modulus of rods under torsional loading.</t>
  </si>
  <si>
    <t>Apparatus:</t>
  </si>
  <si>
    <t>Torsion of bar apparatus, vernier caliper, weights</t>
  </si>
  <si>
    <t>Radius of Torque Pulley (R=D/2)=</t>
  </si>
  <si>
    <t>=</t>
  </si>
  <si>
    <t>Serial No</t>
  </si>
  <si>
    <t>Angle of Twist at 1st measuring arm</t>
  </si>
  <si>
    <t>Mean</t>
  </si>
  <si>
    <t>Angle of Twist at 2nd measuring arm</t>
  </si>
  <si>
    <t>Loading (radian)</t>
  </si>
  <si>
    <t>Unloading (radian)</t>
  </si>
  <si>
    <t>N</t>
  </si>
  <si>
    <t>Nm</t>
  </si>
  <si>
    <t>Load (W)</t>
  </si>
  <si>
    <t>Torque WR</t>
  </si>
  <si>
    <t>Angle of twist for effective length</t>
  </si>
  <si>
    <t>Theta_1</t>
  </si>
  <si>
    <t>Theta_2</t>
  </si>
  <si>
    <t>Length of shaft (L)=cm</t>
  </si>
  <si>
    <t>Diameter of shaft (d)=mm</t>
  </si>
  <si>
    <t>Diameter of Torque pulley (D)=mm</t>
  </si>
  <si>
    <t>Mass</t>
  </si>
  <si>
    <t>g</t>
  </si>
  <si>
    <t>cm</t>
  </si>
  <si>
    <t>mm</t>
  </si>
  <si>
    <t>Loading (degree)</t>
  </si>
  <si>
    <t>Unloading (degree)</t>
  </si>
  <si>
    <t>Mean, theta_1</t>
  </si>
  <si>
    <t>Mean, theta_2</t>
  </si>
  <si>
    <t>theta</t>
  </si>
  <si>
    <t>Modulus of rigidity</t>
  </si>
  <si>
    <t>m</t>
  </si>
  <si>
    <t>Polar moment of insertion of the shaft=J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</si>
</sst>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1684020</xdr:colOff>
      <xdr:row>13</xdr:row>
      <xdr:rowOff>45720</xdr:rowOff>
    </xdr:from>
    <xdr:to>
      <xdr:col>2</xdr:col>
      <xdr:colOff>2796540</xdr:colOff>
      <xdr:row>15</xdr:row>
      <xdr:rowOff>160020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8DC84D3-8AF6-61B6-C1F4-E4143DE38DCB}"/>
                </a:ext>
              </a:extLst>
            </xdr:cNvPr>
            <xdr:cNvSpPr txBox="1"/>
          </xdr:nvSpPr>
          <xdr:spPr>
            <a:xfrm>
              <a:off x="2293620" y="1874520"/>
              <a:ext cx="111252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𝐽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32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8DC84D3-8AF6-61B6-C1F4-E4143DE38DCB}"/>
                </a:ext>
              </a:extLst>
            </xdr:cNvPr>
            <xdr:cNvSpPr txBox="1"/>
          </xdr:nvSpPr>
          <xdr:spPr>
            <a:xfrm>
              <a:off x="2293620" y="1874520"/>
              <a:ext cx="111252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𝐽=(𝜋𝑑^4)/32</a:t>
              </a:r>
              <a:endParaRPr lang="en-US" sz="1100" kern="1200"/>
            </a:p>
          </xdr:txBody>
        </xdr:sp>
      </mc:Fallback>
    </mc:AlternateContent>
    <xdr:clientData/>
  </xdr:twoCellAnchor>
  <xdr:twoCellAnchor>
    <xdr:from>
      <xdr:col>3</xdr:col>
      <xdr:colOff>175260</xdr:colOff>
      <xdr:row>11</xdr:row>
      <xdr:rowOff>7620</xdr:rowOff>
    </xdr:from>
    <xdr:to>
      <xdr:col>3</xdr:col>
      <xdr:colOff>533400</xdr:colOff>
      <xdr:row>11</xdr:row>
      <xdr:rowOff>281940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266A95-C487-416D-B395-C9E61CD1A5E4}"/>
                </a:ext>
              </a:extLst>
            </xdr:cNvPr>
            <xdr:cNvSpPr txBox="1"/>
          </xdr:nvSpPr>
          <xdr:spPr>
            <a:xfrm>
              <a:off x="3619500" y="1836420"/>
              <a:ext cx="358140" cy="2743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 b="0" kern="1200"/>
            </a:p>
            <a:p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266A95-C487-416D-B395-C9E61CD1A5E4}"/>
                </a:ext>
              </a:extLst>
            </xdr:cNvPr>
            <xdr:cNvSpPr txBox="1"/>
          </xdr:nvSpPr>
          <xdr:spPr>
            <a:xfrm>
              <a:off x="3619500" y="1836420"/>
              <a:ext cx="358140" cy="2743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𝜃_1</a:t>
              </a:r>
              <a:endParaRPr lang="en-US" sz="1100" b="0" kern="1200"/>
            </a:p>
            <a:p>
              <a:endParaRPr lang="en-US" sz="1100" kern="1200"/>
            </a:p>
          </xdr:txBody>
        </xdr:sp>
      </mc:Fallback>
    </mc:AlternateContent>
    <xdr:clientData/>
  </xdr:twoCellAnchor>
  <xdr:twoCellAnchor>
    <xdr:from>
      <xdr:col>3</xdr:col>
      <xdr:colOff>137160</xdr:colOff>
      <xdr:row>12</xdr:row>
      <xdr:rowOff>53340</xdr:rowOff>
    </xdr:from>
    <xdr:to>
      <xdr:col>3</xdr:col>
      <xdr:colOff>495300</xdr:colOff>
      <xdr:row>12</xdr:row>
      <xdr:rowOff>297180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102DF03-4614-4051-8D54-D2F3AFD06ED9}"/>
                </a:ext>
              </a:extLst>
            </xdr:cNvPr>
            <xdr:cNvSpPr txBox="1"/>
          </xdr:nvSpPr>
          <xdr:spPr>
            <a:xfrm>
              <a:off x="3581400" y="2065020"/>
              <a:ext cx="358140" cy="2438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 kern="1200"/>
            </a:p>
            <a:p>
              <a:endParaRPr lang="en-US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102DF03-4614-4051-8D54-D2F3AFD06ED9}"/>
                </a:ext>
              </a:extLst>
            </xdr:cNvPr>
            <xdr:cNvSpPr txBox="1"/>
          </xdr:nvSpPr>
          <xdr:spPr>
            <a:xfrm>
              <a:off x="3581400" y="2065020"/>
              <a:ext cx="358140" cy="2438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𝜃_2</a:t>
              </a:r>
              <a:endParaRPr lang="en-US" sz="1100" b="0" kern="1200"/>
            </a:p>
            <a:p>
              <a:endParaRPr lang="en-US" sz="1100" kern="1200"/>
            </a:p>
          </xdr:txBody>
        </xdr:sp>
      </mc:Fallback>
    </mc:AlternateContent>
    <xdr:clientData/>
  </xdr:twoCellAnchor>
  <xdr:twoCellAnchor>
    <xdr:from>
      <xdr:col>21</xdr:col>
      <xdr:colOff>0</xdr:colOff>
      <xdr:row>14</xdr:row>
      <xdr:rowOff>0</xdr:rowOff>
    </xdr:from>
    <xdr:to>
      <xdr:col>22</xdr:col>
      <xdr:colOff>0</xdr:colOff>
      <xdr:row>16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28945F2-CAC0-46D4-AF31-243465FF3E8F}"/>
                </a:ext>
              </a:extLst>
            </xdr:cNvPr>
            <xdr:cNvSpPr txBox="1"/>
          </xdr:nvSpPr>
          <xdr:spPr>
            <a:xfrm>
              <a:off x="20276820" y="2705100"/>
              <a:ext cx="111252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 kern="1200">
                            <a:latin typeface="Cambria Math" panose="02040503050406030204" pitchFamily="18" charset="0"/>
                          </a:rPr>
                          <m:t>𝜏</m:t>
                        </m:r>
                        <m:r>
                          <a:rPr lang="en-US" sz="1050" b="0" i="1" kern="1200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US" sz="1050" b="0" i="1" kern="1200">
                            <a:latin typeface="Cambria Math" panose="02040503050406030204" pitchFamily="18" charset="0"/>
                          </a:rPr>
                          <m:t>𝐽</m:t>
                        </m:r>
                        <m:r>
                          <a:rPr lang="en-US" sz="1050" b="0" i="1" kern="1200">
                            <a:latin typeface="Cambria Math" panose="02040503050406030204" pitchFamily="18" charset="0"/>
                          </a:rPr>
                          <m:t>𝜃</m:t>
                        </m:r>
                      </m:den>
                    </m:f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𝑢𝑛𝑖𝑡</m:t>
                    </m:r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𝑃𝑎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28945F2-CAC0-46D4-AF31-243465FF3E8F}"/>
                </a:ext>
              </a:extLst>
            </xdr:cNvPr>
            <xdr:cNvSpPr txBox="1"/>
          </xdr:nvSpPr>
          <xdr:spPr>
            <a:xfrm>
              <a:off x="20276820" y="2705100"/>
              <a:ext cx="111252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 b="0" i="0" kern="1200">
                  <a:latin typeface="Cambria Math" panose="02040503050406030204" pitchFamily="18" charset="0"/>
                </a:rPr>
                <a:t>𝐺=𝜏𝐿/𝐽𝜃,𝑢𝑛𝑖𝑡 𝑃𝑎</a:t>
              </a:r>
              <a:endParaRPr lang="en-US" sz="1100" kern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3"/>
  <sheetViews>
    <sheetView tabSelected="1" view="pageBreakPreview" zoomScale="60" zoomScaleNormal="85" workbookViewId="0">
      <selection activeCell="C19" sqref="C19"/>
    </sheetView>
  </sheetViews>
  <sheetFormatPr defaultRowHeight="14.4" x14ac:dyDescent="0.3"/>
  <cols>
    <col min="2" max="2" width="11.77734375" bestFit="1" customWidth="1"/>
    <col min="3" max="3" width="41.33203125" bestFit="1" customWidth="1"/>
    <col min="5" max="5" width="12" bestFit="1" customWidth="1"/>
    <col min="7" max="7" width="10.109375" bestFit="1" customWidth="1"/>
    <col min="8" max="8" width="14.77734375" bestFit="1" customWidth="1"/>
    <col min="9" max="9" width="15.44140625" bestFit="1" customWidth="1"/>
    <col min="10" max="10" width="17.33203125" bestFit="1" customWidth="1"/>
    <col min="11" max="11" width="7.33203125" bestFit="1" customWidth="1"/>
    <col min="12" max="12" width="15.44140625" bestFit="1" customWidth="1"/>
    <col min="13" max="13" width="17.33203125" bestFit="1" customWidth="1"/>
    <col min="15" max="15" width="14.109375" bestFit="1" customWidth="1"/>
    <col min="16" max="16" width="16.77734375" customWidth="1"/>
    <col min="17" max="17" width="13.6640625" customWidth="1"/>
    <col min="18" max="18" width="14.109375" customWidth="1"/>
    <col min="19" max="19" width="16.88671875" bestFit="1" customWidth="1"/>
    <col min="20" max="20" width="14.88671875" customWidth="1"/>
    <col min="21" max="21" width="28.5546875" bestFit="1" customWidth="1"/>
    <col min="22" max="22" width="16.21875" bestFit="1" customWidth="1"/>
  </cols>
  <sheetData>
    <row r="2" spans="2:11" x14ac:dyDescent="0.3">
      <c r="B2" t="s">
        <v>0</v>
      </c>
      <c r="C2" s="3" t="s">
        <v>3</v>
      </c>
      <c r="D2" s="3"/>
      <c r="E2" s="3"/>
      <c r="F2" s="3"/>
      <c r="G2" s="3"/>
      <c r="H2" s="3"/>
      <c r="I2" s="3"/>
    </row>
    <row r="3" spans="2:11" x14ac:dyDescent="0.3">
      <c r="B3" t="s">
        <v>1</v>
      </c>
    </row>
    <row r="4" spans="2:11" x14ac:dyDescent="0.3">
      <c r="B4" t="s">
        <v>2</v>
      </c>
    </row>
    <row r="5" spans="2:11" x14ac:dyDescent="0.3">
      <c r="B5" t="s">
        <v>4</v>
      </c>
      <c r="C5" t="s">
        <v>5</v>
      </c>
    </row>
    <row r="7" spans="2:11" x14ac:dyDescent="0.3">
      <c r="B7" s="2" t="s">
        <v>21</v>
      </c>
      <c r="C7" s="2"/>
      <c r="D7">
        <v>37.4</v>
      </c>
      <c r="E7" t="s">
        <v>26</v>
      </c>
      <c r="F7">
        <f>D7*10</f>
        <v>374</v>
      </c>
      <c r="G7" t="s">
        <v>27</v>
      </c>
      <c r="H7">
        <f>F7/1000</f>
        <v>0.374</v>
      </c>
      <c r="I7" t="s">
        <v>34</v>
      </c>
    </row>
    <row r="8" spans="2:11" x14ac:dyDescent="0.3">
      <c r="B8" s="2" t="s">
        <v>22</v>
      </c>
      <c r="C8" s="2"/>
      <c r="D8">
        <v>3.9</v>
      </c>
      <c r="E8" t="s">
        <v>27</v>
      </c>
      <c r="F8">
        <f>D8/1000</f>
        <v>3.8999999999999998E-3</v>
      </c>
      <c r="G8" t="s">
        <v>34</v>
      </c>
    </row>
    <row r="9" spans="2:11" x14ac:dyDescent="0.3">
      <c r="B9" s="2" t="s">
        <v>23</v>
      </c>
      <c r="C9" s="2"/>
      <c r="D9">
        <v>125.2</v>
      </c>
      <c r="E9" t="s">
        <v>27</v>
      </c>
      <c r="F9">
        <f>D9/1000</f>
        <v>0.12520000000000001</v>
      </c>
      <c r="G9" t="s">
        <v>34</v>
      </c>
    </row>
    <row r="10" spans="2:11" x14ac:dyDescent="0.3">
      <c r="B10" s="2" t="s">
        <v>6</v>
      </c>
      <c r="C10" s="2"/>
      <c r="D10">
        <f>D9-2*3.2</f>
        <v>118.8</v>
      </c>
      <c r="E10" t="s">
        <v>27</v>
      </c>
      <c r="F10">
        <f>D10/1000</f>
        <v>0.1188</v>
      </c>
      <c r="G10" t="s">
        <v>34</v>
      </c>
    </row>
    <row r="11" spans="2:11" x14ac:dyDescent="0.3">
      <c r="B11" s="2" t="s">
        <v>35</v>
      </c>
      <c r="C11" s="2"/>
      <c r="D11" t="s">
        <v>7</v>
      </c>
      <c r="E11">
        <f>E15</f>
        <v>2.2712153906604447E-11</v>
      </c>
    </row>
    <row r="12" spans="2:11" ht="25.8" customHeight="1" x14ac:dyDescent="0.3">
      <c r="C12" t="s">
        <v>19</v>
      </c>
      <c r="E12" t="s">
        <v>7</v>
      </c>
      <c r="F12">
        <v>6</v>
      </c>
      <c r="G12" t="s">
        <v>26</v>
      </c>
      <c r="H12">
        <f>F12*10</f>
        <v>60</v>
      </c>
      <c r="I12" t="s">
        <v>27</v>
      </c>
      <c r="J12">
        <f>H12/1000</f>
        <v>0.06</v>
      </c>
      <c r="K12" t="s">
        <v>34</v>
      </c>
    </row>
    <row r="13" spans="2:11" ht="28.8" customHeight="1" x14ac:dyDescent="0.3">
      <c r="C13" t="s">
        <v>20</v>
      </c>
      <c r="E13" t="s">
        <v>7</v>
      </c>
      <c r="F13">
        <v>25</v>
      </c>
      <c r="G13" t="s">
        <v>26</v>
      </c>
      <c r="H13">
        <f>F13*10</f>
        <v>250</v>
      </c>
      <c r="I13" t="s">
        <v>27</v>
      </c>
      <c r="J13">
        <f t="shared" ref="J13" si="0">H13/1000</f>
        <v>0.25</v>
      </c>
      <c r="K13" t="s">
        <v>34</v>
      </c>
    </row>
    <row r="14" spans="2:11" x14ac:dyDescent="0.3">
      <c r="B14" s="3"/>
      <c r="C14" s="3"/>
      <c r="D14" s="4" t="s">
        <v>7</v>
      </c>
    </row>
    <row r="15" spans="2:11" x14ac:dyDescent="0.3">
      <c r="B15" s="3"/>
      <c r="C15" s="3"/>
      <c r="D15" s="4"/>
      <c r="E15">
        <f>PI()*F8^4/32</f>
        <v>2.2712153906604447E-11</v>
      </c>
    </row>
    <row r="16" spans="2:11" x14ac:dyDescent="0.3">
      <c r="B16" s="3"/>
      <c r="C16" s="3"/>
      <c r="D16" s="4"/>
    </row>
    <row r="18" spans="5:22" x14ac:dyDescent="0.3">
      <c r="E18" t="s">
        <v>8</v>
      </c>
      <c r="F18" t="s">
        <v>24</v>
      </c>
      <c r="G18" t="s">
        <v>16</v>
      </c>
      <c r="H18" t="s">
        <v>17</v>
      </c>
      <c r="I18" s="2" t="s">
        <v>9</v>
      </c>
      <c r="J18" s="2"/>
      <c r="K18" s="2"/>
      <c r="L18" s="2" t="s">
        <v>11</v>
      </c>
      <c r="M18" s="2"/>
      <c r="N18" s="2"/>
      <c r="O18" s="2" t="s">
        <v>9</v>
      </c>
      <c r="P18" s="2"/>
      <c r="Q18" s="2"/>
      <c r="R18" s="2" t="s">
        <v>11</v>
      </c>
      <c r="S18" s="2"/>
      <c r="T18" s="2"/>
      <c r="U18" t="s">
        <v>18</v>
      </c>
      <c r="V18" t="s">
        <v>33</v>
      </c>
    </row>
    <row r="19" spans="5:22" x14ac:dyDescent="0.3">
      <c r="F19" t="s">
        <v>25</v>
      </c>
      <c r="G19" t="s">
        <v>14</v>
      </c>
      <c r="H19" t="s">
        <v>15</v>
      </c>
      <c r="I19" t="s">
        <v>28</v>
      </c>
      <c r="J19" t="s">
        <v>29</v>
      </c>
      <c r="K19" t="s">
        <v>10</v>
      </c>
      <c r="L19" t="s">
        <v>28</v>
      </c>
      <c r="M19" t="s">
        <v>29</v>
      </c>
      <c r="N19" t="s">
        <v>10</v>
      </c>
      <c r="O19" t="s">
        <v>12</v>
      </c>
      <c r="P19" t="s">
        <v>13</v>
      </c>
      <c r="Q19" t="s">
        <v>30</v>
      </c>
      <c r="R19" t="s">
        <v>12</v>
      </c>
      <c r="S19" t="s">
        <v>13</v>
      </c>
      <c r="T19" t="s">
        <v>31</v>
      </c>
      <c r="U19" t="s">
        <v>32</v>
      </c>
    </row>
    <row r="20" spans="5:22" x14ac:dyDescent="0.3">
      <c r="E20">
        <v>1</v>
      </c>
      <c r="F20">
        <v>0</v>
      </c>
      <c r="G20">
        <f>(F20/1000)*9.8</f>
        <v>0</v>
      </c>
      <c r="H20">
        <f>G20*$F$10</f>
        <v>0</v>
      </c>
      <c r="I20">
        <v>0</v>
      </c>
      <c r="J20">
        <v>0</v>
      </c>
      <c r="K20">
        <f>AVERAGE(I20:J20)</f>
        <v>0</v>
      </c>
      <c r="L20">
        <v>0</v>
      </c>
      <c r="M20">
        <v>1</v>
      </c>
      <c r="N20">
        <f>AVERAGE(L20:M20)</f>
        <v>0.5</v>
      </c>
      <c r="O20">
        <f>I20*(PI()/180)</f>
        <v>0</v>
      </c>
      <c r="P20">
        <f>J20*(PI()/180)</f>
        <v>0</v>
      </c>
      <c r="Q20">
        <f>AVERAGE(O20:P20)</f>
        <v>0</v>
      </c>
      <c r="R20">
        <f>L20*(PI()/180)</f>
        <v>0</v>
      </c>
      <c r="S20">
        <f>M20*(PI()/180)</f>
        <v>1.7453292519943295E-2</v>
      </c>
      <c r="T20">
        <f>AVERAGE(R20:S20)</f>
        <v>8.7266462599716477E-3</v>
      </c>
      <c r="U20">
        <f>T20-Q20</f>
        <v>8.7266462599716477E-3</v>
      </c>
      <c r="V20">
        <f>(H20*$H$7)/$E$15*U20</f>
        <v>0</v>
      </c>
    </row>
    <row r="21" spans="5:22" x14ac:dyDescent="0.3">
      <c r="E21">
        <v>2</v>
      </c>
      <c r="F21">
        <v>500</v>
      </c>
      <c r="G21">
        <f t="shared" ref="G21:G23" si="1">(F21/1000)*9.8</f>
        <v>4.9000000000000004</v>
      </c>
      <c r="H21">
        <f t="shared" ref="H21:H23" si="2">G21*$F$10</f>
        <v>0.58212000000000008</v>
      </c>
      <c r="I21">
        <v>4</v>
      </c>
      <c r="J21">
        <v>2</v>
      </c>
      <c r="K21">
        <f t="shared" ref="K21:K23" si="3">AVERAGE(I21:J21)</f>
        <v>3</v>
      </c>
      <c r="L21">
        <v>4</v>
      </c>
      <c r="M21">
        <v>3</v>
      </c>
      <c r="N21">
        <f t="shared" ref="N21:N23" si="4">AVERAGE(L21:M21)</f>
        <v>3.5</v>
      </c>
      <c r="O21">
        <f t="shared" ref="O21:O23" si="5">I21*(PI()/180)</f>
        <v>6.9813170079773182E-2</v>
      </c>
      <c r="P21">
        <f t="shared" ref="P21:P23" si="6">J21*(PI()/180)</f>
        <v>3.4906585039886591E-2</v>
      </c>
      <c r="Q21">
        <f t="shared" ref="Q21:Q23" si="7">AVERAGE(O21:P21)</f>
        <v>5.235987755982989E-2</v>
      </c>
      <c r="R21">
        <f t="shared" ref="R21:R23" si="8">L21*(PI()/180)</f>
        <v>6.9813170079773182E-2</v>
      </c>
      <c r="S21">
        <f t="shared" ref="S21:S23" si="9">M21*(PI()/180)</f>
        <v>5.235987755982989E-2</v>
      </c>
      <c r="T21">
        <f t="shared" ref="T21:T23" si="10">AVERAGE(R21:S21)</f>
        <v>6.1086523819801536E-2</v>
      </c>
      <c r="U21">
        <f t="shared" ref="U21:U23" si="11">T21-Q21</f>
        <v>8.726646259971646E-3</v>
      </c>
      <c r="V21" s="1">
        <f t="shared" ref="V21:V23" si="12">(H21*$H$7)/$E$15*U21</f>
        <v>83651392.017345592</v>
      </c>
    </row>
    <row r="22" spans="5:22" x14ac:dyDescent="0.3">
      <c r="E22">
        <v>3</v>
      </c>
      <c r="F22">
        <v>800</v>
      </c>
      <c r="G22">
        <f t="shared" si="1"/>
        <v>7.8400000000000007</v>
      </c>
      <c r="H22">
        <f t="shared" si="2"/>
        <v>0.93139200000000011</v>
      </c>
      <c r="I22">
        <v>6</v>
      </c>
      <c r="J22">
        <v>3</v>
      </c>
      <c r="K22">
        <f t="shared" si="3"/>
        <v>4.5</v>
      </c>
      <c r="L22">
        <v>7</v>
      </c>
      <c r="M22">
        <v>5</v>
      </c>
      <c r="N22">
        <f t="shared" si="4"/>
        <v>6</v>
      </c>
      <c r="O22">
        <f t="shared" si="5"/>
        <v>0.10471975511965978</v>
      </c>
      <c r="P22">
        <f t="shared" si="6"/>
        <v>5.235987755982989E-2</v>
      </c>
      <c r="Q22">
        <f t="shared" si="7"/>
        <v>7.8539816339744828E-2</v>
      </c>
      <c r="R22">
        <f t="shared" si="8"/>
        <v>0.12217304763960307</v>
      </c>
      <c r="S22">
        <f t="shared" si="9"/>
        <v>8.7266462599716474E-2</v>
      </c>
      <c r="T22">
        <f t="shared" si="10"/>
        <v>0.10471975511965978</v>
      </c>
      <c r="U22">
        <f t="shared" si="11"/>
        <v>2.6179938779914952E-2</v>
      </c>
      <c r="V22" s="1">
        <f t="shared" si="12"/>
        <v>401526681.68325913</v>
      </c>
    </row>
    <row r="23" spans="5:22" x14ac:dyDescent="0.3">
      <c r="E23">
        <v>4</v>
      </c>
      <c r="F23">
        <v>1000</v>
      </c>
      <c r="G23">
        <f t="shared" si="1"/>
        <v>9.8000000000000007</v>
      </c>
      <c r="H23">
        <f t="shared" si="2"/>
        <v>1.1642400000000002</v>
      </c>
      <c r="I23">
        <v>9</v>
      </c>
      <c r="J23">
        <v>5</v>
      </c>
      <c r="K23">
        <f t="shared" si="3"/>
        <v>7</v>
      </c>
      <c r="L23">
        <v>9</v>
      </c>
      <c r="M23">
        <v>5</v>
      </c>
      <c r="N23">
        <f t="shared" si="4"/>
        <v>7</v>
      </c>
      <c r="O23">
        <f t="shared" si="5"/>
        <v>0.15707963267948966</v>
      </c>
      <c r="P23">
        <f t="shared" si="6"/>
        <v>8.7266462599716474E-2</v>
      </c>
      <c r="Q23">
        <f t="shared" si="7"/>
        <v>0.12217304763960307</v>
      </c>
      <c r="R23">
        <f t="shared" si="8"/>
        <v>0.15707963267948966</v>
      </c>
      <c r="S23">
        <f t="shared" si="9"/>
        <v>8.7266462599716474E-2</v>
      </c>
      <c r="T23">
        <f t="shared" si="10"/>
        <v>0.12217304763960307</v>
      </c>
      <c r="U23">
        <f t="shared" si="11"/>
        <v>0</v>
      </c>
      <c r="V23" s="1">
        <f t="shared" si="12"/>
        <v>0</v>
      </c>
    </row>
  </sheetData>
  <mergeCells count="12">
    <mergeCell ref="C2:I2"/>
    <mergeCell ref="D14:D16"/>
    <mergeCell ref="B14:C16"/>
    <mergeCell ref="I18:K18"/>
    <mergeCell ref="L18:N18"/>
    <mergeCell ref="O18:Q18"/>
    <mergeCell ref="R18:T18"/>
    <mergeCell ref="B7:C7"/>
    <mergeCell ref="B8:C8"/>
    <mergeCell ref="B9:C9"/>
    <mergeCell ref="B10:C10"/>
    <mergeCell ref="B11:C11"/>
  </mergeCells>
  <pageMargins left="0.7" right="0.7" top="0.75" bottom="0.75" header="0.3" footer="0.3"/>
  <pageSetup paperSize="9" scale="69" orientation="landscape" r:id="rId1"/>
  <colBreaks count="1" manualBreakCount="1">
    <brk id="14" min="1" max="2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04</vt:lpstr>
      <vt:lpstr>'Lab 04'!Print_Area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cp:lastPrinted>2024-12-14T13:12:38Z</cp:lastPrinted>
  <dcterms:created xsi:type="dcterms:W3CDTF">2015-06-05T18:17:20Z</dcterms:created>
  <dcterms:modified xsi:type="dcterms:W3CDTF">2024-12-14T13:13:30Z</dcterms:modified>
</cp:coreProperties>
</file>