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buBakarAtiq\Desktop\Technical_Report_Writing_and_Presentation_Skills\Assignment_03_Proposal_CEP_F2022031002_10_16\"/>
    </mc:Choice>
  </mc:AlternateContent>
  <xr:revisionPtr revIDLastSave="0" documentId="13_ncr:1_{886EB2FA-CD9A-4256-B6D2-0B2CFAB6A6BF}" xr6:coauthVersionLast="47" xr6:coauthVersionMax="47" xr10:uidLastSave="{00000000-0000-0000-0000-000000000000}"/>
  <bookViews>
    <workbookView xWindow="11520" yWindow="0" windowWidth="11520" windowHeight="12360" tabRatio="776" firstSheet="11" activeTab="12" xr2:uid="{00000000-000D-0000-FFFF-FFFF00000000}"/>
  </bookViews>
  <sheets>
    <sheet name="Defect Rates" sheetId="1" r:id="rId1"/>
    <sheet name="Time Variation" sheetId="2" r:id="rId2"/>
    <sheet name="Production Outputs" sheetId="3" r:id="rId3"/>
    <sheet name="Defect Rates Table" sheetId="4" r:id="rId4"/>
    <sheet name="Cycle Time Table" sheetId="5" r:id="rId5"/>
    <sheet name="Production Output Table" sheetId="6" r:id="rId6"/>
    <sheet name="Process Capability Table" sheetId="7" r:id="rId7"/>
    <sheet name="Component Placement Workstation" sheetId="9" r:id="rId8"/>
    <sheet name="Soldering Workstation" sheetId="10" r:id="rId9"/>
    <sheet name="Casing Assembly Workstation" sheetId="11" r:id="rId10"/>
    <sheet name="Testing Workstation" sheetId="12" r:id="rId11"/>
    <sheet name="Packaging Workstation" sheetId="13" r:id="rId12"/>
    <sheet name="Individual Charts for Workstat" sheetId="8" r:id="rId13"/>
  </sheets>
  <definedNames>
    <definedName name="_xlnm.Print_Area" localSheetId="12">'Individual Charts for Workstat'!$B$1:$L$54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" l="1"/>
  <c r="D5" i="8"/>
  <c r="G5" i="4"/>
  <c r="I36" i="8"/>
  <c r="I37" i="8"/>
  <c r="I38" i="8"/>
  <c r="I39" i="8"/>
  <c r="I40" i="8"/>
  <c r="I41" i="8"/>
  <c r="I35" i="8"/>
  <c r="I26" i="8"/>
  <c r="I27" i="8"/>
  <c r="I28" i="8"/>
  <c r="I29" i="8"/>
  <c r="I30" i="8"/>
  <c r="I31" i="8"/>
  <c r="I25" i="8"/>
  <c r="I16" i="8"/>
  <c r="I17" i="8"/>
  <c r="I18" i="8"/>
  <c r="I19" i="8"/>
  <c r="I20" i="8"/>
  <c r="I21" i="8"/>
  <c r="I15" i="8"/>
  <c r="I6" i="8"/>
  <c r="I7" i="8"/>
  <c r="I8" i="8"/>
  <c r="I9" i="8"/>
  <c r="I10" i="8"/>
  <c r="I11" i="8"/>
  <c r="I5" i="8"/>
  <c r="F46" i="8"/>
  <c r="F47" i="8"/>
  <c r="F48" i="8"/>
  <c r="F49" i="8"/>
  <c r="F50" i="8"/>
  <c r="F51" i="8"/>
  <c r="F45" i="8"/>
  <c r="F36" i="8"/>
  <c r="F37" i="8"/>
  <c r="F38" i="8"/>
  <c r="F39" i="8"/>
  <c r="F40" i="8"/>
  <c r="F41" i="8"/>
  <c r="F35" i="8"/>
  <c r="F26" i="8"/>
  <c r="F27" i="8"/>
  <c r="F28" i="8"/>
  <c r="F29" i="8"/>
  <c r="F30" i="8"/>
  <c r="F31" i="8"/>
  <c r="F25" i="8"/>
  <c r="F16" i="8"/>
  <c r="F17" i="8"/>
  <c r="F18" i="8"/>
  <c r="F19" i="8"/>
  <c r="F20" i="8"/>
  <c r="F21" i="8"/>
  <c r="F15" i="8"/>
  <c r="F6" i="8"/>
  <c r="F7" i="8"/>
  <c r="F8" i="8"/>
  <c r="F9" i="8"/>
  <c r="F10" i="8"/>
  <c r="F11" i="8"/>
  <c r="D46" i="8"/>
  <c r="D47" i="8"/>
  <c r="D48" i="8"/>
  <c r="D49" i="8"/>
  <c r="D50" i="8"/>
  <c r="D51" i="8"/>
  <c r="D45" i="8"/>
  <c r="D36" i="8"/>
  <c r="D37" i="8"/>
  <c r="D38" i="8"/>
  <c r="D39" i="8"/>
  <c r="D40" i="8"/>
  <c r="D41" i="8"/>
  <c r="D35" i="8"/>
  <c r="D26" i="8"/>
  <c r="D27" i="8"/>
  <c r="D28" i="8"/>
  <c r="D29" i="8"/>
  <c r="D30" i="8"/>
  <c r="D31" i="8"/>
  <c r="D25" i="8"/>
  <c r="D16" i="8"/>
  <c r="D17" i="8"/>
  <c r="D18" i="8"/>
  <c r="D19" i="8"/>
  <c r="D20" i="8"/>
  <c r="D21" i="8"/>
  <c r="D15" i="8"/>
  <c r="D6" i="8"/>
  <c r="D7" i="8"/>
  <c r="D8" i="8"/>
  <c r="D9" i="8"/>
  <c r="D10" i="8"/>
  <c r="D11" i="8"/>
  <c r="F5" i="5"/>
  <c r="F6" i="5"/>
  <c r="F7" i="5"/>
  <c r="F8" i="5"/>
  <c r="F4" i="5"/>
  <c r="E5" i="5"/>
  <c r="E6" i="5"/>
  <c r="E7" i="5"/>
  <c r="E8" i="5"/>
  <c r="E4" i="5"/>
  <c r="F5" i="7"/>
  <c r="F6" i="7"/>
  <c r="G6" i="7" s="1"/>
  <c r="F7" i="7"/>
  <c r="F8" i="7"/>
  <c r="F4" i="7"/>
  <c r="G4" i="7" s="1"/>
  <c r="E5" i="7"/>
  <c r="E6" i="7"/>
  <c r="E7" i="7"/>
  <c r="E8" i="7"/>
  <c r="G8" i="7" s="1"/>
  <c r="E4" i="7"/>
  <c r="G5" i="7"/>
  <c r="G7" i="7"/>
  <c r="C5" i="7"/>
  <c r="C6" i="7"/>
  <c r="C7" i="7"/>
  <c r="C8" i="7"/>
  <c r="C4" i="7"/>
  <c r="C5" i="5"/>
  <c r="C6" i="5"/>
  <c r="C7" i="5"/>
  <c r="C8" i="5"/>
  <c r="C4" i="5"/>
  <c r="D9" i="7"/>
  <c r="D9" i="5"/>
  <c r="B9" i="7"/>
  <c r="B9" i="5"/>
  <c r="G7" i="4"/>
  <c r="G8" i="4"/>
  <c r="G9" i="4"/>
  <c r="G6" i="4"/>
  <c r="C9" i="1"/>
  <c r="D9" i="1"/>
  <c r="I46" i="8" l="1"/>
  <c r="G45" i="8"/>
  <c r="G49" i="8"/>
  <c r="G48" i="8"/>
  <c r="G51" i="8"/>
  <c r="G47" i="8"/>
  <c r="G50" i="8"/>
  <c r="G46" i="8"/>
  <c r="G39" i="8"/>
  <c r="G35" i="8"/>
  <c r="G38" i="8"/>
  <c r="G41" i="8"/>
  <c r="G37" i="8"/>
  <c r="G40" i="8"/>
  <c r="G36" i="8"/>
  <c r="G29" i="8"/>
  <c r="G28" i="8"/>
  <c r="G25" i="8"/>
  <c r="G31" i="8"/>
  <c r="G27" i="8"/>
  <c r="G17" i="8"/>
  <c r="G30" i="8"/>
  <c r="G26" i="8"/>
  <c r="G19" i="8"/>
  <c r="G18" i="8"/>
  <c r="G21" i="8"/>
  <c r="G15" i="8"/>
  <c r="G20" i="8"/>
  <c r="G16" i="8"/>
  <c r="G6" i="8"/>
  <c r="G9" i="8"/>
  <c r="G8" i="8"/>
  <c r="G5" i="8"/>
  <c r="G11" i="8"/>
  <c r="G7" i="8"/>
  <c r="G10" i="8"/>
  <c r="F52" i="8"/>
  <c r="F42" i="8"/>
  <c r="I42" i="8"/>
  <c r="F32" i="8"/>
  <c r="I32" i="8"/>
  <c r="F22" i="8"/>
  <c r="I22" i="8"/>
  <c r="I12" i="8"/>
  <c r="F12" i="8"/>
  <c r="H5" i="7"/>
  <c r="H8" i="7"/>
  <c r="H6" i="7"/>
  <c r="H4" i="7"/>
  <c r="H7" i="7"/>
  <c r="I49" i="8" l="1"/>
  <c r="I51" i="8"/>
  <c r="I47" i="8"/>
  <c r="I45" i="8"/>
  <c r="I48" i="8"/>
  <c r="I50" i="8"/>
  <c r="K26" i="8"/>
  <c r="L26" i="8" s="1"/>
  <c r="K30" i="8"/>
  <c r="L30" i="8" s="1"/>
  <c r="K27" i="8"/>
  <c r="L27" i="8" s="1"/>
  <c r="K31" i="8"/>
  <c r="L31" i="8" s="1"/>
  <c r="K28" i="8"/>
  <c r="L28" i="8" s="1"/>
  <c r="K29" i="8"/>
  <c r="L29" i="8" s="1"/>
  <c r="K5" i="8"/>
  <c r="L5" i="8" s="1"/>
  <c r="K36" i="8"/>
  <c r="L36" i="8" s="1"/>
  <c r="K40" i="8"/>
  <c r="L40" i="8" s="1"/>
  <c r="K37" i="8"/>
  <c r="L37" i="8" s="1"/>
  <c r="K41" i="8"/>
  <c r="L41" i="8" s="1"/>
  <c r="K38" i="8"/>
  <c r="L38" i="8" s="1"/>
  <c r="K39" i="8"/>
  <c r="L39" i="8" s="1"/>
  <c r="K16" i="8"/>
  <c r="L16" i="8" s="1"/>
  <c r="K20" i="8"/>
  <c r="L20" i="8" s="1"/>
  <c r="K17" i="8"/>
  <c r="L17" i="8" s="1"/>
  <c r="K21" i="8"/>
  <c r="L21" i="8" s="1"/>
  <c r="K18" i="8"/>
  <c r="L18" i="8" s="1"/>
  <c r="K19" i="8"/>
  <c r="L19" i="8" s="1"/>
  <c r="K35" i="8"/>
  <c r="L35" i="8" s="1"/>
  <c r="J35" i="8"/>
  <c r="J36" i="8"/>
  <c r="J40" i="8"/>
  <c r="J37" i="8"/>
  <c r="J41" i="8"/>
  <c r="J38" i="8"/>
  <c r="J39" i="8"/>
  <c r="K25" i="8"/>
  <c r="L25" i="8" s="1"/>
  <c r="J26" i="8"/>
  <c r="J30" i="8"/>
  <c r="J27" i="8"/>
  <c r="J31" i="8"/>
  <c r="J28" i="8"/>
  <c r="J29" i="8"/>
  <c r="J25" i="8"/>
  <c r="K15" i="8"/>
  <c r="L15" i="8" s="1"/>
  <c r="J16" i="8"/>
  <c r="J20" i="8"/>
  <c r="J17" i="8"/>
  <c r="J21" i="8"/>
  <c r="J18" i="8"/>
  <c r="J19" i="8"/>
  <c r="J15" i="8"/>
  <c r="K6" i="8"/>
  <c r="L6" i="8" s="1"/>
  <c r="K10" i="8"/>
  <c r="L10" i="8" s="1"/>
  <c r="K9" i="8"/>
  <c r="L9" i="8" s="1"/>
  <c r="K7" i="8"/>
  <c r="L7" i="8" s="1"/>
  <c r="K11" i="8"/>
  <c r="L11" i="8" s="1"/>
  <c r="K8" i="8"/>
  <c r="L8" i="8" s="1"/>
  <c r="J5" i="8"/>
  <c r="J6" i="8"/>
  <c r="J10" i="8"/>
  <c r="J8" i="8"/>
  <c r="J9" i="8"/>
  <c r="J7" i="8"/>
  <c r="J11" i="8"/>
  <c r="I52" i="8" l="1"/>
  <c r="K50" i="8" s="1"/>
  <c r="L50" i="8" s="1"/>
  <c r="J45" i="8"/>
  <c r="J46" i="8"/>
  <c r="K46" i="8" l="1"/>
  <c r="L46" i="8" s="1"/>
  <c r="J51" i="8"/>
  <c r="K49" i="8"/>
  <c r="L49" i="8" s="1"/>
  <c r="K51" i="8"/>
  <c r="L51" i="8" s="1"/>
  <c r="J48" i="8"/>
  <c r="K47" i="8"/>
  <c r="L47" i="8" s="1"/>
  <c r="J49" i="8"/>
  <c r="J50" i="8"/>
  <c r="J47" i="8"/>
  <c r="K45" i="8"/>
  <c r="L45" i="8" s="1"/>
  <c r="K48" i="8"/>
  <c r="L4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AbuBakarAtiq</author>
  </authors>
  <commentList>
    <comment ref="A2" authorId="0" shapeId="0" xr:uid="{B8105498-EE14-49C4-8C60-289309929BA4}">
      <text>
        <r>
          <rPr>
            <b/>
            <sz val="9"/>
            <color indexed="81"/>
            <rFont val="Tahoma"/>
            <family val="2"/>
          </rPr>
          <t>AbuBakarAtiq:</t>
        </r>
        <r>
          <rPr>
            <sz val="9"/>
            <color indexed="81"/>
            <rFont val="Tahoma"/>
            <family val="2"/>
          </rPr>
          <t xml:space="preserve">
m</t>
        </r>
      </text>
    </comment>
  </commentList>
</comments>
</file>

<file path=xl/sharedStrings.xml><?xml version="1.0" encoding="utf-8"?>
<sst xmlns="http://schemas.openxmlformats.org/spreadsheetml/2006/main" count="161" uniqueCount="64">
  <si>
    <t>Defect Rates (Average per Shift)</t>
  </si>
  <si>
    <t>Workstation</t>
  </si>
  <si>
    <t>Defect Type</t>
  </si>
  <si>
    <t>Defect Rate (%)</t>
  </si>
  <si>
    <t>Defect Count</t>
  </si>
  <si>
    <t>Component Placement</t>
  </si>
  <si>
    <t>Soldering</t>
  </si>
  <si>
    <t>Casing Assembly</t>
  </si>
  <si>
    <t>Testing</t>
  </si>
  <si>
    <t>Packaging</t>
  </si>
  <si>
    <t>Misaligned/Missing Components</t>
  </si>
  <si>
    <t>Incomplete/Excessive Soldering</t>
  </si>
  <si>
    <t>Improper Fitting/Damaged Casings</t>
  </si>
  <si>
    <t>Failed Voltage/Current Tests</t>
  </si>
  <si>
    <t>Damaged Packaging</t>
  </si>
  <si>
    <t>Time Variations (Cycle Time per Unit)</t>
  </si>
  <si>
    <t>Average Cycle Time (Seconds)</t>
  </si>
  <si>
    <t>Standard Deviation (seconds)</t>
  </si>
  <si>
    <t>Production Outputs</t>
  </si>
  <si>
    <t>Metric</t>
  </si>
  <si>
    <t>Value</t>
  </si>
  <si>
    <t>Total Units Produced (Shift)</t>
  </si>
  <si>
    <t>Defective Units</t>
  </si>
  <si>
    <t>Non-Defective Units</t>
  </si>
  <si>
    <t>First Pass Yield (FPY)</t>
  </si>
  <si>
    <t>Defect Rates Table (For Pareto Chart)</t>
  </si>
  <si>
    <t>Purpose:</t>
  </si>
  <si>
    <t>Table Structure in Excel:</t>
  </si>
  <si>
    <t>To identify which defects contribute most to the total defect rate.</t>
  </si>
  <si>
    <t>Misaligned Components</t>
  </si>
  <si>
    <t>Incomplete Soldering</t>
  </si>
  <si>
    <t>Damaged Casings</t>
  </si>
  <si>
    <t>Failed Voltage Tests</t>
  </si>
  <si>
    <t>Cumulative Count</t>
  </si>
  <si>
    <t>Cumulative Percentage</t>
  </si>
  <si>
    <t>To analyze time variations and monitor process stability.</t>
  </si>
  <si>
    <t>Cycle Time (seconds)</t>
  </si>
  <si>
    <t>Upper Control Limit (UCL)</t>
  </si>
  <si>
    <t>Lower Control Limit (LCL)</t>
  </si>
  <si>
    <t>Cycle Time Table (Control Chart)</t>
  </si>
  <si>
    <t>Production Output Table (For Pie Chart)</t>
  </si>
  <si>
    <t>To visualize the proportion of defective vs. non-defective units.</t>
  </si>
  <si>
    <t>Category</t>
  </si>
  <si>
    <t>Count</t>
  </si>
  <si>
    <t>Process Capability Table (For Process Capability Indices)</t>
  </si>
  <si>
    <t>To determine how well the process meets specifications.</t>
  </si>
  <si>
    <t>Cycle Time (Seconds)</t>
  </si>
  <si>
    <t>Standard Deviation (Seconds)</t>
  </si>
  <si>
    <t>Cp (Potential Capability)</t>
  </si>
  <si>
    <t>Cpk (Actual Capability)</t>
  </si>
  <si>
    <t>UCL</t>
  </si>
  <si>
    <t>LCL</t>
  </si>
  <si>
    <t>Mean=</t>
  </si>
  <si>
    <t>Mean</t>
  </si>
  <si>
    <t>Individual Charts for Each Workstation</t>
  </si>
  <si>
    <t>Worstation</t>
  </si>
  <si>
    <t>No. Sample Cycle Time</t>
  </si>
  <si>
    <t>Total Allowed Cyle Time Seconds</t>
  </si>
  <si>
    <t>Total Variation Allowed Cycle Time Seconds</t>
  </si>
  <si>
    <t>No. Sample of Variation Allowed Cycle Time</t>
  </si>
  <si>
    <t>No. Sample of variation allowed Standard Deviation</t>
  </si>
  <si>
    <t>Total Variation Allowed Standard Deviation of Cycle Time</t>
  </si>
  <si>
    <t>Corrected LCL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</si>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</sst>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right"/>
    </xf>
    <xf numFmtId="9" fontId="0" fillId="0" borderId="1" xfId="0" applyNumberFormat="1" applyBorder="1"/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'Defect Rates Table'!$E$4</c:f>
              <c:strCache>
                <c:ptCount val="1"/>
                <c:pt idx="0">
                  <c:v>Defect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Rates Table'!$D$5:$D$9</c:f>
              <c:strCache>
                <c:ptCount val="5"/>
                <c:pt idx="0">
                  <c:v>Component Placement</c:v>
                </c:pt>
                <c:pt idx="1">
                  <c:v>Soldering</c:v>
                </c:pt>
                <c:pt idx="2">
                  <c:v>Casing Assembly</c:v>
                </c:pt>
                <c:pt idx="3">
                  <c:v>Testing</c:v>
                </c:pt>
                <c:pt idx="4">
                  <c:v>Packaging</c:v>
                </c:pt>
              </c:strCache>
            </c:strRef>
          </c:cat>
          <c:val>
            <c:numRef>
              <c:f>'Defect Rates Table'!$F$5:$F$9</c:f>
              <c:numCache>
                <c:formatCode>General</c:formatCode>
                <c:ptCount val="5"/>
                <c:pt idx="0">
                  <c:v>40</c:v>
                </c:pt>
                <c:pt idx="1">
                  <c:v>64</c:v>
                </c:pt>
                <c:pt idx="2">
                  <c:v>96</c:v>
                </c:pt>
                <c:pt idx="3">
                  <c:v>112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1-415C-8A81-4E9F2919D4C7}"/>
            </c:ext>
          </c:extLst>
        </c:ser>
        <c:ser>
          <c:idx val="1"/>
          <c:order val="1"/>
          <c:tx>
            <c:strRef>
              <c:f>'Defect Rates Table'!$G$4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'Defect Rates Table'!$G$5:$G$9</c:f>
              <c:numCache>
                <c:formatCode>0%</c:formatCode>
                <c:ptCount val="5"/>
                <c:pt idx="0">
                  <c:v>0.33333333333333331</c:v>
                </c:pt>
                <c:pt idx="1">
                  <c:v>0.53333333333333333</c:v>
                </c:pt>
                <c:pt idx="2">
                  <c:v>0.8</c:v>
                </c:pt>
                <c:pt idx="3">
                  <c:v>0.93333333333333335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7-4162-B5C7-7F3916C3C6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3437728"/>
        <c:axId val="593438448"/>
      </c:lineChart>
      <c:catAx>
        <c:axId val="59343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8448"/>
        <c:crosses val="autoZero"/>
        <c:auto val="1"/>
        <c:lblAlgn val="ctr"/>
        <c:lblOffset val="100"/>
        <c:noMultiLvlLbl val="0"/>
      </c:catAx>
      <c:valAx>
        <c:axId val="5934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'Cycle Time Table'!$B$3</c:f>
              <c:strCache>
                <c:ptCount val="1"/>
                <c:pt idx="0">
                  <c:v>Cycle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'Cycle Time Table'!$A$4:$A$8</c:f>
              <c:strCache>
                <c:ptCount val="5"/>
                <c:pt idx="0">
                  <c:v>Component Placement</c:v>
                </c:pt>
                <c:pt idx="1">
                  <c:v>Soldering</c:v>
                </c:pt>
                <c:pt idx="2">
                  <c:v>Casing Assembly</c:v>
                </c:pt>
                <c:pt idx="3">
                  <c:v>Testing</c:v>
                </c:pt>
                <c:pt idx="4">
                  <c:v>Packaging</c:v>
                </c:pt>
              </c:strCache>
            </c:strRef>
          </c:cat>
          <c:val>
            <c:numRef>
              <c:f>'Cycle Time Table'!$B$4:$B$8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5-427D-AE7B-62F75FB86203}"/>
            </c:ext>
          </c:extLst>
        </c:ser>
        <c:ser>
          <c:idx val="1"/>
          <c:order val="1"/>
          <c:tx>
            <c:strRef>
              <c:f>'Cycle Time Table'!$E$3</c:f>
              <c:strCache>
                <c:ptCount val="1"/>
                <c:pt idx="0">
                  <c:v>Upper Control Limit (UCL)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'Cycle Time Table'!$E$4:$E$8</c:f>
              <c:numCache>
                <c:formatCode>General</c:formatCode>
                <c:ptCount val="5"/>
                <c:pt idx="0">
                  <c:v>30.5</c:v>
                </c:pt>
                <c:pt idx="1">
                  <c:v>26.3</c:v>
                </c:pt>
                <c:pt idx="2">
                  <c:v>32</c:v>
                </c:pt>
                <c:pt idx="3">
                  <c:v>35.6</c:v>
                </c:pt>
                <c:pt idx="4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85-427D-AE7B-62F75FB86203}"/>
            </c:ext>
          </c:extLst>
        </c:ser>
        <c:ser>
          <c:idx val="2"/>
          <c:order val="2"/>
          <c:tx>
            <c:strRef>
              <c:f>'Cycle Time Table'!$F$3</c:f>
              <c:strCache>
                <c:ptCount val="1"/>
                <c:pt idx="0">
                  <c:v>Lower Control Limit (LCL)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'Cycle Time Table'!$F$4:$F$8</c:f>
              <c:numCache>
                <c:formatCode>General</c:formatCode>
                <c:ptCount val="5"/>
                <c:pt idx="0">
                  <c:v>9.5</c:v>
                </c:pt>
                <c:pt idx="1">
                  <c:v>13.7</c:v>
                </c:pt>
                <c:pt idx="2">
                  <c:v>8</c:v>
                </c:pt>
                <c:pt idx="3">
                  <c:v>4.3999999999999986</c:v>
                </c:pt>
                <c:pt idx="4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85-427D-AE7B-62F75FB86203}"/>
            </c:ext>
          </c:extLst>
        </c:ser>
        <c:ser>
          <c:idx val="3"/>
          <c:order val="3"/>
          <c:tx>
            <c:strRef>
              <c:f>'Cycle Time Table'!$C$3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'Cycle Time Table'!$C$4:$C$8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85-427D-AE7B-62F75FB8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55472"/>
        <c:axId val="630151152"/>
      </c:lineChart>
      <c:catAx>
        <c:axId val="6301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1152"/>
        <c:crosses val="autoZero"/>
        <c:auto val="1"/>
        <c:lblAlgn val="ctr"/>
        <c:lblOffset val="100"/>
        <c:noMultiLvlLbl val="0"/>
      </c:catAx>
      <c:valAx>
        <c:axId val="6301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tx1">
                  <a:lumMod val="5000"/>
                  <a:lumOff val="95000"/>
                </a:schemeClr>
              </a:solidFill>
              <a:prstDash val="lgDash"/>
              <a:miter lim="800000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  <a:r>
              <a:rPr lang="en-US" baseline="0"/>
              <a:t> Output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'Production Output Table'!$B$4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7F-4FB1-9543-F8E67B342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7F-4FB1-9543-F8E67B342D5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'Production Output Table'!$A$5:$A$6</c:f>
              <c:strCache>
                <c:ptCount val="2"/>
                <c:pt idx="0">
                  <c:v>Defective Units</c:v>
                </c:pt>
                <c:pt idx="1">
                  <c:v>Non-Defective Units</c:v>
                </c:pt>
              </c:strCache>
            </c:strRef>
          </c:cat>
          <c:val>
            <c:numRef>
              <c:f>'Production Output Table'!$B$5:$B$6</c:f>
              <c:numCache>
                <c:formatCode>General</c:formatCode>
                <c:ptCount val="2"/>
                <c:pt idx="0">
                  <c:v>120</c:v>
                </c:pt>
                <c:pt idx="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3-4892-9D60-221400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07227666613833"/>
          <c:y val="0.91705708490451188"/>
          <c:w val="0.45455185972475876"/>
          <c:h val="5.7900559650836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 Capability Table'!$C$3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'Process Capability Table'!$A$4:$A$8</c:f>
              <c:strCache>
                <c:ptCount val="5"/>
                <c:pt idx="0">
                  <c:v>Component Placement</c:v>
                </c:pt>
                <c:pt idx="1">
                  <c:v>Soldering</c:v>
                </c:pt>
                <c:pt idx="2">
                  <c:v>Casing Assembly</c:v>
                </c:pt>
                <c:pt idx="3">
                  <c:v>Testing</c:v>
                </c:pt>
                <c:pt idx="4">
                  <c:v>Packaging</c:v>
                </c:pt>
              </c:strCache>
            </c:strRef>
          </c:cat>
          <c:val>
            <c:numRef>
              <c:f>'Process Capability Table'!$C$4:$C$8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2-4F2C-9FE2-16707877C900}"/>
            </c:ext>
          </c:extLst>
        </c:ser>
        <c:ser>
          <c:idx val="1"/>
          <c:order val="1"/>
          <c:tx>
            <c:strRef>
              <c:f>'Process Capability Table'!$B$3</c:f>
              <c:strCache>
                <c:ptCount val="1"/>
                <c:pt idx="0">
                  <c:v>Cycle Time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'Process Capability Table'!$A$4:$A$8</c:f>
              <c:strCache>
                <c:ptCount val="5"/>
                <c:pt idx="0">
                  <c:v>Component Placement</c:v>
                </c:pt>
                <c:pt idx="1">
                  <c:v>Soldering</c:v>
                </c:pt>
                <c:pt idx="2">
                  <c:v>Casing Assembly</c:v>
                </c:pt>
                <c:pt idx="3">
                  <c:v>Testing</c:v>
                </c:pt>
                <c:pt idx="4">
                  <c:v>Packaging</c:v>
                </c:pt>
              </c:strCache>
            </c:strRef>
          </c:cat>
          <c:val>
            <c:numRef>
              <c:f>'Process Capability Table'!$B$4:$B$8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62-4F2C-9FE2-16707877C900}"/>
            </c:ext>
          </c:extLst>
        </c:ser>
        <c:ser>
          <c:idx val="2"/>
          <c:order val="2"/>
          <c:tx>
            <c:strRef>
              <c:f>'Process Capability Table'!$E$3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'Process Capability Table'!$A$4:$A$8</c:f>
              <c:strCache>
                <c:ptCount val="5"/>
                <c:pt idx="0">
                  <c:v>Component Placement</c:v>
                </c:pt>
                <c:pt idx="1">
                  <c:v>Soldering</c:v>
                </c:pt>
                <c:pt idx="2">
                  <c:v>Casing Assembly</c:v>
                </c:pt>
                <c:pt idx="3">
                  <c:v>Testing</c:v>
                </c:pt>
                <c:pt idx="4">
                  <c:v>Packaging</c:v>
                </c:pt>
              </c:strCache>
            </c:strRef>
          </c:cat>
          <c:val>
            <c:numRef>
              <c:f>'Process Capability Table'!$E$4:$E$8</c:f>
              <c:numCache>
                <c:formatCode>General</c:formatCode>
                <c:ptCount val="5"/>
                <c:pt idx="0">
                  <c:v>30.5</c:v>
                </c:pt>
                <c:pt idx="1">
                  <c:v>26.3</c:v>
                </c:pt>
                <c:pt idx="2">
                  <c:v>32</c:v>
                </c:pt>
                <c:pt idx="3">
                  <c:v>35.6</c:v>
                </c:pt>
                <c:pt idx="4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62-4F2C-9FE2-16707877C900}"/>
            </c:ext>
          </c:extLst>
        </c:ser>
        <c:ser>
          <c:idx val="3"/>
          <c:order val="3"/>
          <c:tx>
            <c:strRef>
              <c:f>'Process Capability Table'!$F$3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'Process Capability Table'!$A$4:$A$8</c:f>
              <c:strCache>
                <c:ptCount val="5"/>
                <c:pt idx="0">
                  <c:v>Component Placement</c:v>
                </c:pt>
                <c:pt idx="1">
                  <c:v>Soldering</c:v>
                </c:pt>
                <c:pt idx="2">
                  <c:v>Casing Assembly</c:v>
                </c:pt>
                <c:pt idx="3">
                  <c:v>Testing</c:v>
                </c:pt>
                <c:pt idx="4">
                  <c:v>Packaging</c:v>
                </c:pt>
              </c:strCache>
            </c:strRef>
          </c:cat>
          <c:val>
            <c:numRef>
              <c:f>'Process Capability Table'!$F$4:$F$8</c:f>
              <c:numCache>
                <c:formatCode>General</c:formatCode>
                <c:ptCount val="5"/>
                <c:pt idx="0">
                  <c:v>9.5</c:v>
                </c:pt>
                <c:pt idx="1">
                  <c:v>13.7</c:v>
                </c:pt>
                <c:pt idx="2">
                  <c:v>8</c:v>
                </c:pt>
                <c:pt idx="3">
                  <c:v>4.3999999999999986</c:v>
                </c:pt>
                <c:pt idx="4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62-4F2C-9FE2-16707877C900}"/>
            </c:ext>
          </c:extLst>
        </c:ser>
        <c:ser>
          <c:idx val="4"/>
          <c:order val="4"/>
          <c:tx>
            <c:strRef>
              <c:f>'Process Capability Table'!$G$3</c:f>
              <c:strCache>
                <c:ptCount val="1"/>
                <c:pt idx="0">
                  <c:v>Cp (Potential Capability)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'Process Capability Table'!$A$4:$A$8</c:f>
              <c:strCache>
                <c:ptCount val="5"/>
                <c:pt idx="0">
                  <c:v>Component Placement</c:v>
                </c:pt>
                <c:pt idx="1">
                  <c:v>Soldering</c:v>
                </c:pt>
                <c:pt idx="2">
                  <c:v>Casing Assembly</c:v>
                </c:pt>
                <c:pt idx="3">
                  <c:v>Testing</c:v>
                </c:pt>
                <c:pt idx="4">
                  <c:v>Packaging</c:v>
                </c:pt>
              </c:strCache>
            </c:strRef>
          </c:cat>
          <c:val>
            <c:numRef>
              <c:f>'Process Capability Table'!$G$4:$G$8</c:f>
              <c:numCache>
                <c:formatCode>0.0</c:formatCode>
                <c:ptCount val="5"/>
                <c:pt idx="0">
                  <c:v>24.958333333333336</c:v>
                </c:pt>
                <c:pt idx="1">
                  <c:v>18.719333333333335</c:v>
                </c:pt>
                <c:pt idx="2">
                  <c:v>27.573333333333334</c:v>
                </c:pt>
                <c:pt idx="3">
                  <c:v>33.165333333333336</c:v>
                </c:pt>
                <c:pt idx="4">
                  <c:v>17.321333333333332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62-4F2C-9FE2-16707877C900}"/>
            </c:ext>
          </c:extLst>
        </c:ser>
        <c:ser>
          <c:idx val="5"/>
          <c:order val="5"/>
          <c:tx>
            <c:strRef>
              <c:f>'Process Capability Table'!$H$3</c:f>
              <c:strCache>
                <c:ptCount val="1"/>
                <c:pt idx="0">
                  <c:v>Cpk (Actual Capability)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'Process Capability Table'!$A$4:$A$8</c:f>
              <c:strCache>
                <c:ptCount val="5"/>
                <c:pt idx="0">
                  <c:v>Component Placement</c:v>
                </c:pt>
                <c:pt idx="1">
                  <c:v>Soldering</c:v>
                </c:pt>
                <c:pt idx="2">
                  <c:v>Casing Assembly</c:v>
                </c:pt>
                <c:pt idx="3">
                  <c:v>Testing</c:v>
                </c:pt>
                <c:pt idx="4">
                  <c:v>Packaging</c:v>
                </c:pt>
              </c:strCache>
            </c:strRef>
          </c:cat>
          <c:val>
            <c:numRef>
              <c:f>'Process Capability Table'!$H$4:$H$8</c:f>
              <c:numCache>
                <c:formatCode>General</c:formatCode>
                <c:ptCount val="5"/>
                <c:pt idx="0">
                  <c:v>11.620000000000001</c:v>
                </c:pt>
                <c:pt idx="1">
                  <c:v>6.9720000000000013</c:v>
                </c:pt>
                <c:pt idx="2">
                  <c:v>13.280000000000001</c:v>
                </c:pt>
                <c:pt idx="3">
                  <c:v>17.264000000000003</c:v>
                </c:pt>
                <c:pt idx="4">
                  <c:v>5.9759999999999991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62-4F2C-9FE2-16707877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60512"/>
        <c:axId val="630157992"/>
      </c:lineChart>
      <c:catAx>
        <c:axId val="6301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7992"/>
        <c:crosses val="autoZero"/>
        <c:auto val="1"/>
        <c:lblAlgn val="ctr"/>
        <c:lblOffset val="100"/>
        <c:noMultiLvlLbl val="0"/>
      </c:catAx>
      <c:valAx>
        <c:axId val="6301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Charts for Component</a:t>
            </a:r>
            <a:r>
              <a:rPr lang="en-US" baseline="0"/>
              <a:t> Placement Workstation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Charts for Workstat'!$G$4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'Individual Charts for Workstat'!$G$5:$G$11</c:f>
              <c:numCache>
                <c:formatCode>0.0</c:formatCode>
                <c:ptCount val="7"/>
                <c:pt idx="0">
                  <c:v>11.0190889479807</c:v>
                </c:pt>
                <c:pt idx="1">
                  <c:v>11.0190889479807</c:v>
                </c:pt>
                <c:pt idx="2">
                  <c:v>11.0190889479807</c:v>
                </c:pt>
                <c:pt idx="3">
                  <c:v>11.0190889479807</c:v>
                </c:pt>
                <c:pt idx="4">
                  <c:v>11.0190889479807</c:v>
                </c:pt>
                <c:pt idx="5">
                  <c:v>11.0190889479807</c:v>
                </c:pt>
                <c:pt idx="6">
                  <c:v>11.0190889479807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8-41F0-A533-D45A638C919C}"/>
            </c:ext>
          </c:extLst>
        </c:ser>
        <c:ser>
          <c:idx val="1"/>
          <c:order val="1"/>
          <c:tx>
            <c:strRef>
              <c:f>'Individual Charts for Workstat'!$J$4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'Individual Charts for Workstat'!$J$5:$J$11</c:f>
              <c:numCache>
                <c:formatCode>0.0</c:formatCode>
                <c:ptCount val="7"/>
                <c:pt idx="0">
                  <c:v>17.008743045859184</c:v>
                </c:pt>
                <c:pt idx="1">
                  <c:v>17.008743045859184</c:v>
                </c:pt>
                <c:pt idx="2">
                  <c:v>17.008743045859184</c:v>
                </c:pt>
                <c:pt idx="3">
                  <c:v>17.008743045859184</c:v>
                </c:pt>
                <c:pt idx="4">
                  <c:v>17.008743045859184</c:v>
                </c:pt>
                <c:pt idx="5">
                  <c:v>17.008743045859184</c:v>
                </c:pt>
                <c:pt idx="6">
                  <c:v>17.008743045859184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8-41F0-A533-D45A638C919C}"/>
            </c:ext>
          </c:extLst>
        </c:ser>
        <c:ser>
          <c:idx val="2"/>
          <c:order val="2"/>
          <c:tx>
            <c:strRef>
              <c:f>'Individual Charts for Workstat'!$L$4</c:f>
              <c:strCache>
                <c:ptCount val="1"/>
                <c:pt idx="0">
                  <c:v>Corrected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'Individual Charts for Workstat'!$L$5:$L$11</c:f>
              <c:numCache>
                <c:formatCode>0.0</c:formatCode>
                <c:ptCount val="7"/>
                <c:pt idx="0">
                  <c:v>5.0294348501022181</c:v>
                </c:pt>
                <c:pt idx="1">
                  <c:v>5.0294348501022181</c:v>
                </c:pt>
                <c:pt idx="2">
                  <c:v>5.0294348501022181</c:v>
                </c:pt>
                <c:pt idx="3">
                  <c:v>5.0294348501022181</c:v>
                </c:pt>
                <c:pt idx="4">
                  <c:v>5.0294348501022181</c:v>
                </c:pt>
                <c:pt idx="5">
                  <c:v>5.0294348501022181</c:v>
                </c:pt>
                <c:pt idx="6">
                  <c:v>5.0294348501022181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8-41F0-A533-D45A638C919C}"/>
            </c:ext>
          </c:extLst>
        </c:ser>
        <c:ser>
          <c:idx val="3"/>
          <c:order val="3"/>
          <c:tx>
            <c:strRef>
              <c:f>'Individual Charts for Workstat'!$F$4</c:f>
              <c:strCache>
                <c:ptCount val="1"/>
                <c:pt idx="0">
                  <c:v>No. Sample of Variation Allowed Cycle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'Individual Charts for Workstat'!$F$5:$F$11</c:f>
              <c:numCache>
                <c:formatCode>0.0</c:formatCode>
                <c:ptCount val="7"/>
                <c:pt idx="0">
                  <c:v>10.730266782683595</c:v>
                </c:pt>
                <c:pt idx="1">
                  <c:v>19.238023699876109</c:v>
                </c:pt>
                <c:pt idx="2">
                  <c:v>11.669323351212142</c:v>
                </c:pt>
                <c:pt idx="3">
                  <c:v>3.4726361590296602</c:v>
                </c:pt>
                <c:pt idx="4">
                  <c:v>16.408476014183872</c:v>
                </c:pt>
                <c:pt idx="5">
                  <c:v>14.722456732153475</c:v>
                </c:pt>
                <c:pt idx="6">
                  <c:v>0.89243989672604163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8-41F0-A533-D45A638C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90712"/>
        <c:axId val="630160872"/>
      </c:lineChart>
      <c:catAx>
        <c:axId val="6376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0872"/>
        <c:crosses val="autoZero"/>
        <c:auto val="1"/>
        <c:lblAlgn val="ctr"/>
        <c:lblOffset val="100"/>
        <c:noMultiLvlLbl val="0"/>
      </c:catAx>
      <c:valAx>
        <c:axId val="6301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Sample of Variation</a:t>
                </a:r>
              </a:p>
              <a:p>
                <a:pPr>
                  <a:defRPr/>
                </a:pPr>
                <a:r>
                  <a:rPr lang="en-US" baseline="0"/>
                  <a:t> Allowed Cycle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4315191801689517E-2"/>
              <c:y val="0.16108377203651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90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Charts for</a:t>
            </a:r>
            <a:r>
              <a:rPr lang="en-US" baseline="0"/>
              <a:t> Soldering Workstation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Charts for Workstat'!$G$4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'Individual Charts for Workstat'!$G$15:$G$21</c:f>
              <c:numCache>
                <c:formatCode>0.0</c:formatCode>
                <c:ptCount val="7"/>
                <c:pt idx="0">
                  <c:v>6.8187804918424098</c:v>
                </c:pt>
                <c:pt idx="1">
                  <c:v>6.8187804918424098</c:v>
                </c:pt>
                <c:pt idx="2">
                  <c:v>6.8187804918424098</c:v>
                </c:pt>
                <c:pt idx="3">
                  <c:v>6.8187804918424098</c:v>
                </c:pt>
                <c:pt idx="4">
                  <c:v>6.8187804918424098</c:v>
                </c:pt>
                <c:pt idx="5">
                  <c:v>6.8187804918424098</c:v>
                </c:pt>
                <c:pt idx="6">
                  <c:v>6.8187804918424098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E-43F3-81CA-A622F0B1936A}"/>
            </c:ext>
          </c:extLst>
        </c:ser>
        <c:ser>
          <c:idx val="1"/>
          <c:order val="1"/>
          <c:tx>
            <c:strRef>
              <c:f>'Individual Charts for Workstat'!$J$4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'Individual Charts for Workstat'!$J$15:$J$21</c:f>
              <c:numCache>
                <c:formatCode>0.0</c:formatCode>
                <c:ptCount val="7"/>
                <c:pt idx="0">
                  <c:v>10.355438998016318</c:v>
                </c:pt>
                <c:pt idx="1">
                  <c:v>10.355438998016318</c:v>
                </c:pt>
                <c:pt idx="2">
                  <c:v>10.355438998016318</c:v>
                </c:pt>
                <c:pt idx="3">
                  <c:v>10.355438998016318</c:v>
                </c:pt>
                <c:pt idx="4">
                  <c:v>10.355438998016318</c:v>
                </c:pt>
                <c:pt idx="5">
                  <c:v>10.355438998016318</c:v>
                </c:pt>
                <c:pt idx="6">
                  <c:v>10.355438998016318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E-43F3-81CA-A622F0B1936A}"/>
            </c:ext>
          </c:extLst>
        </c:ser>
        <c:ser>
          <c:idx val="2"/>
          <c:order val="2"/>
          <c:tx>
            <c:strRef>
              <c:f>'Individual Charts for Workstat'!$L$4</c:f>
              <c:strCache>
                <c:ptCount val="1"/>
                <c:pt idx="0">
                  <c:v>Corrected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'Individual Charts for Workstat'!$L$15:$L$21</c:f>
              <c:numCache>
                <c:formatCode>0.0</c:formatCode>
                <c:ptCount val="7"/>
                <c:pt idx="0">
                  <c:v>3.2821219856685016</c:v>
                </c:pt>
                <c:pt idx="1">
                  <c:v>3.2821219856685016</c:v>
                </c:pt>
                <c:pt idx="2">
                  <c:v>3.2821219856685016</c:v>
                </c:pt>
                <c:pt idx="3">
                  <c:v>3.2821219856685016</c:v>
                </c:pt>
                <c:pt idx="4">
                  <c:v>3.2821219856685016</c:v>
                </c:pt>
                <c:pt idx="5">
                  <c:v>3.2821219856685016</c:v>
                </c:pt>
                <c:pt idx="6">
                  <c:v>3.2821219856685016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E-43F3-81CA-A622F0B1936A}"/>
            </c:ext>
          </c:extLst>
        </c:ser>
        <c:ser>
          <c:idx val="3"/>
          <c:order val="3"/>
          <c:tx>
            <c:strRef>
              <c:f>'Individual Charts for Workstat'!$F$4</c:f>
              <c:strCache>
                <c:ptCount val="1"/>
                <c:pt idx="0">
                  <c:v>No. Sample of Variation Allowed Cycle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'Individual Charts for Workstat'!$F$15:$F$21</c:f>
              <c:numCache>
                <c:formatCode>0.0</c:formatCode>
                <c:ptCount val="7"/>
                <c:pt idx="0">
                  <c:v>7.2082657909252372</c:v>
                </c:pt>
                <c:pt idx="1">
                  <c:v>7.5170999644571985</c:v>
                </c:pt>
                <c:pt idx="2">
                  <c:v>7.8559464047386793</c:v>
                </c:pt>
                <c:pt idx="3">
                  <c:v>5.1922084096246763</c:v>
                </c:pt>
                <c:pt idx="4">
                  <c:v>6.5083301171011563</c:v>
                </c:pt>
                <c:pt idx="5">
                  <c:v>6.0850398361211564</c:v>
                </c:pt>
                <c:pt idx="6">
                  <c:v>7.3645729199287597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E-43F3-81CA-A622F0B19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90712"/>
        <c:axId val="630160872"/>
      </c:lineChart>
      <c:catAx>
        <c:axId val="6376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0872"/>
        <c:crosses val="autoZero"/>
        <c:auto val="1"/>
        <c:lblAlgn val="ctr"/>
        <c:lblOffset val="100"/>
        <c:noMultiLvlLbl val="0"/>
      </c:catAx>
      <c:valAx>
        <c:axId val="6301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Sample of Variation</a:t>
                </a:r>
              </a:p>
              <a:p>
                <a:pPr>
                  <a:defRPr/>
                </a:pPr>
                <a:r>
                  <a:rPr lang="en-US" baseline="0"/>
                  <a:t> Allowed Cycle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4315191801689517E-2"/>
              <c:y val="0.16108377203651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90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Charts for</a:t>
            </a:r>
            <a:r>
              <a:rPr lang="en-US" baseline="0"/>
              <a:t> Casing Assembly Workstation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Charts for Workstat'!$G$4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'Individual Charts for Workstat'!$G$25:$G$31</c:f>
              <c:numCache>
                <c:formatCode>0.0</c:formatCode>
                <c:ptCount val="7"/>
                <c:pt idx="0">
                  <c:v>13.801354560863386</c:v>
                </c:pt>
                <c:pt idx="1">
                  <c:v>13.801354560863386</c:v>
                </c:pt>
                <c:pt idx="2">
                  <c:v>13.801354560863386</c:v>
                </c:pt>
                <c:pt idx="3">
                  <c:v>13.801354560863386</c:v>
                </c:pt>
                <c:pt idx="4">
                  <c:v>13.801354560863386</c:v>
                </c:pt>
                <c:pt idx="5">
                  <c:v>13.801354560863386</c:v>
                </c:pt>
                <c:pt idx="6">
                  <c:v>13.801354560863386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D-4E04-B538-17DF8DDF9111}"/>
            </c:ext>
          </c:extLst>
        </c:ser>
        <c:ser>
          <c:idx val="1"/>
          <c:order val="1"/>
          <c:tx>
            <c:strRef>
              <c:f>'Individual Charts for Workstat'!$J$4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'Individual Charts for Workstat'!$J$25:$J$31</c:f>
              <c:numCache>
                <c:formatCode>0.0</c:formatCode>
                <c:ptCount val="7"/>
                <c:pt idx="0">
                  <c:v>20.989852028383655</c:v>
                </c:pt>
                <c:pt idx="1">
                  <c:v>20.989852028383655</c:v>
                </c:pt>
                <c:pt idx="2">
                  <c:v>20.989852028383655</c:v>
                </c:pt>
                <c:pt idx="3">
                  <c:v>20.989852028383655</c:v>
                </c:pt>
                <c:pt idx="4">
                  <c:v>20.989852028383655</c:v>
                </c:pt>
                <c:pt idx="5">
                  <c:v>20.989852028383655</c:v>
                </c:pt>
                <c:pt idx="6">
                  <c:v>20.989852028383655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D-4E04-B538-17DF8DDF9111}"/>
            </c:ext>
          </c:extLst>
        </c:ser>
        <c:ser>
          <c:idx val="2"/>
          <c:order val="2"/>
          <c:tx>
            <c:strRef>
              <c:f>'Individual Charts for Workstat'!$L$4</c:f>
              <c:strCache>
                <c:ptCount val="1"/>
                <c:pt idx="0">
                  <c:v>Corrected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'Individual Charts for Workstat'!$L$25:$L$31</c:f>
              <c:numCache>
                <c:formatCode>0.0</c:formatCode>
                <c:ptCount val="7"/>
                <c:pt idx="0">
                  <c:v>6.6128570933431163</c:v>
                </c:pt>
                <c:pt idx="1">
                  <c:v>6.6128570933431163</c:v>
                </c:pt>
                <c:pt idx="2">
                  <c:v>6.6128570933431163</c:v>
                </c:pt>
                <c:pt idx="3">
                  <c:v>6.6128570933431163</c:v>
                </c:pt>
                <c:pt idx="4">
                  <c:v>6.6128570933431163</c:v>
                </c:pt>
                <c:pt idx="5">
                  <c:v>6.6128570933431163</c:v>
                </c:pt>
                <c:pt idx="6">
                  <c:v>6.6128570933431163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D-4E04-B538-17DF8DDF9111}"/>
            </c:ext>
          </c:extLst>
        </c:ser>
        <c:ser>
          <c:idx val="3"/>
          <c:order val="3"/>
          <c:tx>
            <c:strRef>
              <c:f>'Individual Charts for Workstat'!$F$4</c:f>
              <c:strCache>
                <c:ptCount val="1"/>
                <c:pt idx="0">
                  <c:v>No. Sample of Variation Allowed Cycle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'Individual Charts for Workstat'!$F$25:$F$31</c:f>
              <c:numCache>
                <c:formatCode>0.0</c:formatCode>
                <c:ptCount val="7"/>
                <c:pt idx="0">
                  <c:v>20.837549728139628</c:v>
                </c:pt>
                <c:pt idx="1">
                  <c:v>12.614833684550135</c:v>
                </c:pt>
                <c:pt idx="2">
                  <c:v>12.004080741093555</c:v>
                </c:pt>
                <c:pt idx="3">
                  <c:v>11.099140808139284</c:v>
                </c:pt>
                <c:pt idx="4">
                  <c:v>0.77018515277546229</c:v>
                </c:pt>
                <c:pt idx="5">
                  <c:v>18.926874651961398</c:v>
                </c:pt>
                <c:pt idx="6">
                  <c:v>20.356817159384253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D-4E04-B538-17DF8DDF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90712"/>
        <c:axId val="630160872"/>
      </c:lineChart>
      <c:catAx>
        <c:axId val="6376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0872"/>
        <c:crosses val="autoZero"/>
        <c:auto val="1"/>
        <c:lblAlgn val="ctr"/>
        <c:lblOffset val="100"/>
        <c:noMultiLvlLbl val="0"/>
      </c:catAx>
      <c:valAx>
        <c:axId val="6301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Sample of Variation</a:t>
                </a:r>
              </a:p>
              <a:p>
                <a:pPr>
                  <a:defRPr/>
                </a:pPr>
                <a:r>
                  <a:rPr lang="en-US" baseline="0"/>
                  <a:t> Allowed Cycle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4315191801689517E-2"/>
              <c:y val="0.16108377203651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90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Charts for</a:t>
            </a:r>
            <a:r>
              <a:rPr lang="en-US" baseline="0"/>
              <a:t> Testing Workstation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Charts for Workstat'!$G$4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'Individual Charts for Workstat'!$G$35:$G$41</c:f>
              <c:numCache>
                <c:formatCode>0.0</c:formatCode>
                <c:ptCount val="7"/>
                <c:pt idx="0">
                  <c:v>9.9036356009395679</c:v>
                </c:pt>
                <c:pt idx="1">
                  <c:v>9.9036356009395679</c:v>
                </c:pt>
                <c:pt idx="2">
                  <c:v>9.9036356009395679</c:v>
                </c:pt>
                <c:pt idx="3">
                  <c:v>9.9036356009395679</c:v>
                </c:pt>
                <c:pt idx="4">
                  <c:v>9.9036356009395679</c:v>
                </c:pt>
                <c:pt idx="5">
                  <c:v>9.9036356009395679</c:v>
                </c:pt>
                <c:pt idx="6">
                  <c:v>9.9036356009395679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0-47C2-870C-8CFFA4BBB32C}"/>
            </c:ext>
          </c:extLst>
        </c:ser>
        <c:ser>
          <c:idx val="1"/>
          <c:order val="1"/>
          <c:tx>
            <c:strRef>
              <c:f>'Individual Charts for Workstat'!$J$4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'Individual Charts for Workstat'!$J$35:$J$41</c:f>
              <c:numCache>
                <c:formatCode>0.0</c:formatCode>
                <c:ptCount val="7"/>
                <c:pt idx="0">
                  <c:v>16.529400966475965</c:v>
                </c:pt>
                <c:pt idx="1">
                  <c:v>16.529400966475965</c:v>
                </c:pt>
                <c:pt idx="2">
                  <c:v>16.529400966475965</c:v>
                </c:pt>
                <c:pt idx="3">
                  <c:v>16.529400966475965</c:v>
                </c:pt>
                <c:pt idx="4">
                  <c:v>16.529400966475965</c:v>
                </c:pt>
                <c:pt idx="5">
                  <c:v>16.529400966475965</c:v>
                </c:pt>
                <c:pt idx="6">
                  <c:v>16.529400966475965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0-47C2-870C-8CFFA4BBB32C}"/>
            </c:ext>
          </c:extLst>
        </c:ser>
        <c:ser>
          <c:idx val="2"/>
          <c:order val="2"/>
          <c:tx>
            <c:strRef>
              <c:f>'Individual Charts for Workstat'!$L$4</c:f>
              <c:strCache>
                <c:ptCount val="1"/>
                <c:pt idx="0">
                  <c:v>Corrected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'Individual Charts for Workstat'!$L$35:$L$41</c:f>
              <c:numCache>
                <c:formatCode>0.0</c:formatCode>
                <c:ptCount val="7"/>
                <c:pt idx="0">
                  <c:v>3.2778702354031708</c:v>
                </c:pt>
                <c:pt idx="1">
                  <c:v>3.2778702354031708</c:v>
                </c:pt>
                <c:pt idx="2">
                  <c:v>3.2778702354031708</c:v>
                </c:pt>
                <c:pt idx="3">
                  <c:v>3.2778702354031708</c:v>
                </c:pt>
                <c:pt idx="4">
                  <c:v>3.2778702354031708</c:v>
                </c:pt>
                <c:pt idx="5">
                  <c:v>3.2778702354031708</c:v>
                </c:pt>
                <c:pt idx="6">
                  <c:v>3.2778702354031708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0-47C2-870C-8CFFA4BBB32C}"/>
            </c:ext>
          </c:extLst>
        </c:ser>
        <c:ser>
          <c:idx val="3"/>
          <c:order val="3"/>
          <c:tx>
            <c:strRef>
              <c:f>'Individual Charts for Workstat'!$F$4</c:f>
              <c:strCache>
                <c:ptCount val="1"/>
                <c:pt idx="0">
                  <c:v>No. Sample of Variation Allowed Cycle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'Individual Charts for Workstat'!$F$35:$F$41</c:f>
              <c:numCache>
                <c:formatCode>0.0</c:formatCode>
                <c:ptCount val="7"/>
                <c:pt idx="0">
                  <c:v>3.3938255318725457</c:v>
                </c:pt>
                <c:pt idx="1">
                  <c:v>11.355639374228607</c:v>
                </c:pt>
                <c:pt idx="2">
                  <c:v>4.7962043153422718</c:v>
                </c:pt>
                <c:pt idx="3">
                  <c:v>22.072935313950442</c:v>
                </c:pt>
                <c:pt idx="4">
                  <c:v>4.3786401170447498</c:v>
                </c:pt>
                <c:pt idx="5">
                  <c:v>16.387274522035412</c:v>
                </c:pt>
                <c:pt idx="6">
                  <c:v>6.9409300321029432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0-47C2-870C-8CFFA4BB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90712"/>
        <c:axId val="630160872"/>
      </c:lineChart>
      <c:catAx>
        <c:axId val="6376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0872"/>
        <c:crosses val="autoZero"/>
        <c:auto val="1"/>
        <c:lblAlgn val="ctr"/>
        <c:lblOffset val="100"/>
        <c:noMultiLvlLbl val="0"/>
      </c:catAx>
      <c:valAx>
        <c:axId val="6301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Sample of Variation</a:t>
                </a:r>
              </a:p>
              <a:p>
                <a:pPr>
                  <a:defRPr/>
                </a:pPr>
                <a:r>
                  <a:rPr lang="en-US" baseline="0"/>
                  <a:t> Allowed Cycle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4315191801689517E-2"/>
              <c:y val="0.16108377203651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90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Charts for</a:t>
            </a:r>
            <a:r>
              <a:rPr lang="en-US" baseline="0"/>
              <a:t> Packaging Workstation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Charts for Workstat'!$G$4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'Individual Charts for Workstat'!$G$45:$G$51</c:f>
              <c:numCache>
                <c:formatCode>0.0</c:formatCode>
                <c:ptCount val="7"/>
                <c:pt idx="0">
                  <c:v>8.3220579840391178</c:v>
                </c:pt>
                <c:pt idx="1">
                  <c:v>8.3220579840391178</c:v>
                </c:pt>
                <c:pt idx="2">
                  <c:v>8.3220579840391178</c:v>
                </c:pt>
                <c:pt idx="3">
                  <c:v>8.3220579840391178</c:v>
                </c:pt>
                <c:pt idx="4">
                  <c:v>8.3220579840391178</c:v>
                </c:pt>
                <c:pt idx="5">
                  <c:v>8.3220579840391178</c:v>
                </c:pt>
                <c:pt idx="6">
                  <c:v>8.3220579840391178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E41-B875-10EDF86DF9F4}"/>
            </c:ext>
          </c:extLst>
        </c:ser>
        <c:ser>
          <c:idx val="1"/>
          <c:order val="1"/>
          <c:tx>
            <c:strRef>
              <c:f>'Individual Charts for Workstat'!$J$4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'Individual Charts for Workstat'!$J$45:$J$51</c:f>
              <c:numCache>
                <c:formatCode>0.0</c:formatCode>
                <c:ptCount val="7"/>
                <c:pt idx="0">
                  <c:v>15.373174973530197</c:v>
                </c:pt>
                <c:pt idx="1">
                  <c:v>15.373174973530197</c:v>
                </c:pt>
                <c:pt idx="2">
                  <c:v>15.373174973530197</c:v>
                </c:pt>
                <c:pt idx="3">
                  <c:v>15.373174973530197</c:v>
                </c:pt>
                <c:pt idx="4">
                  <c:v>15.373174973530197</c:v>
                </c:pt>
                <c:pt idx="5">
                  <c:v>15.373174973530197</c:v>
                </c:pt>
                <c:pt idx="6">
                  <c:v>15.373174973530197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2-4E41-B875-10EDF86DF9F4}"/>
            </c:ext>
          </c:extLst>
        </c:ser>
        <c:ser>
          <c:idx val="2"/>
          <c:order val="2"/>
          <c:tx>
            <c:strRef>
              <c:f>'Individual Charts for Workstat'!$L$4</c:f>
              <c:strCache>
                <c:ptCount val="1"/>
                <c:pt idx="0">
                  <c:v>Corrected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'Individual Charts for Workstat'!$L$45:$L$51</c:f>
              <c:numCache>
                <c:formatCode>0.0</c:formatCode>
                <c:ptCount val="7"/>
                <c:pt idx="0">
                  <c:v>1.2709409945480381</c:v>
                </c:pt>
                <c:pt idx="1">
                  <c:v>1.2709409945480381</c:v>
                </c:pt>
                <c:pt idx="2">
                  <c:v>1.2709409945480381</c:v>
                </c:pt>
                <c:pt idx="3">
                  <c:v>1.2709409945480381</c:v>
                </c:pt>
                <c:pt idx="4">
                  <c:v>1.2709409945480381</c:v>
                </c:pt>
                <c:pt idx="5">
                  <c:v>1.2709409945480381</c:v>
                </c:pt>
                <c:pt idx="6">
                  <c:v>1.2709409945480381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2-4E41-B875-10EDF86DF9F4}"/>
            </c:ext>
          </c:extLst>
        </c:ser>
        <c:ser>
          <c:idx val="3"/>
          <c:order val="3"/>
          <c:tx>
            <c:strRef>
              <c:f>'Individual Charts for Workstat'!$F$4</c:f>
              <c:strCache>
                <c:ptCount val="1"/>
                <c:pt idx="0">
                  <c:v>No. Sample of Variation Allowed Cycle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'Individual Charts for Workstat'!$F$45:$F$51</c:f>
              <c:numCache>
                <c:formatCode>0.0</c:formatCode>
                <c:ptCount val="7"/>
                <c:pt idx="0">
                  <c:v>2.0079160187862821</c:v>
                </c:pt>
                <c:pt idx="1">
                  <c:v>0.76214145496801899</c:v>
                </c:pt>
                <c:pt idx="2">
                  <c:v>3.530302398052283</c:v>
                </c:pt>
                <c:pt idx="3">
                  <c:v>10.71061187195925</c:v>
                </c:pt>
                <c:pt idx="4">
                  <c:v>10.042809966373181</c:v>
                </c:pt>
                <c:pt idx="5">
                  <c:v>17.408854626969497</c:v>
                </c:pt>
                <c:pt idx="6">
                  <c:v>13.791769551165318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2-4E41-B875-10EDF86D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90712"/>
        <c:axId val="630160872"/>
      </c:lineChart>
      <c:catAx>
        <c:axId val="6376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0872"/>
        <c:crosses val="autoZero"/>
        <c:auto val="1"/>
        <c:lblAlgn val="ctr"/>
        <c:lblOffset val="100"/>
        <c:noMultiLvlLbl val="0"/>
      </c:catAx>
      <c:valAx>
        <c:axId val="6301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Sample of Variation</a:t>
                </a:r>
              </a:p>
              <a:p>
                <a:pPr>
                  <a:defRPr/>
                </a:pPr>
                <a:r>
                  <a:rPr lang="en-US" baseline="0"/>
                  <a:t> Allowed Cycle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4315191801689517E-2"/>
              <c:y val="0.16108377203651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90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95E000-76ED-4D15-A9DA-45BCEFFA259A}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181576-07AE-4C53-B5F8-C1B0D04EB1B1}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0D7563-5342-494E-88A5-429791F077F6}">
  <sheetPr/>
  <sheetViews>
    <sheetView zoomScale="7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D928B5-3C07-4612-9BCF-FED79B85DD89}">
  <sheetPr/>
  <sheetViews>
    <sheetView zoomScale="73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EDD1FC-CF82-45CA-8F05-65DEAF7BA377}">
  <sheetPr/>
  <sheetViews>
    <sheetView zoomScale="8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77152</xdr:rowOff>
    </xdr:from>
    <xdr:to>
      <xdr:col>5</xdr:col>
      <xdr:colOff>455295</xdr:colOff>
      <xdr:row>26</xdr:row>
      <xdr:rowOff>107632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66288-079D-3C6E-D1B9-86F82E3B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160972</xdr:rowOff>
    </xdr:from>
    <xdr:to>
      <xdr:col>3</xdr:col>
      <xdr:colOff>1615440</xdr:colOff>
      <xdr:row>33</xdr:row>
      <xdr:rowOff>40005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70874-1455-EB0E-8BCE-A87483F6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167640</xdr:rowOff>
    </xdr:from>
    <xdr:to>
      <xdr:col>5</xdr:col>
      <xdr:colOff>125730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B6F77-F331-2654-796E-F8FD36A9F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122872</xdr:rowOff>
    </xdr:from>
    <xdr:to>
      <xdr:col>3</xdr:col>
      <xdr:colOff>1094509</xdr:colOff>
      <xdr:row>30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1353A-4F81-AB71-7B6F-EB10A29A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AF31E-FF12-D4AF-2720-DB674CFADA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FF33C-7A43-EA0D-99DB-A35DE5A3C7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38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B018C-AE0E-9E52-C845-090E334816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38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1C66C-F28D-3938-C8FD-F6B716E389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38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613D9-4E95-98DB-4202-C7EFC11330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9"/>
  <sheetViews>
    <sheetView workbookViewId="0">
      <selection activeCell="B7" sqref="A2:D9"/>
    </sheetView>
  </sheetViews>
  <sheetFormatPr defaultRowHeight="14.4" x14ac:dyDescent="0.3"/>
  <cols>
    <col min="1" max="1" width="29.109375" bestFit="1" customWidth="1"/>
    <col min="2" max="2" width="31.33203125" bestFit="1" customWidth="1"/>
    <col min="3" max="3" width="14.44140625" bestFit="1" customWidth="1"/>
    <col min="4" max="4" width="12.21875" bestFit="1" customWidth="1"/>
  </cols>
  <sheetData>
    <row r="2" spans="1:4" x14ac:dyDescent="0.3">
      <c r="A2" s="13" t="s">
        <v>0</v>
      </c>
      <c r="B2" s="13"/>
      <c r="C2" s="13"/>
      <c r="D2" s="13"/>
    </row>
    <row r="3" spans="1:4" x14ac:dyDescent="0.3">
      <c r="A3" s="4" t="s">
        <v>1</v>
      </c>
      <c r="B3" s="4" t="s">
        <v>2</v>
      </c>
      <c r="C3" s="4" t="s">
        <v>3</v>
      </c>
      <c r="D3" s="4" t="s">
        <v>4</v>
      </c>
    </row>
    <row r="4" spans="1:4" x14ac:dyDescent="0.3">
      <c r="A4" s="4" t="s">
        <v>5</v>
      </c>
      <c r="B4" s="4" t="s">
        <v>10</v>
      </c>
      <c r="C4" s="7">
        <v>0.05</v>
      </c>
      <c r="D4" s="4">
        <v>40</v>
      </c>
    </row>
    <row r="5" spans="1:4" x14ac:dyDescent="0.3">
      <c r="A5" s="4" t="s">
        <v>6</v>
      </c>
      <c r="B5" s="4" t="s">
        <v>11</v>
      </c>
      <c r="C5" s="7">
        <v>0.03</v>
      </c>
      <c r="D5" s="4">
        <v>24</v>
      </c>
    </row>
    <row r="6" spans="1:4" x14ac:dyDescent="0.3">
      <c r="A6" s="4" t="s">
        <v>7</v>
      </c>
      <c r="B6" s="4" t="s">
        <v>12</v>
      </c>
      <c r="C6" s="7">
        <v>0.04</v>
      </c>
      <c r="D6" s="4">
        <v>32</v>
      </c>
    </row>
    <row r="7" spans="1:4" x14ac:dyDescent="0.3">
      <c r="A7" s="4" t="s">
        <v>8</v>
      </c>
      <c r="B7" s="4" t="s">
        <v>13</v>
      </c>
      <c r="C7" s="7">
        <v>0.02</v>
      </c>
      <c r="D7" s="4">
        <v>16</v>
      </c>
    </row>
    <row r="8" spans="1:4" x14ac:dyDescent="0.3">
      <c r="A8" s="4" t="s">
        <v>9</v>
      </c>
      <c r="B8" s="4" t="s">
        <v>14</v>
      </c>
      <c r="C8" s="7">
        <v>0.01</v>
      </c>
      <c r="D8" s="4">
        <v>8</v>
      </c>
    </row>
    <row r="9" spans="1:4" x14ac:dyDescent="0.3">
      <c r="A9" s="12" t="s">
        <v>63</v>
      </c>
      <c r="B9" s="12"/>
      <c r="C9" s="9">
        <f>SUM(C4:C8)</f>
        <v>0.15</v>
      </c>
      <c r="D9" s="4">
        <f>SUM(D4:D8)</f>
        <v>120</v>
      </c>
    </row>
  </sheetData>
  <mergeCells count="2">
    <mergeCell ref="A9:B9"/>
    <mergeCell ref="A2:D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5417-B901-496D-B4A1-D8D5F0C30181}">
  <sheetPr>
    <pageSetUpPr fitToPage="1"/>
  </sheetPr>
  <dimension ref="A2:C8"/>
  <sheetViews>
    <sheetView showFormulas="1" workbookViewId="0">
      <selection activeCell="A2" sqref="A2:C8"/>
    </sheetView>
  </sheetViews>
  <sheetFormatPr defaultRowHeight="14.4" x14ac:dyDescent="0.3"/>
  <cols>
    <col min="1" max="1" width="10.6640625" bestFit="1" customWidth="1"/>
    <col min="2" max="2" width="12.77734375" bestFit="1" customWidth="1"/>
    <col min="3" max="3" width="13.44140625" bestFit="1" customWidth="1"/>
  </cols>
  <sheetData>
    <row r="2" spans="1:3" x14ac:dyDescent="0.3">
      <c r="A2" s="13" t="s">
        <v>15</v>
      </c>
      <c r="B2" s="13"/>
      <c r="C2" s="13"/>
    </row>
    <row r="3" spans="1:3" x14ac:dyDescent="0.3">
      <c r="A3" s="4" t="s">
        <v>1</v>
      </c>
      <c r="B3" s="4" t="s">
        <v>16</v>
      </c>
      <c r="C3" s="4" t="s">
        <v>17</v>
      </c>
    </row>
    <row r="4" spans="1:3" x14ac:dyDescent="0.3">
      <c r="A4" s="4" t="s">
        <v>5</v>
      </c>
      <c r="B4" s="4">
        <v>25</v>
      </c>
      <c r="C4" s="4">
        <v>3.5</v>
      </c>
    </row>
    <row r="5" spans="1:3" x14ac:dyDescent="0.3">
      <c r="A5" s="4" t="s">
        <v>6</v>
      </c>
      <c r="B5" s="4">
        <v>15</v>
      </c>
      <c r="C5" s="4">
        <v>2.1</v>
      </c>
    </row>
    <row r="6" spans="1:3" x14ac:dyDescent="0.3">
      <c r="A6" s="4" t="s">
        <v>7</v>
      </c>
      <c r="B6" s="4">
        <v>20</v>
      </c>
      <c r="C6" s="4">
        <v>4</v>
      </c>
    </row>
    <row r="7" spans="1:3" x14ac:dyDescent="0.3">
      <c r="A7" s="4" t="s">
        <v>8</v>
      </c>
      <c r="B7" s="4">
        <v>30</v>
      </c>
      <c r="C7" s="4">
        <v>5.2</v>
      </c>
    </row>
    <row r="8" spans="1:3" x14ac:dyDescent="0.3">
      <c r="A8" s="4" t="s">
        <v>9</v>
      </c>
      <c r="B8" s="4">
        <v>10</v>
      </c>
      <c r="C8" s="4">
        <v>1.8</v>
      </c>
    </row>
  </sheetData>
  <mergeCells count="1">
    <mergeCell ref="A2:C2"/>
  </mergeCell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3A31-5A21-4CA2-8D3B-417C461B3320}">
  <sheetPr>
    <pageSetUpPr fitToPage="1"/>
  </sheetPr>
  <dimension ref="A2:D11"/>
  <sheetViews>
    <sheetView workbookViewId="0">
      <selection activeCell="A2" sqref="A2:D7"/>
    </sheetView>
  </sheetViews>
  <sheetFormatPr defaultRowHeight="14.4" x14ac:dyDescent="0.3"/>
  <sheetData>
    <row r="2" spans="1:4" x14ac:dyDescent="0.3">
      <c r="A2" s="13" t="s">
        <v>18</v>
      </c>
      <c r="B2" s="13"/>
      <c r="C2" s="13"/>
      <c r="D2" s="13"/>
    </row>
    <row r="3" spans="1:4" x14ac:dyDescent="0.3">
      <c r="A3" s="14" t="s">
        <v>19</v>
      </c>
      <c r="B3" s="15"/>
      <c r="C3" s="16"/>
      <c r="D3" s="4" t="s">
        <v>20</v>
      </c>
    </row>
    <row r="4" spans="1:4" x14ac:dyDescent="0.3">
      <c r="A4" s="18" t="s">
        <v>21</v>
      </c>
      <c r="B4" s="18"/>
      <c r="C4" s="18"/>
      <c r="D4" s="4">
        <v>800</v>
      </c>
    </row>
    <row r="5" spans="1:4" x14ac:dyDescent="0.3">
      <c r="A5" s="18" t="s">
        <v>22</v>
      </c>
      <c r="B5" s="18"/>
      <c r="C5" s="18"/>
      <c r="D5" s="4">
        <v>120</v>
      </c>
    </row>
    <row r="6" spans="1:4" x14ac:dyDescent="0.3">
      <c r="A6" s="18" t="s">
        <v>23</v>
      </c>
      <c r="B6" s="18"/>
      <c r="C6" s="18"/>
      <c r="D6" s="4">
        <v>680</v>
      </c>
    </row>
    <row r="7" spans="1:4" x14ac:dyDescent="0.3">
      <c r="A7" s="18" t="s">
        <v>24</v>
      </c>
      <c r="B7" s="18"/>
      <c r="C7" s="18"/>
      <c r="D7" s="7">
        <v>0.85</v>
      </c>
    </row>
    <row r="8" spans="1:4" x14ac:dyDescent="0.3">
      <c r="A8" s="17"/>
      <c r="B8" s="17"/>
    </row>
    <row r="9" spans="1:4" x14ac:dyDescent="0.3">
      <c r="A9" s="17"/>
      <c r="B9" s="17"/>
    </row>
    <row r="10" spans="1:4" x14ac:dyDescent="0.3">
      <c r="A10" s="17"/>
      <c r="B10" s="17"/>
    </row>
    <row r="11" spans="1:4" x14ac:dyDescent="0.3">
      <c r="A11" s="17"/>
      <c r="B11" s="17"/>
    </row>
  </sheetData>
  <mergeCells count="10">
    <mergeCell ref="A2:D2"/>
    <mergeCell ref="A3:C3"/>
    <mergeCell ref="A11:B11"/>
    <mergeCell ref="A4:C4"/>
    <mergeCell ref="A5:C5"/>
    <mergeCell ref="A6:C6"/>
    <mergeCell ref="A7:C7"/>
    <mergeCell ref="A8:B8"/>
    <mergeCell ref="A9:B9"/>
    <mergeCell ref="A10:B10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717A-52EF-4F9D-837D-6C02FEF2FBFE}">
  <sheetPr>
    <pageSetUpPr fitToPage="1"/>
  </sheetPr>
  <dimension ref="A1:G13"/>
  <sheetViews>
    <sheetView workbookViewId="0">
      <selection activeCell="F24" sqref="F24"/>
    </sheetView>
  </sheetViews>
  <sheetFormatPr defaultRowHeight="14.4" x14ac:dyDescent="0.3"/>
  <cols>
    <col min="4" max="4" width="21.109375" bestFit="1" customWidth="1"/>
    <col min="5" max="5" width="12.21875" bestFit="1" customWidth="1"/>
    <col min="6" max="6" width="16.5546875" bestFit="1" customWidth="1"/>
    <col min="7" max="7" width="21.33203125" bestFit="1" customWidth="1"/>
  </cols>
  <sheetData>
    <row r="1" spans="1:7" x14ac:dyDescent="0.3">
      <c r="A1" s="13" t="s">
        <v>25</v>
      </c>
      <c r="B1" s="13"/>
      <c r="C1" s="13"/>
      <c r="D1" s="13"/>
      <c r="E1" s="13"/>
      <c r="F1" s="13"/>
      <c r="G1" s="13"/>
    </row>
    <row r="2" spans="1:7" x14ac:dyDescent="0.3">
      <c r="A2" s="6" t="s">
        <v>26</v>
      </c>
      <c r="B2" s="13" t="s">
        <v>28</v>
      </c>
      <c r="C2" s="13"/>
      <c r="D2" s="13"/>
      <c r="E2" s="13"/>
      <c r="F2" s="13"/>
      <c r="G2" s="13"/>
    </row>
    <row r="3" spans="1:7" x14ac:dyDescent="0.3">
      <c r="A3" s="13" t="s">
        <v>27</v>
      </c>
      <c r="B3" s="13"/>
      <c r="C3" s="13"/>
      <c r="D3" s="13"/>
      <c r="E3" s="13"/>
      <c r="F3" s="13"/>
      <c r="G3" s="13"/>
    </row>
    <row r="4" spans="1:7" x14ac:dyDescent="0.3">
      <c r="A4" s="13" t="s">
        <v>2</v>
      </c>
      <c r="B4" s="13"/>
      <c r="C4" s="13"/>
      <c r="D4" s="6" t="s">
        <v>1</v>
      </c>
      <c r="E4" s="6" t="s">
        <v>4</v>
      </c>
      <c r="F4" s="6" t="s">
        <v>33</v>
      </c>
      <c r="G4" s="6" t="s">
        <v>34</v>
      </c>
    </row>
    <row r="5" spans="1:7" x14ac:dyDescent="0.3">
      <c r="A5" s="13" t="s">
        <v>29</v>
      </c>
      <c r="B5" s="13"/>
      <c r="C5" s="13"/>
      <c r="D5" s="6" t="s">
        <v>5</v>
      </c>
      <c r="E5" s="6">
        <v>40</v>
      </c>
      <c r="F5" s="6">
        <v>40</v>
      </c>
      <c r="G5" s="10">
        <f>F5/$F$9</f>
        <v>0.33333333333333331</v>
      </c>
    </row>
    <row r="6" spans="1:7" x14ac:dyDescent="0.3">
      <c r="A6" s="13" t="s">
        <v>30</v>
      </c>
      <c r="B6" s="13"/>
      <c r="C6" s="13"/>
      <c r="D6" s="6" t="s">
        <v>6</v>
      </c>
      <c r="E6" s="6">
        <v>24</v>
      </c>
      <c r="F6" s="6">
        <v>64</v>
      </c>
      <c r="G6" s="10">
        <f>F6/$F$9</f>
        <v>0.53333333333333333</v>
      </c>
    </row>
    <row r="7" spans="1:7" x14ac:dyDescent="0.3">
      <c r="A7" s="13" t="s">
        <v>31</v>
      </c>
      <c r="B7" s="13"/>
      <c r="C7" s="13"/>
      <c r="D7" s="6" t="s">
        <v>7</v>
      </c>
      <c r="E7" s="6">
        <v>32</v>
      </c>
      <c r="F7" s="6">
        <v>96</v>
      </c>
      <c r="G7" s="10">
        <f t="shared" ref="G7:G9" si="0">F7/$F$9</f>
        <v>0.8</v>
      </c>
    </row>
    <row r="8" spans="1:7" x14ac:dyDescent="0.3">
      <c r="A8" s="13" t="s">
        <v>32</v>
      </c>
      <c r="B8" s="13"/>
      <c r="C8" s="13"/>
      <c r="D8" s="6" t="s">
        <v>8</v>
      </c>
      <c r="E8" s="6">
        <v>16</v>
      </c>
      <c r="F8" s="6">
        <v>112</v>
      </c>
      <c r="G8" s="10">
        <f t="shared" si="0"/>
        <v>0.93333333333333335</v>
      </c>
    </row>
    <row r="9" spans="1:7" x14ac:dyDescent="0.3">
      <c r="A9" s="13" t="s">
        <v>14</v>
      </c>
      <c r="B9" s="13"/>
      <c r="C9" s="13"/>
      <c r="D9" s="6" t="s">
        <v>9</v>
      </c>
      <c r="E9" s="6">
        <v>8</v>
      </c>
      <c r="F9" s="6">
        <v>120</v>
      </c>
      <c r="G9" s="10">
        <f t="shared" si="0"/>
        <v>1</v>
      </c>
    </row>
    <row r="10" spans="1:7" x14ac:dyDescent="0.3">
      <c r="A10" s="17"/>
      <c r="B10" s="17"/>
      <c r="C10" s="17"/>
    </row>
    <row r="11" spans="1:7" x14ac:dyDescent="0.3">
      <c r="A11" s="17"/>
      <c r="B11" s="17"/>
      <c r="C11" s="17"/>
    </row>
    <row r="12" spans="1:7" x14ac:dyDescent="0.3">
      <c r="A12" s="17"/>
      <c r="B12" s="17"/>
      <c r="C12" s="17"/>
    </row>
    <row r="13" spans="1:7" x14ac:dyDescent="0.3">
      <c r="A13" s="17"/>
      <c r="B13" s="17"/>
      <c r="C13" s="17"/>
    </row>
  </sheetData>
  <mergeCells count="13">
    <mergeCell ref="A1:G1"/>
    <mergeCell ref="B2:G2"/>
    <mergeCell ref="A3:G3"/>
    <mergeCell ref="A8:C8"/>
    <mergeCell ref="A4:C4"/>
    <mergeCell ref="A5:C5"/>
    <mergeCell ref="A6:C6"/>
    <mergeCell ref="A7:C7"/>
    <mergeCell ref="A9:C9"/>
    <mergeCell ref="A10:C10"/>
    <mergeCell ref="A11:C11"/>
    <mergeCell ref="A12:C12"/>
    <mergeCell ref="A13:C13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B803-CB0B-4880-9098-FF49B2E6A18E}">
  <sheetPr>
    <pageSetUpPr fitToPage="1"/>
  </sheetPr>
  <dimension ref="A1:F9"/>
  <sheetViews>
    <sheetView zoomScale="70" zoomScaleNormal="70" workbookViewId="0">
      <selection activeCell="D8" sqref="D8"/>
    </sheetView>
  </sheetViews>
  <sheetFormatPr defaultRowHeight="14.4" x14ac:dyDescent="0.3"/>
  <cols>
    <col min="1" max="1" width="20.77734375" bestFit="1" customWidth="1"/>
    <col min="2" max="2" width="19.33203125" bestFit="1" customWidth="1"/>
    <col min="3" max="3" width="6" bestFit="1" customWidth="1"/>
    <col min="4" max="4" width="26.6640625" bestFit="1" customWidth="1"/>
    <col min="5" max="5" width="23.21875" bestFit="1" customWidth="1"/>
    <col min="6" max="6" width="22.77734375" bestFit="1" customWidth="1"/>
  </cols>
  <sheetData>
    <row r="1" spans="1:6" x14ac:dyDescent="0.3">
      <c r="A1" s="13" t="s">
        <v>39</v>
      </c>
      <c r="B1" s="13"/>
      <c r="C1" s="13"/>
      <c r="D1" s="13"/>
      <c r="E1" s="13"/>
      <c r="F1" s="13"/>
    </row>
    <row r="2" spans="1:6" x14ac:dyDescent="0.3">
      <c r="A2" s="4" t="s">
        <v>26</v>
      </c>
      <c r="B2" s="18" t="s">
        <v>35</v>
      </c>
      <c r="C2" s="18"/>
      <c r="D2" s="18"/>
      <c r="E2" s="18"/>
      <c r="F2" s="18"/>
    </row>
    <row r="3" spans="1:6" x14ac:dyDescent="0.3">
      <c r="A3" s="11" t="s">
        <v>1</v>
      </c>
      <c r="B3" s="11" t="s">
        <v>36</v>
      </c>
      <c r="C3" s="11" t="s">
        <v>53</v>
      </c>
      <c r="D3" s="11" t="s">
        <v>17</v>
      </c>
      <c r="E3" s="11" t="s">
        <v>37</v>
      </c>
      <c r="F3" s="11" t="s">
        <v>38</v>
      </c>
    </row>
    <row r="4" spans="1:6" x14ac:dyDescent="0.3">
      <c r="A4" s="4" t="s">
        <v>5</v>
      </c>
      <c r="B4" s="4">
        <v>25</v>
      </c>
      <c r="C4" s="4">
        <f>AVERAGE($B$4:$B$8)</f>
        <v>20</v>
      </c>
      <c r="D4" s="4">
        <v>3.5</v>
      </c>
      <c r="E4" s="4">
        <f>$B$9+3*D4</f>
        <v>30.5</v>
      </c>
      <c r="F4" s="4">
        <f>$B$9-3*D4</f>
        <v>9.5</v>
      </c>
    </row>
    <row r="5" spans="1:6" x14ac:dyDescent="0.3">
      <c r="A5" s="4" t="s">
        <v>6</v>
      </c>
      <c r="B5" s="4">
        <v>15</v>
      </c>
      <c r="C5" s="4">
        <f t="shared" ref="C5:C8" si="0">AVERAGE($B$4:$B$8)</f>
        <v>20</v>
      </c>
      <c r="D5" s="4">
        <v>2.1</v>
      </c>
      <c r="E5" s="4">
        <f t="shared" ref="E5:E8" si="1">$B$9+3*D5</f>
        <v>26.3</v>
      </c>
      <c r="F5" s="4">
        <f t="shared" ref="F5:F8" si="2">$B$9-3*D5</f>
        <v>13.7</v>
      </c>
    </row>
    <row r="6" spans="1:6" x14ac:dyDescent="0.3">
      <c r="A6" s="4" t="s">
        <v>7</v>
      </c>
      <c r="B6" s="4">
        <v>20</v>
      </c>
      <c r="C6" s="4">
        <f t="shared" si="0"/>
        <v>20</v>
      </c>
      <c r="D6" s="4">
        <v>4</v>
      </c>
      <c r="E6" s="4">
        <f t="shared" si="1"/>
        <v>32</v>
      </c>
      <c r="F6" s="4">
        <f t="shared" si="2"/>
        <v>8</v>
      </c>
    </row>
    <row r="7" spans="1:6" x14ac:dyDescent="0.3">
      <c r="A7" s="4" t="s">
        <v>8</v>
      </c>
      <c r="B7" s="4">
        <v>30</v>
      </c>
      <c r="C7" s="4">
        <f t="shared" si="0"/>
        <v>20</v>
      </c>
      <c r="D7" s="4">
        <v>5.2</v>
      </c>
      <c r="E7" s="4">
        <f t="shared" si="1"/>
        <v>35.6</v>
      </c>
      <c r="F7" s="4">
        <f t="shared" si="2"/>
        <v>4.3999999999999986</v>
      </c>
    </row>
    <row r="8" spans="1:6" x14ac:dyDescent="0.3">
      <c r="A8" s="4" t="s">
        <v>9</v>
      </c>
      <c r="B8" s="4">
        <v>10</v>
      </c>
      <c r="C8" s="4">
        <f t="shared" si="0"/>
        <v>20</v>
      </c>
      <c r="D8" s="4">
        <v>1.8</v>
      </c>
      <c r="E8" s="4">
        <f t="shared" si="1"/>
        <v>25.4</v>
      </c>
      <c r="F8" s="4">
        <f t="shared" si="2"/>
        <v>14.6</v>
      </c>
    </row>
    <row r="9" spans="1:6" x14ac:dyDescent="0.3">
      <c r="A9" s="8" t="s">
        <v>52</v>
      </c>
      <c r="B9" s="4">
        <f>AVERAGE(B4:B8)</f>
        <v>20</v>
      </c>
      <c r="C9" s="4"/>
      <c r="D9" s="4">
        <f>AVERAGE(D4:D8)</f>
        <v>3.3200000000000003</v>
      </c>
      <c r="E9" s="4"/>
      <c r="F9" s="4"/>
    </row>
  </sheetData>
  <mergeCells count="2">
    <mergeCell ref="A1:F1"/>
    <mergeCell ref="B2:F2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BB54-3A0F-4603-AE82-32A6148C27DB}">
  <sheetPr>
    <pageSetUpPr fitToPage="1"/>
  </sheetPr>
  <dimension ref="A2:G6"/>
  <sheetViews>
    <sheetView workbookViewId="0">
      <selection activeCell="A4" sqref="A2:G6"/>
    </sheetView>
  </sheetViews>
  <sheetFormatPr defaultRowHeight="14.4" x14ac:dyDescent="0.3"/>
  <cols>
    <col min="1" max="1" width="17.77734375" bestFit="1" customWidth="1"/>
  </cols>
  <sheetData>
    <row r="2" spans="1:7" x14ac:dyDescent="0.3">
      <c r="A2" s="18" t="s">
        <v>40</v>
      </c>
      <c r="B2" s="18"/>
      <c r="C2" s="18"/>
      <c r="D2" s="18"/>
      <c r="E2" s="18"/>
      <c r="F2" s="18"/>
      <c r="G2" s="18"/>
    </row>
    <row r="3" spans="1:7" x14ac:dyDescent="0.3">
      <c r="A3" s="4" t="s">
        <v>26</v>
      </c>
      <c r="B3" s="4" t="s">
        <v>41</v>
      </c>
      <c r="C3" s="4"/>
      <c r="D3" s="4"/>
      <c r="E3" s="4"/>
      <c r="F3" s="4"/>
      <c r="G3" s="4"/>
    </row>
    <row r="4" spans="1:7" x14ac:dyDescent="0.3">
      <c r="A4" s="4" t="s">
        <v>42</v>
      </c>
      <c r="B4" s="18" t="s">
        <v>43</v>
      </c>
      <c r="C4" s="18"/>
      <c r="D4" s="18"/>
      <c r="E4" s="18"/>
      <c r="F4" s="18"/>
      <c r="G4" s="18"/>
    </row>
    <row r="5" spans="1:7" x14ac:dyDescent="0.3">
      <c r="A5" s="4" t="s">
        <v>22</v>
      </c>
      <c r="B5" s="18">
        <v>120</v>
      </c>
      <c r="C5" s="18"/>
      <c r="D5" s="18"/>
      <c r="E5" s="18"/>
      <c r="F5" s="18"/>
      <c r="G5" s="18"/>
    </row>
    <row r="6" spans="1:7" x14ac:dyDescent="0.3">
      <c r="A6" s="4" t="s">
        <v>23</v>
      </c>
      <c r="B6" s="18">
        <v>680</v>
      </c>
      <c r="C6" s="18"/>
      <c r="D6" s="18"/>
      <c r="E6" s="18"/>
      <c r="F6" s="18"/>
      <c r="G6" s="18"/>
    </row>
  </sheetData>
  <mergeCells count="4">
    <mergeCell ref="A2:G2"/>
    <mergeCell ref="B4:G4"/>
    <mergeCell ref="B5:G5"/>
    <mergeCell ref="B6:G6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1A22-1D73-48BE-9E77-3969BFC5227A}">
  <sheetPr>
    <pageSetUpPr fitToPage="1"/>
  </sheetPr>
  <dimension ref="A1:H9"/>
  <sheetViews>
    <sheetView zoomScale="55" zoomScaleNormal="55" workbookViewId="0">
      <selection activeCell="A6" sqref="A1:H9"/>
    </sheetView>
  </sheetViews>
  <sheetFormatPr defaultRowHeight="14.4" x14ac:dyDescent="0.3"/>
  <cols>
    <col min="1" max="1" width="23.109375" bestFit="1" customWidth="1"/>
    <col min="2" max="2" width="21.88671875" bestFit="1" customWidth="1"/>
    <col min="3" max="3" width="5.77734375" bestFit="1" customWidth="1"/>
    <col min="4" max="4" width="29.77734375" bestFit="1" customWidth="1"/>
    <col min="5" max="6" width="5" bestFit="1" customWidth="1"/>
    <col min="7" max="7" width="23.77734375" bestFit="1" customWidth="1"/>
    <col min="8" max="8" width="22.5546875" bestFit="1" customWidth="1"/>
  </cols>
  <sheetData>
    <row r="1" spans="1:8" x14ac:dyDescent="0.3">
      <c r="A1" s="13" t="s">
        <v>44</v>
      </c>
      <c r="B1" s="13"/>
      <c r="C1" s="13"/>
      <c r="D1" s="13"/>
      <c r="E1" s="13"/>
      <c r="F1" s="13"/>
      <c r="G1" s="13"/>
      <c r="H1" s="13"/>
    </row>
    <row r="2" spans="1:8" x14ac:dyDescent="0.3">
      <c r="A2" s="8" t="s">
        <v>26</v>
      </c>
      <c r="B2" s="18" t="s">
        <v>45</v>
      </c>
      <c r="C2" s="18"/>
      <c r="D2" s="18"/>
      <c r="E2" s="18"/>
      <c r="F2" s="18"/>
      <c r="G2" s="18"/>
      <c r="H2" s="18"/>
    </row>
    <row r="3" spans="1:8" x14ac:dyDescent="0.3">
      <c r="A3" s="4" t="s">
        <v>1</v>
      </c>
      <c r="B3" s="4" t="s">
        <v>46</v>
      </c>
      <c r="C3" s="4" t="s">
        <v>53</v>
      </c>
      <c r="D3" s="4" t="s">
        <v>47</v>
      </c>
      <c r="E3" s="4" t="s">
        <v>50</v>
      </c>
      <c r="F3" s="4" t="s">
        <v>51</v>
      </c>
      <c r="G3" s="4" t="s">
        <v>48</v>
      </c>
      <c r="H3" s="4" t="s">
        <v>49</v>
      </c>
    </row>
    <row r="4" spans="1:8" x14ac:dyDescent="0.3">
      <c r="A4" s="4" t="s">
        <v>5</v>
      </c>
      <c r="B4" s="4">
        <v>25</v>
      </c>
      <c r="C4" s="4">
        <f>AVERAGE($B$4:$B$8)</f>
        <v>20</v>
      </c>
      <c r="D4" s="4">
        <v>3.5</v>
      </c>
      <c r="E4" s="4">
        <f>$B$9+3*D4</f>
        <v>30.5</v>
      </c>
      <c r="F4" s="4">
        <f>$B$9-3*D4</f>
        <v>9.5</v>
      </c>
      <c r="G4" s="5">
        <f>E4-F4/6*D4</f>
        <v>24.958333333333336</v>
      </c>
      <c r="H4" s="4">
        <f>MIN((E4-$B$9)/3*$D$9,($B$9-F4)/3*$D$9)</f>
        <v>11.620000000000001</v>
      </c>
    </row>
    <row r="5" spans="1:8" x14ac:dyDescent="0.3">
      <c r="A5" s="4" t="s">
        <v>6</v>
      </c>
      <c r="B5" s="4">
        <v>15</v>
      </c>
      <c r="C5" s="4">
        <f t="shared" ref="C5:C8" si="0">AVERAGE($B$4:$B$8)</f>
        <v>20</v>
      </c>
      <c r="D5" s="4">
        <v>2.1</v>
      </c>
      <c r="E5" s="4">
        <f t="shared" ref="E5:E8" si="1">$B$9+3*D5</f>
        <v>26.3</v>
      </c>
      <c r="F5" s="4">
        <f t="shared" ref="F5:F8" si="2">$B$9-3*D5</f>
        <v>13.7</v>
      </c>
      <c r="G5" s="5">
        <f t="shared" ref="G5:G8" si="3">E5-F5/6*$D$9</f>
        <v>18.719333333333335</v>
      </c>
      <c r="H5" s="4">
        <f>MIN((E5-$B$9)/3*$D$9,($B$9-F5)/3*$D$9)</f>
        <v>6.9720000000000013</v>
      </c>
    </row>
    <row r="6" spans="1:8" x14ac:dyDescent="0.3">
      <c r="A6" s="4" t="s">
        <v>7</v>
      </c>
      <c r="B6" s="4">
        <v>20</v>
      </c>
      <c r="C6" s="4">
        <f t="shared" si="0"/>
        <v>20</v>
      </c>
      <c r="D6" s="4">
        <v>4</v>
      </c>
      <c r="E6" s="4">
        <f t="shared" si="1"/>
        <v>32</v>
      </c>
      <c r="F6" s="4">
        <f t="shared" si="2"/>
        <v>8</v>
      </c>
      <c r="G6" s="5">
        <f t="shared" si="3"/>
        <v>27.573333333333334</v>
      </c>
      <c r="H6" s="4">
        <f>MIN((E6-$B$9)/3*$D$9,($B$9-F6)/3*$D$9)</f>
        <v>13.280000000000001</v>
      </c>
    </row>
    <row r="7" spans="1:8" x14ac:dyDescent="0.3">
      <c r="A7" s="4" t="s">
        <v>8</v>
      </c>
      <c r="B7" s="4">
        <v>30</v>
      </c>
      <c r="C7" s="4">
        <f t="shared" si="0"/>
        <v>20</v>
      </c>
      <c r="D7" s="4">
        <v>5.2</v>
      </c>
      <c r="E7" s="4">
        <f t="shared" si="1"/>
        <v>35.6</v>
      </c>
      <c r="F7" s="4">
        <f t="shared" si="2"/>
        <v>4.3999999999999986</v>
      </c>
      <c r="G7" s="5">
        <f t="shared" si="3"/>
        <v>33.165333333333336</v>
      </c>
      <c r="H7" s="4">
        <f>MIN((E7-$B$9)/3*$D$9,($B$9-F7)/3*$D$9)</f>
        <v>17.264000000000003</v>
      </c>
    </row>
    <row r="8" spans="1:8" x14ac:dyDescent="0.3">
      <c r="A8" s="4" t="s">
        <v>9</v>
      </c>
      <c r="B8" s="4">
        <v>10</v>
      </c>
      <c r="C8" s="4">
        <f t="shared" si="0"/>
        <v>20</v>
      </c>
      <c r="D8" s="4">
        <v>1.8</v>
      </c>
      <c r="E8" s="4">
        <f t="shared" si="1"/>
        <v>25.4</v>
      </c>
      <c r="F8" s="4">
        <f t="shared" si="2"/>
        <v>14.6</v>
      </c>
      <c r="G8" s="5">
        <f t="shared" si="3"/>
        <v>17.321333333333332</v>
      </c>
      <c r="H8" s="4">
        <f>MIN((E8-$B$9)/3*$D$9,($B$9-F8)/3*$D$9)</f>
        <v>5.9759999999999991</v>
      </c>
    </row>
    <row r="9" spans="1:8" x14ac:dyDescent="0.3">
      <c r="A9" s="8" t="s">
        <v>52</v>
      </c>
      <c r="B9" s="4">
        <f>AVERAGE(B4:B8)</f>
        <v>20</v>
      </c>
      <c r="C9" s="4"/>
      <c r="D9" s="4">
        <f>AVERAGE(D4:D8)</f>
        <v>3.3200000000000003</v>
      </c>
      <c r="E9" s="4"/>
      <c r="F9" s="4"/>
      <c r="G9" s="4"/>
      <c r="H9" s="4"/>
    </row>
  </sheetData>
  <mergeCells count="2">
    <mergeCell ref="A1:H1"/>
    <mergeCell ref="B2:H2"/>
  </mergeCells>
  <pageMargins left="0.7" right="0.7" top="0.75" bottom="0.75" header="0.3" footer="0.3"/>
  <pageSetup scale="8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2D3B-FD9F-466C-AC49-ABA6C3AF61BD}">
  <dimension ref="B2:L52"/>
  <sheetViews>
    <sheetView tabSelected="1" topLeftCell="C27" zoomScale="70" zoomScaleNormal="70" workbookViewId="0">
      <selection activeCell="H46" sqref="H46"/>
    </sheetView>
  </sheetViews>
  <sheetFormatPr defaultRowHeight="14.4" x14ac:dyDescent="0.3"/>
  <cols>
    <col min="2" max="2" width="22.88671875" bestFit="1" customWidth="1"/>
    <col min="3" max="3" width="30" bestFit="1" customWidth="1"/>
    <col min="4" max="4" width="21" bestFit="1" customWidth="1"/>
    <col min="5" max="5" width="11.109375" bestFit="1" customWidth="1"/>
    <col min="6" max="6" width="15.5546875" bestFit="1" customWidth="1"/>
    <col min="7" max="7" width="15.5546875" customWidth="1"/>
    <col min="8" max="8" width="17.6640625" bestFit="1" customWidth="1"/>
    <col min="9" max="9" width="28.21875" bestFit="1" customWidth="1"/>
    <col min="12" max="12" width="12.109375" customWidth="1"/>
  </cols>
  <sheetData>
    <row r="2" spans="2:12" ht="61.2" x14ac:dyDescent="1.1000000000000001">
      <c r="B2" s="20" t="s">
        <v>54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2:12" ht="72" x14ac:dyDescent="0.3">
      <c r="B4" s="3" t="s">
        <v>55</v>
      </c>
      <c r="C4" s="3" t="s">
        <v>57</v>
      </c>
      <c r="D4" s="3" t="s">
        <v>56</v>
      </c>
      <c r="E4" s="3" t="s">
        <v>58</v>
      </c>
      <c r="F4" s="3" t="s">
        <v>59</v>
      </c>
      <c r="G4" s="3" t="s">
        <v>53</v>
      </c>
      <c r="H4" s="3" t="s">
        <v>61</v>
      </c>
      <c r="I4" s="3" t="s">
        <v>60</v>
      </c>
      <c r="J4" s="3" t="s">
        <v>50</v>
      </c>
      <c r="K4" s="3" t="s">
        <v>51</v>
      </c>
      <c r="L4" s="3" t="s">
        <v>62</v>
      </c>
    </row>
    <row r="5" spans="2:12" x14ac:dyDescent="0.3">
      <c r="B5" s="19" t="s">
        <v>5</v>
      </c>
      <c r="C5" s="4">
        <v>25</v>
      </c>
      <c r="D5" s="5">
        <f ca="1">$C$5*RAND()</f>
        <v>3.249297165607365</v>
      </c>
      <c r="E5" s="4">
        <v>26</v>
      </c>
      <c r="F5" s="5">
        <f ca="1">$E$5*RAND()</f>
        <v>10.730266782683595</v>
      </c>
      <c r="G5" s="5">
        <f ca="1">AVERAGE($F$5:$F$11)</f>
        <v>11.0190889479807</v>
      </c>
      <c r="H5" s="4">
        <v>3.5</v>
      </c>
      <c r="I5" s="5">
        <f ca="1">$H$5*RAND()</f>
        <v>1.9254418017606203</v>
      </c>
      <c r="J5" s="5">
        <f ca="1">$F$12+3*$I$12</f>
        <v>17.008743045859184</v>
      </c>
      <c r="K5" s="5">
        <f t="shared" ref="K5:K11" ca="1" si="0">$F$12-3*$I$12</f>
        <v>5.0294348501022181</v>
      </c>
      <c r="L5" s="5">
        <f ca="1">IF(K5&lt;0,0,IF(K5&gt;0,K5))</f>
        <v>5.0294348501022181</v>
      </c>
    </row>
    <row r="6" spans="2:12" x14ac:dyDescent="0.3">
      <c r="B6" s="19"/>
      <c r="C6" s="4"/>
      <c r="D6" s="5">
        <f t="shared" ref="D6:D11" ca="1" si="1">$C$5*RAND()</f>
        <v>18.027592024145306</v>
      </c>
      <c r="E6" s="4"/>
      <c r="F6" s="5">
        <f t="shared" ref="F6:F11" ca="1" si="2">$E$5*RAND()</f>
        <v>19.238023699876109</v>
      </c>
      <c r="G6" s="5">
        <f t="shared" ref="G6:G11" ca="1" si="3">AVERAGE($F$5:$F$11)</f>
        <v>11.0190889479807</v>
      </c>
      <c r="H6" s="4"/>
      <c r="I6" s="5">
        <f t="shared" ref="I6:I11" ca="1" si="4">$H$5*RAND()</f>
        <v>0.92781960056936286</v>
      </c>
      <c r="J6" s="5">
        <f t="shared" ref="J6:J11" ca="1" si="5">$F$12+3*$I$12</f>
        <v>17.008743045859184</v>
      </c>
      <c r="K6" s="5">
        <f t="shared" ca="1" si="0"/>
        <v>5.0294348501022181</v>
      </c>
      <c r="L6" s="5">
        <f t="shared" ref="L6:L11" ca="1" si="6">IF(K6&lt;0,0,IF(K6&gt;0,K6))</f>
        <v>5.0294348501022181</v>
      </c>
    </row>
    <row r="7" spans="2:12" x14ac:dyDescent="0.3">
      <c r="B7" s="19"/>
      <c r="C7" s="4"/>
      <c r="D7" s="5">
        <f t="shared" ca="1" si="1"/>
        <v>6.3281098439259278</v>
      </c>
      <c r="E7" s="4"/>
      <c r="F7" s="5">
        <f t="shared" ca="1" si="2"/>
        <v>11.669323351212142</v>
      </c>
      <c r="G7" s="5">
        <f t="shared" ca="1" si="3"/>
        <v>11.0190889479807</v>
      </c>
      <c r="H7" s="4"/>
      <c r="I7" s="5">
        <f t="shared" ca="1" si="4"/>
        <v>2.514801465938671</v>
      </c>
      <c r="J7" s="5">
        <f t="shared" ca="1" si="5"/>
        <v>17.008743045859184</v>
      </c>
      <c r="K7" s="5">
        <f t="shared" ca="1" si="0"/>
        <v>5.0294348501022181</v>
      </c>
      <c r="L7" s="5">
        <f t="shared" ca="1" si="6"/>
        <v>5.0294348501022181</v>
      </c>
    </row>
    <row r="8" spans="2:12" x14ac:dyDescent="0.3">
      <c r="B8" s="19"/>
      <c r="C8" s="4"/>
      <c r="D8" s="5">
        <f t="shared" ca="1" si="1"/>
        <v>13.935637750124616</v>
      </c>
      <c r="E8" s="4"/>
      <c r="F8" s="5">
        <f t="shared" ca="1" si="2"/>
        <v>3.4726361590296602</v>
      </c>
      <c r="G8" s="5">
        <f t="shared" ca="1" si="3"/>
        <v>11.0190889479807</v>
      </c>
      <c r="H8" s="4"/>
      <c r="I8" s="5">
        <f t="shared" ca="1" si="4"/>
        <v>1.7020982658295056</v>
      </c>
      <c r="J8" s="5">
        <f t="shared" ca="1" si="5"/>
        <v>17.008743045859184</v>
      </c>
      <c r="K8" s="5">
        <f t="shared" ca="1" si="0"/>
        <v>5.0294348501022181</v>
      </c>
      <c r="L8" s="5">
        <f t="shared" ca="1" si="6"/>
        <v>5.0294348501022181</v>
      </c>
    </row>
    <row r="9" spans="2:12" x14ac:dyDescent="0.3">
      <c r="B9" s="19"/>
      <c r="C9" s="4"/>
      <c r="D9" s="5">
        <f t="shared" ca="1" si="1"/>
        <v>14.108179114894575</v>
      </c>
      <c r="E9" s="4"/>
      <c r="F9" s="5">
        <f t="shared" ca="1" si="2"/>
        <v>16.408476014183872</v>
      </c>
      <c r="G9" s="5">
        <f t="shared" ca="1" si="3"/>
        <v>11.0190889479807</v>
      </c>
      <c r="H9" s="4"/>
      <c r="I9" s="5">
        <f t="shared" ca="1" si="4"/>
        <v>2.9628842745924011</v>
      </c>
      <c r="J9" s="5">
        <f t="shared" ca="1" si="5"/>
        <v>17.008743045859184</v>
      </c>
      <c r="K9" s="5">
        <f t="shared" ca="1" si="0"/>
        <v>5.0294348501022181</v>
      </c>
      <c r="L9" s="5">
        <f t="shared" ca="1" si="6"/>
        <v>5.0294348501022181</v>
      </c>
    </row>
    <row r="10" spans="2:12" x14ac:dyDescent="0.3">
      <c r="B10" s="19"/>
      <c r="C10" s="4"/>
      <c r="D10" s="5">
        <f t="shared" ca="1" si="1"/>
        <v>22.293315268711936</v>
      </c>
      <c r="E10" s="4"/>
      <c r="F10" s="5">
        <f t="shared" ca="1" si="2"/>
        <v>14.722456732153475</v>
      </c>
      <c r="G10" s="5">
        <f t="shared" ca="1" si="3"/>
        <v>11.0190889479807</v>
      </c>
      <c r="H10" s="4"/>
      <c r="I10" s="5">
        <f t="shared" ca="1" si="4"/>
        <v>0.68515880340146429</v>
      </c>
      <c r="J10" s="5">
        <f t="shared" ca="1" si="5"/>
        <v>17.008743045859184</v>
      </c>
      <c r="K10" s="5">
        <f t="shared" ca="1" si="0"/>
        <v>5.0294348501022181</v>
      </c>
      <c r="L10" s="5">
        <f t="shared" ca="1" si="6"/>
        <v>5.0294348501022181</v>
      </c>
    </row>
    <row r="11" spans="2:12" x14ac:dyDescent="0.3">
      <c r="B11" s="19"/>
      <c r="C11" s="4"/>
      <c r="D11" s="5">
        <f t="shared" ca="1" si="1"/>
        <v>6.5330902293447011</v>
      </c>
      <c r="E11" s="4"/>
      <c r="F11" s="5">
        <f t="shared" ca="1" si="2"/>
        <v>0.89243989672604163</v>
      </c>
      <c r="G11" s="5">
        <f t="shared" ca="1" si="3"/>
        <v>11.0190889479807</v>
      </c>
      <c r="H11" s="4"/>
      <c r="I11" s="5">
        <f t="shared" ca="1" si="4"/>
        <v>3.2576553496244327</v>
      </c>
      <c r="J11" s="5">
        <f t="shared" ca="1" si="5"/>
        <v>17.008743045859184</v>
      </c>
      <c r="K11" s="5">
        <f t="shared" ca="1" si="0"/>
        <v>5.0294348501022181</v>
      </c>
      <c r="L11" s="5">
        <f t="shared" ca="1" si="6"/>
        <v>5.0294348501022181</v>
      </c>
    </row>
    <row r="12" spans="2:12" x14ac:dyDescent="0.3">
      <c r="E12" s="2" t="s">
        <v>52</v>
      </c>
      <c r="F12" s="1">
        <f ca="1">AVERAGE(F5:F11)</f>
        <v>11.0190889479807</v>
      </c>
      <c r="G12" s="1"/>
      <c r="H12" s="2" t="s">
        <v>52</v>
      </c>
      <c r="I12" s="1">
        <f ca="1">AVERAGE(I5:I11)</f>
        <v>1.996551365959494</v>
      </c>
    </row>
    <row r="14" spans="2:12" ht="72" x14ac:dyDescent="0.3">
      <c r="B14" s="3" t="s">
        <v>55</v>
      </c>
      <c r="C14" s="3" t="s">
        <v>57</v>
      </c>
      <c r="D14" s="3" t="s">
        <v>56</v>
      </c>
      <c r="E14" s="3" t="s">
        <v>58</v>
      </c>
      <c r="F14" s="3" t="s">
        <v>59</v>
      </c>
      <c r="G14" s="3" t="s">
        <v>53</v>
      </c>
      <c r="H14" s="3" t="s">
        <v>61</v>
      </c>
      <c r="I14" s="3" t="s">
        <v>60</v>
      </c>
      <c r="J14" s="3" t="s">
        <v>50</v>
      </c>
      <c r="K14" s="3" t="s">
        <v>51</v>
      </c>
      <c r="L14" s="3" t="s">
        <v>62</v>
      </c>
    </row>
    <row r="15" spans="2:12" x14ac:dyDescent="0.3">
      <c r="B15" s="19" t="s">
        <v>6</v>
      </c>
      <c r="C15" s="4">
        <v>15</v>
      </c>
      <c r="D15" s="5">
        <f ca="1">$C$15*RAND()</f>
        <v>4.5769010395131069</v>
      </c>
      <c r="E15" s="4">
        <v>16</v>
      </c>
      <c r="F15" s="5">
        <f ca="1">$E$15*RAND()</f>
        <v>7.2082657909252372</v>
      </c>
      <c r="G15" s="5">
        <f ca="1">AVERAGE($F$15:$F$21)</f>
        <v>6.8187804918424098</v>
      </c>
      <c r="H15" s="4">
        <v>2.1</v>
      </c>
      <c r="I15" s="5">
        <f ca="1">$H$15*RAND()</f>
        <v>1.087147882205552</v>
      </c>
      <c r="J15" s="5">
        <f ca="1">$F$22+3*$I$22</f>
        <v>10.355438998016318</v>
      </c>
      <c r="K15" s="5">
        <f ca="1">$F$22-3*$I$22</f>
        <v>3.2821219856685016</v>
      </c>
      <c r="L15" s="5">
        <f ca="1">IF(K15&lt;0,0,IF(K15&gt;0,K15))</f>
        <v>3.2821219856685016</v>
      </c>
    </row>
    <row r="16" spans="2:12" x14ac:dyDescent="0.3">
      <c r="B16" s="19"/>
      <c r="C16" s="4"/>
      <c r="D16" s="5">
        <f t="shared" ref="D16:D21" ca="1" si="7">$C$15*RAND()</f>
        <v>11.641725641312895</v>
      </c>
      <c r="E16" s="4"/>
      <c r="F16" s="5">
        <f t="shared" ref="F16:F21" ca="1" si="8">$E$15*RAND()</f>
        <v>7.5170999644571985</v>
      </c>
      <c r="G16" s="5">
        <f t="shared" ref="G16:G21" ca="1" si="9">AVERAGE($F$15:$F$21)</f>
        <v>6.8187804918424098</v>
      </c>
      <c r="H16" s="4"/>
      <c r="I16" s="5">
        <f t="shared" ref="I16:I21" ca="1" si="10">$H$15*RAND()</f>
        <v>1.21725395111201</v>
      </c>
      <c r="J16" s="5">
        <f t="shared" ref="J16:J21" ca="1" si="11">$F$22+3*$I$22</f>
        <v>10.355438998016318</v>
      </c>
      <c r="K16" s="5">
        <f t="shared" ref="K16:K21" ca="1" si="12">$F$22-3*$I$22</f>
        <v>3.2821219856685016</v>
      </c>
      <c r="L16" s="5">
        <f t="shared" ref="L16:L21" ca="1" si="13">IF(K16&lt;0,0,IF(K16&gt;0,K16))</f>
        <v>3.2821219856685016</v>
      </c>
    </row>
    <row r="17" spans="2:12" x14ac:dyDescent="0.3">
      <c r="B17" s="19"/>
      <c r="C17" s="4"/>
      <c r="D17" s="5">
        <f t="shared" ca="1" si="7"/>
        <v>2.9856857572234925</v>
      </c>
      <c r="E17" s="4"/>
      <c r="F17" s="5">
        <f t="shared" ca="1" si="8"/>
        <v>7.8559464047386793</v>
      </c>
      <c r="G17" s="5">
        <f t="shared" ca="1" si="9"/>
        <v>6.8187804918424098</v>
      </c>
      <c r="H17" s="4"/>
      <c r="I17" s="5">
        <f t="shared" ca="1" si="10"/>
        <v>1.6186972641975577</v>
      </c>
      <c r="J17" s="5">
        <f t="shared" ca="1" si="11"/>
        <v>10.355438998016318</v>
      </c>
      <c r="K17" s="5">
        <f t="shared" ca="1" si="12"/>
        <v>3.2821219856685016</v>
      </c>
      <c r="L17" s="5">
        <f t="shared" ca="1" si="13"/>
        <v>3.2821219856685016</v>
      </c>
    </row>
    <row r="18" spans="2:12" x14ac:dyDescent="0.3">
      <c r="B18" s="19"/>
      <c r="C18" s="4"/>
      <c r="D18" s="5">
        <f t="shared" ca="1" si="7"/>
        <v>1.5869905837275733</v>
      </c>
      <c r="E18" s="4"/>
      <c r="F18" s="5">
        <f t="shared" ca="1" si="8"/>
        <v>5.1922084096246763</v>
      </c>
      <c r="G18" s="5">
        <f t="shared" ca="1" si="9"/>
        <v>6.8187804918424098</v>
      </c>
      <c r="H18" s="4"/>
      <c r="I18" s="5">
        <f t="shared" ca="1" si="10"/>
        <v>0.22432046142389084</v>
      </c>
      <c r="J18" s="5">
        <f t="shared" ca="1" si="11"/>
        <v>10.355438998016318</v>
      </c>
      <c r="K18" s="5">
        <f t="shared" ca="1" si="12"/>
        <v>3.2821219856685016</v>
      </c>
      <c r="L18" s="5">
        <f t="shared" ca="1" si="13"/>
        <v>3.2821219856685016</v>
      </c>
    </row>
    <row r="19" spans="2:12" x14ac:dyDescent="0.3">
      <c r="B19" s="19"/>
      <c r="C19" s="4"/>
      <c r="D19" s="5">
        <f t="shared" ca="1" si="7"/>
        <v>8.0354623615913408</v>
      </c>
      <c r="E19" s="4"/>
      <c r="F19" s="5">
        <f t="shared" ca="1" si="8"/>
        <v>6.5083301171011563</v>
      </c>
      <c r="G19" s="5">
        <f t="shared" ca="1" si="9"/>
        <v>6.8187804918424098</v>
      </c>
      <c r="H19" s="4"/>
      <c r="I19" s="5">
        <f t="shared" ca="1" si="10"/>
        <v>1.9313701513059032</v>
      </c>
      <c r="J19" s="5">
        <f t="shared" ca="1" si="11"/>
        <v>10.355438998016318</v>
      </c>
      <c r="K19" s="5">
        <f t="shared" ca="1" si="12"/>
        <v>3.2821219856685016</v>
      </c>
      <c r="L19" s="5">
        <f t="shared" ca="1" si="13"/>
        <v>3.2821219856685016</v>
      </c>
    </row>
    <row r="20" spans="2:12" x14ac:dyDescent="0.3">
      <c r="B20" s="19"/>
      <c r="C20" s="4"/>
      <c r="D20" s="5">
        <f t="shared" ca="1" si="7"/>
        <v>7.2427876984102815</v>
      </c>
      <c r="E20" s="4"/>
      <c r="F20" s="5">
        <f t="shared" ca="1" si="8"/>
        <v>6.0850398361211564</v>
      </c>
      <c r="G20" s="5">
        <f t="shared" ca="1" si="9"/>
        <v>6.8187804918424098</v>
      </c>
      <c r="H20" s="4"/>
      <c r="I20" s="5">
        <f t="shared" ca="1" si="10"/>
        <v>1.9221214424161439</v>
      </c>
      <c r="J20" s="5">
        <f t="shared" ca="1" si="11"/>
        <v>10.355438998016318</v>
      </c>
      <c r="K20" s="5">
        <f t="shared" ca="1" si="12"/>
        <v>3.2821219856685016</v>
      </c>
      <c r="L20" s="5">
        <f t="shared" ca="1" si="13"/>
        <v>3.2821219856685016</v>
      </c>
    </row>
    <row r="21" spans="2:12" x14ac:dyDescent="0.3">
      <c r="B21" s="19"/>
      <c r="C21" s="4"/>
      <c r="D21" s="5">
        <f t="shared" ca="1" si="7"/>
        <v>10.651744707478121</v>
      </c>
      <c r="E21" s="4"/>
      <c r="F21" s="5">
        <f t="shared" ca="1" si="8"/>
        <v>7.3645729199287597</v>
      </c>
      <c r="G21" s="5">
        <f t="shared" ca="1" si="9"/>
        <v>6.8187804918424098</v>
      </c>
      <c r="H21" s="4"/>
      <c r="I21" s="5">
        <f t="shared" ca="1" si="10"/>
        <v>0.25129202841139608</v>
      </c>
      <c r="J21" s="5">
        <f t="shared" ca="1" si="11"/>
        <v>10.355438998016318</v>
      </c>
      <c r="K21" s="5">
        <f t="shared" ca="1" si="12"/>
        <v>3.2821219856685016</v>
      </c>
      <c r="L21" s="5">
        <f t="shared" ca="1" si="13"/>
        <v>3.2821219856685016</v>
      </c>
    </row>
    <row r="22" spans="2:12" x14ac:dyDescent="0.3">
      <c r="E22" s="2" t="s">
        <v>52</v>
      </c>
      <c r="F22" s="1">
        <f ca="1">AVERAGE(F15:F21)</f>
        <v>6.8187804918424098</v>
      </c>
      <c r="G22" s="1"/>
      <c r="H22" s="2" t="s">
        <v>52</v>
      </c>
      <c r="I22" s="1">
        <f ca="1">AVERAGE(I15:I21)</f>
        <v>1.1788861687246361</v>
      </c>
    </row>
    <row r="24" spans="2:12" ht="72" x14ac:dyDescent="0.3">
      <c r="B24" s="3" t="s">
        <v>55</v>
      </c>
      <c r="C24" s="3" t="s">
        <v>57</v>
      </c>
      <c r="D24" s="3" t="s">
        <v>56</v>
      </c>
      <c r="E24" s="3" t="s">
        <v>58</v>
      </c>
      <c r="F24" s="3" t="s">
        <v>59</v>
      </c>
      <c r="G24" s="3" t="s">
        <v>53</v>
      </c>
      <c r="H24" s="3" t="s">
        <v>61</v>
      </c>
      <c r="I24" s="3" t="s">
        <v>60</v>
      </c>
      <c r="J24" s="3" t="s">
        <v>50</v>
      </c>
      <c r="K24" s="3" t="s">
        <v>51</v>
      </c>
      <c r="L24" s="3" t="s">
        <v>62</v>
      </c>
    </row>
    <row r="25" spans="2:12" x14ac:dyDescent="0.3">
      <c r="B25" s="19" t="s">
        <v>7</v>
      </c>
      <c r="C25" s="4">
        <v>20</v>
      </c>
      <c r="D25" s="5">
        <f ca="1">$C$25*RAND()</f>
        <v>9.3297260162074114</v>
      </c>
      <c r="E25" s="4">
        <v>21</v>
      </c>
      <c r="F25" s="5">
        <f ca="1">$E$25*RAND()</f>
        <v>20.837549728139628</v>
      </c>
      <c r="G25" s="5">
        <f ca="1">AVERAGE($F$25:$F$31)</f>
        <v>13.801354560863386</v>
      </c>
      <c r="H25" s="4">
        <v>4</v>
      </c>
      <c r="I25" s="5">
        <f ca="1">$H$25*RAND()</f>
        <v>1.5640773167043314</v>
      </c>
      <c r="J25" s="5">
        <f ca="1">$F$32+3*$I$32</f>
        <v>20.989852028383655</v>
      </c>
      <c r="K25" s="5">
        <f ca="1">$F$32-3*$I$32</f>
        <v>6.6128570933431163</v>
      </c>
      <c r="L25" s="5">
        <f ca="1">IF(K25&lt;0,0,IF(K25&gt;0,K25))</f>
        <v>6.6128570933431163</v>
      </c>
    </row>
    <row r="26" spans="2:12" x14ac:dyDescent="0.3">
      <c r="B26" s="19"/>
      <c r="C26" s="4"/>
      <c r="D26" s="5">
        <f t="shared" ref="D26:D31" ca="1" si="14">$C$25*RAND()</f>
        <v>16.643571470977278</v>
      </c>
      <c r="E26" s="4"/>
      <c r="F26" s="5">
        <f t="shared" ref="F26:F31" ca="1" si="15">$E$25*RAND()</f>
        <v>12.614833684550135</v>
      </c>
      <c r="G26" s="5">
        <f t="shared" ref="G26:G31" ca="1" si="16">AVERAGE($F$25:$F$31)</f>
        <v>13.801354560863386</v>
      </c>
      <c r="H26" s="4"/>
      <c r="I26" s="5">
        <f t="shared" ref="I26:I31" ca="1" si="17">$H$25*RAND()</f>
        <v>2.8407453294386138</v>
      </c>
      <c r="J26" s="5">
        <f t="shared" ref="J26:J31" ca="1" si="18">$F$32+3*$I$32</f>
        <v>20.989852028383655</v>
      </c>
      <c r="K26" s="5">
        <f t="shared" ref="K26:K31" ca="1" si="19">$F$32-3*$I$32</f>
        <v>6.6128570933431163</v>
      </c>
      <c r="L26" s="5">
        <f t="shared" ref="L26:L31" ca="1" si="20">IF(K26&lt;0,0,IF(K26&gt;0,K26))</f>
        <v>6.6128570933431163</v>
      </c>
    </row>
    <row r="27" spans="2:12" x14ac:dyDescent="0.3">
      <c r="B27" s="19"/>
      <c r="C27" s="4"/>
      <c r="D27" s="5">
        <f t="shared" ca="1" si="14"/>
        <v>12.965577944585329</v>
      </c>
      <c r="E27" s="4"/>
      <c r="F27" s="5">
        <f t="shared" ca="1" si="15"/>
        <v>12.004080741093555</v>
      </c>
      <c r="G27" s="5">
        <f t="shared" ca="1" si="16"/>
        <v>13.801354560863386</v>
      </c>
      <c r="H27" s="4"/>
      <c r="I27" s="5">
        <f t="shared" ca="1" si="17"/>
        <v>3.8561248227426144</v>
      </c>
      <c r="J27" s="5">
        <f t="shared" ca="1" si="18"/>
        <v>20.989852028383655</v>
      </c>
      <c r="K27" s="5">
        <f t="shared" ca="1" si="19"/>
        <v>6.6128570933431163</v>
      </c>
      <c r="L27" s="5">
        <f ca="1">IF(K27&lt;0,0,IF(K27&gt;0,K27))</f>
        <v>6.6128570933431163</v>
      </c>
    </row>
    <row r="28" spans="2:12" x14ac:dyDescent="0.3">
      <c r="B28" s="19"/>
      <c r="C28" s="4"/>
      <c r="D28" s="5">
        <f t="shared" ca="1" si="14"/>
        <v>14.778041013774537</v>
      </c>
      <c r="E28" s="4"/>
      <c r="F28" s="5">
        <f t="shared" ca="1" si="15"/>
        <v>11.099140808139284</v>
      </c>
      <c r="G28" s="5">
        <f t="shared" ca="1" si="16"/>
        <v>13.801354560863386</v>
      </c>
      <c r="H28" s="4"/>
      <c r="I28" s="5">
        <f t="shared" ca="1" si="17"/>
        <v>2.4150778675023377</v>
      </c>
      <c r="J28" s="5">
        <f t="shared" ca="1" si="18"/>
        <v>20.989852028383655</v>
      </c>
      <c r="K28" s="5">
        <f t="shared" ca="1" si="19"/>
        <v>6.6128570933431163</v>
      </c>
      <c r="L28" s="5">
        <f t="shared" ca="1" si="20"/>
        <v>6.6128570933431163</v>
      </c>
    </row>
    <row r="29" spans="2:12" x14ac:dyDescent="0.3">
      <c r="B29" s="19"/>
      <c r="C29" s="4"/>
      <c r="D29" s="5">
        <f t="shared" ca="1" si="14"/>
        <v>7.0150323480847216</v>
      </c>
      <c r="E29" s="4"/>
      <c r="F29" s="5">
        <f t="shared" ca="1" si="15"/>
        <v>0.77018515277546229</v>
      </c>
      <c r="G29" s="5">
        <f t="shared" ca="1" si="16"/>
        <v>13.801354560863386</v>
      </c>
      <c r="H29" s="4"/>
      <c r="I29" s="5">
        <f t="shared" ca="1" si="17"/>
        <v>2.236916391339645</v>
      </c>
      <c r="J29" s="5">
        <f t="shared" ca="1" si="18"/>
        <v>20.989852028383655</v>
      </c>
      <c r="K29" s="5">
        <f t="shared" ca="1" si="19"/>
        <v>6.6128570933431163</v>
      </c>
      <c r="L29" s="5">
        <f t="shared" ca="1" si="20"/>
        <v>6.6128570933431163</v>
      </c>
    </row>
    <row r="30" spans="2:12" x14ac:dyDescent="0.3">
      <c r="B30" s="19"/>
      <c r="C30" s="4"/>
      <c r="D30" s="5">
        <f t="shared" ca="1" si="14"/>
        <v>1.5719719628952156</v>
      </c>
      <c r="E30" s="4"/>
      <c r="F30" s="5">
        <f t="shared" ca="1" si="15"/>
        <v>18.926874651961398</v>
      </c>
      <c r="G30" s="5">
        <f t="shared" ca="1" si="16"/>
        <v>13.801354560863386</v>
      </c>
      <c r="H30" s="4"/>
      <c r="I30" s="5">
        <f t="shared" ca="1" si="17"/>
        <v>0.85125115021332798</v>
      </c>
      <c r="J30" s="5">
        <f t="shared" ca="1" si="18"/>
        <v>20.989852028383655</v>
      </c>
      <c r="K30" s="5">
        <f t="shared" ca="1" si="19"/>
        <v>6.6128570933431163</v>
      </c>
      <c r="L30" s="5">
        <f t="shared" ca="1" si="20"/>
        <v>6.6128570933431163</v>
      </c>
    </row>
    <row r="31" spans="2:12" x14ac:dyDescent="0.3">
      <c r="B31" s="19"/>
      <c r="C31" s="4"/>
      <c r="D31" s="5">
        <f t="shared" ca="1" si="14"/>
        <v>16.396939613155546</v>
      </c>
      <c r="E31" s="4"/>
      <c r="F31" s="5">
        <f t="shared" ca="1" si="15"/>
        <v>20.356817159384253</v>
      </c>
      <c r="G31" s="5">
        <f t="shared" ca="1" si="16"/>
        <v>13.801354560863386</v>
      </c>
      <c r="H31" s="4"/>
      <c r="I31" s="5">
        <f t="shared" ca="1" si="17"/>
        <v>3.0089678796064243</v>
      </c>
      <c r="J31" s="5">
        <f t="shared" ca="1" si="18"/>
        <v>20.989852028383655</v>
      </c>
      <c r="K31" s="5">
        <f t="shared" ca="1" si="19"/>
        <v>6.6128570933431163</v>
      </c>
      <c r="L31" s="5">
        <f t="shared" ca="1" si="20"/>
        <v>6.6128570933431163</v>
      </c>
    </row>
    <row r="32" spans="2:12" x14ac:dyDescent="0.3">
      <c r="E32" s="2" t="s">
        <v>52</v>
      </c>
      <c r="F32" s="1">
        <f ca="1">AVERAGE(F25:F31)</f>
        <v>13.801354560863386</v>
      </c>
      <c r="G32" s="1"/>
      <c r="H32" s="2" t="s">
        <v>52</v>
      </c>
      <c r="I32" s="1">
        <f ca="1">AVERAGE(I25:I31)</f>
        <v>2.3961658225067564</v>
      </c>
    </row>
    <row r="34" spans="2:12" ht="72" x14ac:dyDescent="0.3">
      <c r="B34" s="3" t="s">
        <v>55</v>
      </c>
      <c r="C34" s="3" t="s">
        <v>57</v>
      </c>
      <c r="D34" s="3" t="s">
        <v>56</v>
      </c>
      <c r="E34" s="3" t="s">
        <v>58</v>
      </c>
      <c r="F34" s="3" t="s">
        <v>59</v>
      </c>
      <c r="G34" s="3" t="s">
        <v>53</v>
      </c>
      <c r="H34" s="3" t="s">
        <v>61</v>
      </c>
      <c r="I34" s="3" t="s">
        <v>60</v>
      </c>
      <c r="J34" s="3" t="s">
        <v>50</v>
      </c>
      <c r="K34" s="3" t="s">
        <v>51</v>
      </c>
      <c r="L34" s="3" t="s">
        <v>62</v>
      </c>
    </row>
    <row r="35" spans="2:12" x14ac:dyDescent="0.3">
      <c r="B35" s="19" t="s">
        <v>8</v>
      </c>
      <c r="C35" s="4">
        <v>30</v>
      </c>
      <c r="D35" s="5">
        <f ca="1">$C$35*RAND()</f>
        <v>27.265745927391908</v>
      </c>
      <c r="E35" s="4">
        <v>31</v>
      </c>
      <c r="F35" s="5">
        <f ca="1">$E$35*RAND()</f>
        <v>3.3938255318725457</v>
      </c>
      <c r="G35" s="5">
        <f ca="1">AVERAGE($F$35:$F$41)</f>
        <v>9.9036356009395679</v>
      </c>
      <c r="H35" s="4">
        <v>5.2</v>
      </c>
      <c r="I35" s="5">
        <f ca="1">$H$35*RAND()</f>
        <v>1.7741539115243761</v>
      </c>
      <c r="J35" s="5">
        <f ca="1">$F$42+3*$I$42</f>
        <v>16.529400966475965</v>
      </c>
      <c r="K35" s="5">
        <f ca="1">$F$42-3*$I$42</f>
        <v>3.2778702354031708</v>
      </c>
      <c r="L35" s="5">
        <f ca="1">IF(K35&lt;0,0,IF(K35&gt;0,K35))</f>
        <v>3.2778702354031708</v>
      </c>
    </row>
    <row r="36" spans="2:12" x14ac:dyDescent="0.3">
      <c r="B36" s="19"/>
      <c r="C36" s="4"/>
      <c r="D36" s="5">
        <f t="shared" ref="D36:D41" ca="1" si="21">$C$35*RAND()</f>
        <v>0.9457530550814286</v>
      </c>
      <c r="E36" s="4"/>
      <c r="F36" s="5">
        <f t="shared" ref="F36:F41" ca="1" si="22">$E$35*RAND()</f>
        <v>11.355639374228607</v>
      </c>
      <c r="G36" s="5">
        <f t="shared" ref="G36:G41" ca="1" si="23">AVERAGE($F$35:$F$41)</f>
        <v>9.9036356009395679</v>
      </c>
      <c r="H36" s="4"/>
      <c r="I36" s="5">
        <f t="shared" ref="I36:I41" ca="1" si="24">$H$35*RAND()</f>
        <v>1.2503286406540233</v>
      </c>
      <c r="J36" s="5">
        <f t="shared" ref="J36:J41" ca="1" si="25">$F$42+3*$I$42</f>
        <v>16.529400966475965</v>
      </c>
      <c r="K36" s="5">
        <f t="shared" ref="K36:K41" ca="1" si="26">$F$42-3*$I$42</f>
        <v>3.2778702354031708</v>
      </c>
      <c r="L36" s="5">
        <f t="shared" ref="L36:L41" ca="1" si="27">IF(K36&lt;0,0,IF(K36&gt;0,K36))</f>
        <v>3.2778702354031708</v>
      </c>
    </row>
    <row r="37" spans="2:12" x14ac:dyDescent="0.3">
      <c r="B37" s="19"/>
      <c r="C37" s="4"/>
      <c r="D37" s="5">
        <f t="shared" ca="1" si="21"/>
        <v>8.4251521910736784</v>
      </c>
      <c r="E37" s="4"/>
      <c r="F37" s="5">
        <f t="shared" ca="1" si="22"/>
        <v>4.7962043153422718</v>
      </c>
      <c r="G37" s="5">
        <f t="shared" ca="1" si="23"/>
        <v>9.9036356009395679</v>
      </c>
      <c r="H37" s="4"/>
      <c r="I37" s="5">
        <f t="shared" ca="1" si="24"/>
        <v>3.4680670102543605</v>
      </c>
      <c r="J37" s="5">
        <f t="shared" ca="1" si="25"/>
        <v>16.529400966475965</v>
      </c>
      <c r="K37" s="5">
        <f t="shared" ca="1" si="26"/>
        <v>3.2778702354031708</v>
      </c>
      <c r="L37" s="5">
        <f t="shared" ca="1" si="27"/>
        <v>3.2778702354031708</v>
      </c>
    </row>
    <row r="38" spans="2:12" x14ac:dyDescent="0.3">
      <c r="B38" s="19"/>
      <c r="C38" s="4"/>
      <c r="D38" s="5">
        <f t="shared" ca="1" si="21"/>
        <v>9.2378454566277384</v>
      </c>
      <c r="E38" s="4"/>
      <c r="F38" s="5">
        <f t="shared" ca="1" si="22"/>
        <v>22.072935313950442</v>
      </c>
      <c r="G38" s="5">
        <f t="shared" ca="1" si="23"/>
        <v>9.9036356009395679</v>
      </c>
      <c r="H38" s="4"/>
      <c r="I38" s="5">
        <f t="shared" ca="1" si="24"/>
        <v>2.7334134633892244</v>
      </c>
      <c r="J38" s="5">
        <f t="shared" ca="1" si="25"/>
        <v>16.529400966475965</v>
      </c>
      <c r="K38" s="5">
        <f t="shared" ca="1" si="26"/>
        <v>3.2778702354031708</v>
      </c>
      <c r="L38" s="5">
        <f t="shared" ca="1" si="27"/>
        <v>3.2778702354031708</v>
      </c>
    </row>
    <row r="39" spans="2:12" x14ac:dyDescent="0.3">
      <c r="B39" s="19"/>
      <c r="C39" s="4"/>
      <c r="D39" s="5">
        <f t="shared" ca="1" si="21"/>
        <v>14.261929940640597</v>
      </c>
      <c r="E39" s="4"/>
      <c r="F39" s="5">
        <f t="shared" ca="1" si="22"/>
        <v>4.3786401170447498</v>
      </c>
      <c r="G39" s="5">
        <f t="shared" ca="1" si="23"/>
        <v>9.9036356009395679</v>
      </c>
      <c r="H39" s="4"/>
      <c r="I39" s="5">
        <f t="shared" ca="1" si="24"/>
        <v>0.1832894882451741</v>
      </c>
      <c r="J39" s="5">
        <f t="shared" ca="1" si="25"/>
        <v>16.529400966475965</v>
      </c>
      <c r="K39" s="5">
        <f t="shared" ca="1" si="26"/>
        <v>3.2778702354031708</v>
      </c>
      <c r="L39" s="5">
        <f t="shared" ca="1" si="27"/>
        <v>3.2778702354031708</v>
      </c>
    </row>
    <row r="40" spans="2:12" x14ac:dyDescent="0.3">
      <c r="B40" s="19"/>
      <c r="C40" s="4"/>
      <c r="D40" s="5">
        <f t="shared" ca="1" si="21"/>
        <v>20.389290103738698</v>
      </c>
      <c r="E40" s="4"/>
      <c r="F40" s="5">
        <f t="shared" ca="1" si="22"/>
        <v>16.387274522035412</v>
      </c>
      <c r="G40" s="5">
        <f t="shared" ca="1" si="23"/>
        <v>9.9036356009395679</v>
      </c>
      <c r="H40" s="4"/>
      <c r="I40" s="5">
        <f t="shared" ca="1" si="24"/>
        <v>4.8964004571401913</v>
      </c>
      <c r="J40" s="5">
        <f t="shared" ca="1" si="25"/>
        <v>16.529400966475965</v>
      </c>
      <c r="K40" s="5">
        <f t="shared" ca="1" si="26"/>
        <v>3.2778702354031708</v>
      </c>
      <c r="L40" s="5">
        <f t="shared" ca="1" si="27"/>
        <v>3.2778702354031708</v>
      </c>
    </row>
    <row r="41" spans="2:12" x14ac:dyDescent="0.3">
      <c r="B41" s="19"/>
      <c r="C41" s="4"/>
      <c r="D41" s="5">
        <f t="shared" ca="1" si="21"/>
        <v>18.041383652989765</v>
      </c>
      <c r="E41" s="4"/>
      <c r="F41" s="5">
        <f t="shared" ca="1" si="22"/>
        <v>6.9409300321029432</v>
      </c>
      <c r="G41" s="5">
        <f t="shared" ca="1" si="23"/>
        <v>9.9036356009395679</v>
      </c>
      <c r="H41" s="4"/>
      <c r="I41" s="5">
        <f t="shared" ca="1" si="24"/>
        <v>1.1544662150442417</v>
      </c>
      <c r="J41" s="5">
        <f t="shared" ca="1" si="25"/>
        <v>16.529400966475965</v>
      </c>
      <c r="K41" s="5">
        <f t="shared" ca="1" si="26"/>
        <v>3.2778702354031708</v>
      </c>
      <c r="L41" s="5">
        <f t="shared" ca="1" si="27"/>
        <v>3.2778702354031708</v>
      </c>
    </row>
    <row r="42" spans="2:12" x14ac:dyDescent="0.3">
      <c r="E42" s="2" t="s">
        <v>52</v>
      </c>
      <c r="F42" s="1">
        <f ca="1">AVERAGE(F35:F41)</f>
        <v>9.9036356009395679</v>
      </c>
      <c r="G42" s="1"/>
      <c r="H42" s="2" t="s">
        <v>52</v>
      </c>
      <c r="I42" s="1">
        <f ca="1">AVERAGE(I35:I41)</f>
        <v>2.2085884551787989</v>
      </c>
    </row>
    <row r="44" spans="2:12" ht="72" x14ac:dyDescent="0.3">
      <c r="B44" s="3" t="s">
        <v>55</v>
      </c>
      <c r="C44" s="3" t="s">
        <v>57</v>
      </c>
      <c r="D44" s="3" t="s">
        <v>56</v>
      </c>
      <c r="E44" s="3" t="s">
        <v>58</v>
      </c>
      <c r="F44" s="3" t="s">
        <v>59</v>
      </c>
      <c r="G44" s="3" t="s">
        <v>53</v>
      </c>
      <c r="H44" s="3" t="s">
        <v>61</v>
      </c>
      <c r="I44" s="3" t="s">
        <v>60</v>
      </c>
      <c r="J44" s="3" t="s">
        <v>50</v>
      </c>
      <c r="K44" s="3" t="s">
        <v>51</v>
      </c>
      <c r="L44" s="3" t="s">
        <v>62</v>
      </c>
    </row>
    <row r="45" spans="2:12" x14ac:dyDescent="0.3">
      <c r="B45" s="19" t="s">
        <v>9</v>
      </c>
      <c r="C45" s="4">
        <v>15</v>
      </c>
      <c r="D45" s="5">
        <f ca="1">$C$45*RAND()</f>
        <v>0.53497377631486265</v>
      </c>
      <c r="E45" s="4">
        <v>18</v>
      </c>
      <c r="F45" s="5">
        <f ca="1">$E$45*RAND()</f>
        <v>2.0079160187862821</v>
      </c>
      <c r="G45" s="5">
        <f ca="1">AVERAGE($F$45:$F$51)</f>
        <v>8.3220579840391178</v>
      </c>
      <c r="H45" s="21">
        <v>5</v>
      </c>
      <c r="I45" s="5">
        <f ca="1">$H$45*RAND()</f>
        <v>0.7956100955124662</v>
      </c>
      <c r="J45" s="5">
        <f ca="1">$F$52+3*$I$52</f>
        <v>15.373174973530197</v>
      </c>
      <c r="K45" s="5">
        <f ca="1">$F$52-3*$I$52</f>
        <v>1.2709409945480381</v>
      </c>
      <c r="L45" s="5">
        <f ca="1">IF(K45&lt;0,0,IF(K45&gt;0,K45))</f>
        <v>1.2709409945480381</v>
      </c>
    </row>
    <row r="46" spans="2:12" x14ac:dyDescent="0.3">
      <c r="B46" s="19"/>
      <c r="C46" s="4"/>
      <c r="D46" s="5">
        <f t="shared" ref="D46:D51" ca="1" si="28">$C$45*RAND()</f>
        <v>4.0849242594564794</v>
      </c>
      <c r="E46" s="4"/>
      <c r="F46" s="5">
        <f t="shared" ref="F46:F51" ca="1" si="29">$E$45*RAND()</f>
        <v>0.76214145496801899</v>
      </c>
      <c r="G46" s="5">
        <f t="shared" ref="G46:G51" ca="1" si="30">AVERAGE($F$45:$F$51)</f>
        <v>8.3220579840391178</v>
      </c>
      <c r="H46" s="4"/>
      <c r="I46" s="5">
        <f t="shared" ref="I46:I51" ca="1" si="31">$H$45*RAND()</f>
        <v>2.8012586295395749</v>
      </c>
      <c r="J46" s="5">
        <f t="shared" ref="J46:J51" ca="1" si="32">$F$52+3*$I$52</f>
        <v>15.373174973530197</v>
      </c>
      <c r="K46" s="5">
        <f t="shared" ref="K46:K51" ca="1" si="33">$F$52-3*$I$52</f>
        <v>1.2709409945480381</v>
      </c>
      <c r="L46" s="5">
        <f t="shared" ref="L46:L51" ca="1" si="34">IF(K46&lt;0,0,IF(K46&gt;0,K46))</f>
        <v>1.2709409945480381</v>
      </c>
    </row>
    <row r="47" spans="2:12" x14ac:dyDescent="0.3">
      <c r="B47" s="19"/>
      <c r="C47" s="4"/>
      <c r="D47" s="5">
        <f t="shared" ca="1" si="28"/>
        <v>8.4026447395826942</v>
      </c>
      <c r="E47" s="4"/>
      <c r="F47" s="5">
        <f t="shared" ca="1" si="29"/>
        <v>3.530302398052283</v>
      </c>
      <c r="G47" s="5">
        <f t="shared" ca="1" si="30"/>
        <v>8.3220579840391178</v>
      </c>
      <c r="H47" s="4"/>
      <c r="I47" s="5">
        <f t="shared" ca="1" si="31"/>
        <v>4.3664833390042865</v>
      </c>
      <c r="J47" s="5">
        <f t="shared" ca="1" si="32"/>
        <v>15.373174973530197</v>
      </c>
      <c r="K47" s="5">
        <f t="shared" ca="1" si="33"/>
        <v>1.2709409945480381</v>
      </c>
      <c r="L47" s="5">
        <f t="shared" ca="1" si="34"/>
        <v>1.2709409945480381</v>
      </c>
    </row>
    <row r="48" spans="2:12" x14ac:dyDescent="0.3">
      <c r="B48" s="19"/>
      <c r="C48" s="4"/>
      <c r="D48" s="5">
        <f t="shared" ca="1" si="28"/>
        <v>14.103152960684126</v>
      </c>
      <c r="E48" s="4"/>
      <c r="F48" s="5">
        <f t="shared" ca="1" si="29"/>
        <v>10.71061187195925</v>
      </c>
      <c r="G48" s="5">
        <f t="shared" ca="1" si="30"/>
        <v>8.3220579840391178</v>
      </c>
      <c r="H48" s="4"/>
      <c r="I48" s="5">
        <f t="shared" ca="1" si="31"/>
        <v>2.7407467389142086</v>
      </c>
      <c r="J48" s="5">
        <f t="shared" ca="1" si="32"/>
        <v>15.373174973530197</v>
      </c>
      <c r="K48" s="5">
        <f t="shared" ca="1" si="33"/>
        <v>1.2709409945480381</v>
      </c>
      <c r="L48" s="5">
        <f t="shared" ca="1" si="34"/>
        <v>1.2709409945480381</v>
      </c>
    </row>
    <row r="49" spans="2:12" x14ac:dyDescent="0.3">
      <c r="B49" s="19"/>
      <c r="C49" s="4"/>
      <c r="D49" s="5">
        <f t="shared" ca="1" si="28"/>
        <v>7.0160074232569993</v>
      </c>
      <c r="E49" s="4"/>
      <c r="F49" s="5">
        <f t="shared" ca="1" si="29"/>
        <v>10.042809966373181</v>
      </c>
      <c r="G49" s="5">
        <f t="shared" ca="1" si="30"/>
        <v>8.3220579840391178</v>
      </c>
      <c r="H49" s="4"/>
      <c r="I49" s="5">
        <f t="shared" ca="1" si="31"/>
        <v>0.27944064635098076</v>
      </c>
      <c r="J49" s="5">
        <f t="shared" ca="1" si="32"/>
        <v>15.373174973530197</v>
      </c>
      <c r="K49" s="5">
        <f t="shared" ca="1" si="33"/>
        <v>1.2709409945480381</v>
      </c>
      <c r="L49" s="5">
        <f t="shared" ca="1" si="34"/>
        <v>1.2709409945480381</v>
      </c>
    </row>
    <row r="50" spans="2:12" x14ac:dyDescent="0.3">
      <c r="B50" s="19"/>
      <c r="C50" s="4"/>
      <c r="D50" s="5">
        <f t="shared" ca="1" si="28"/>
        <v>11.379551437943995</v>
      </c>
      <c r="E50" s="4"/>
      <c r="F50" s="5">
        <f t="shared" ca="1" si="29"/>
        <v>17.408854626969497</v>
      </c>
      <c r="G50" s="5">
        <f t="shared" ca="1" si="30"/>
        <v>8.3220579840391178</v>
      </c>
      <c r="H50" s="4"/>
      <c r="I50" s="5">
        <f t="shared" ca="1" si="31"/>
        <v>1.4311622464546141</v>
      </c>
      <c r="J50" s="5">
        <f t="shared" ca="1" si="32"/>
        <v>15.373174973530197</v>
      </c>
      <c r="K50" s="5">
        <f t="shared" ca="1" si="33"/>
        <v>1.2709409945480381</v>
      </c>
      <c r="L50" s="5">
        <f t="shared" ca="1" si="34"/>
        <v>1.2709409945480381</v>
      </c>
    </row>
    <row r="51" spans="2:12" x14ac:dyDescent="0.3">
      <c r="B51" s="19"/>
      <c r="C51" s="4"/>
      <c r="D51" s="5">
        <f t="shared" ca="1" si="28"/>
        <v>1.9258230633362838</v>
      </c>
      <c r="E51" s="4"/>
      <c r="F51" s="5">
        <f t="shared" ca="1" si="29"/>
        <v>13.791769551165318</v>
      </c>
      <c r="G51" s="5">
        <f t="shared" ca="1" si="30"/>
        <v>8.3220579840391178</v>
      </c>
      <c r="H51" s="4"/>
      <c r="I51" s="5">
        <f t="shared" ca="1" si="31"/>
        <v>4.0379046130363889</v>
      </c>
      <c r="J51" s="5">
        <f ca="1">$F$52+3*$I$52</f>
        <v>15.373174973530197</v>
      </c>
      <c r="K51" s="5">
        <f t="shared" ca="1" si="33"/>
        <v>1.2709409945480381</v>
      </c>
      <c r="L51" s="5">
        <f t="shared" ca="1" si="34"/>
        <v>1.2709409945480381</v>
      </c>
    </row>
    <row r="52" spans="2:12" x14ac:dyDescent="0.3">
      <c r="E52" s="2" t="s">
        <v>52</v>
      </c>
      <c r="F52" s="1">
        <f ca="1">AVERAGE(F45:F51)</f>
        <v>8.3220579840391178</v>
      </c>
      <c r="G52" s="1"/>
      <c r="H52" s="2" t="s">
        <v>52</v>
      </c>
      <c r="I52" s="1">
        <f ca="1">AVERAGE(I45:I51)</f>
        <v>2.35037232983036</v>
      </c>
    </row>
  </sheetData>
  <mergeCells count="6">
    <mergeCell ref="B35:B41"/>
    <mergeCell ref="B45:B51"/>
    <mergeCell ref="B2:L2"/>
    <mergeCell ref="B5:B11"/>
    <mergeCell ref="B15:B21"/>
    <mergeCell ref="B25:B31"/>
  </mergeCells>
  <pageMargins left="0.7" right="0.7" top="0.7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Defect Rates</vt:lpstr>
      <vt:lpstr>Time Variation</vt:lpstr>
      <vt:lpstr>Production Outputs</vt:lpstr>
      <vt:lpstr>Defect Rates Table</vt:lpstr>
      <vt:lpstr>Cycle Time Table</vt:lpstr>
      <vt:lpstr>Production Output Table</vt:lpstr>
      <vt:lpstr>Process Capability Table</vt:lpstr>
      <vt:lpstr>Individual Charts for Workstat</vt:lpstr>
      <vt:lpstr>Component Placement Workstation</vt:lpstr>
      <vt:lpstr>Soldering Workstation</vt:lpstr>
      <vt:lpstr>Casing Assembly Workstation</vt:lpstr>
      <vt:lpstr>Testing Workstation</vt:lpstr>
      <vt:lpstr>Packaging Workstation</vt:lpstr>
      <vt:lpstr>'Individual Charts for Workstat'!Print_Area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Mohammad Abubakar Atiq</cp:lastModifiedBy>
  <cp:lastPrinted>2024-11-28T20:21:41Z</cp:lastPrinted>
  <dcterms:created xsi:type="dcterms:W3CDTF">2015-06-05T18:17:20Z</dcterms:created>
  <dcterms:modified xsi:type="dcterms:W3CDTF">2025-01-10T19:33:09Z</dcterms:modified>
</cp:coreProperties>
</file>