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4.xml" ContentType="application/vnd.openxmlformats-officedocument.drawing+xml"/>
  <Override PartName="/xl/charts/chart13.xml" ContentType="application/vnd.openxmlformats-officedocument.drawingml.chart+xml"/>
  <Override PartName="/xl/charts/style6.xml" ContentType="application/vnd.ms-office.chartstyle+xml"/>
  <Override PartName="/xl/charts/colors6.xml" ContentType="application/vnd.ms-office.chartcolorstyle+xml"/>
  <Override PartName="/xl/charts/chart14.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8.xml" ContentType="application/vnd.ms-office.chartstyle+xml"/>
  <Override PartName="/xl/charts/colors8.xml" ContentType="application/vnd.ms-office.chartcolorstyle+xml"/>
  <Override PartName="/xl/charts/chart16.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AbuBakarAtiq\Desktop\Engineering_Economics\"/>
    </mc:Choice>
  </mc:AlternateContent>
  <xr:revisionPtr revIDLastSave="0" documentId="13_ncr:1_{E5F113C5-632E-4B37-8425-7BCF8B3904ED}" xr6:coauthVersionLast="47" xr6:coauthVersionMax="47" xr10:uidLastSave="{00000000-0000-0000-0000-000000000000}"/>
  <bookViews>
    <workbookView xWindow="-108" yWindow="-108" windowWidth="23256" windowHeight="12576" xr2:uid="{F81F5395-59FE-43AF-9219-7FD78E54D49E}"/>
  </bookViews>
  <sheets>
    <sheet name="FE2024-Q4" sheetId="16" r:id="rId1"/>
    <sheet name="P28" sheetId="15" r:id="rId2"/>
    <sheet name="Topic 15.4, 15.5" sheetId="13" r:id="rId3"/>
    <sheet name="P6" sheetId="11" r:id="rId4"/>
    <sheet name="P5" sheetId="12" r:id="rId5"/>
    <sheet name="P4" sheetId="10" r:id="rId6"/>
    <sheet name="P2" sheetId="9" r:id="rId7"/>
    <sheet name="P1" sheetId="8" r:id="rId8"/>
    <sheet name="ES-P3" sheetId="14" r:id="rId9"/>
    <sheet name="ES-P2" sheetId="4" r:id="rId10"/>
    <sheet name="Table 15.15" sheetId="7" r:id="rId11"/>
    <sheet name="Table 15.13-DA" sheetId="6" r:id="rId12"/>
    <sheet name="Table 15.13" sheetId="5" r:id="rId13"/>
    <sheet name="ES-P1" sheetId="3" r:id="rId14"/>
    <sheet name="WMV-P2" sheetId="2" r:id="rId15"/>
    <sheet name="WMV-P1" sheetId="1" r:id="rId16"/>
  </sheets>
  <definedNames>
    <definedName name="solver_eng" localSheetId="2" hidden="1">1</definedName>
    <definedName name="solver_neg" localSheetId="2" hidden="1">1</definedName>
    <definedName name="solver_num" localSheetId="2" hidden="1">0</definedName>
    <definedName name="solver_opt" localSheetId="2" hidden="1">'Topic 15.4, 15.5'!$O$35</definedName>
    <definedName name="solver_typ" localSheetId="2" hidden="1">1</definedName>
    <definedName name="solver_val" localSheetId="2" hidden="1">0</definedName>
    <definedName name="solver_ver" localSheetId="2" hidden="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6" i="16" l="1"/>
  <c r="F35" i="16"/>
  <c r="F30" i="16"/>
  <c r="F31" i="16"/>
  <c r="F32" i="16"/>
  <c r="F33" i="16"/>
  <c r="F29" i="16"/>
  <c r="E30" i="16"/>
  <c r="E31" i="16"/>
  <c r="E32" i="16"/>
  <c r="E33" i="16"/>
  <c r="E29" i="16"/>
  <c r="D30" i="16"/>
  <c r="D31" i="16"/>
  <c r="D32" i="16"/>
  <c r="D33" i="16"/>
  <c r="D34" i="16"/>
  <c r="D29" i="16"/>
  <c r="D9" i="16"/>
  <c r="D10" i="16"/>
  <c r="D11" i="16"/>
  <c r="D12" i="16" s="1"/>
  <c r="D13" i="16" s="1"/>
  <c r="D14" i="16" s="1"/>
  <c r="D15" i="16" s="1"/>
  <c r="D8" i="16"/>
  <c r="D7" i="16"/>
  <c r="H54" i="15" l="1"/>
  <c r="H55" i="15"/>
  <c r="H56" i="15"/>
  <c r="H57" i="15"/>
  <c r="H58" i="15"/>
  <c r="H59" i="15"/>
  <c r="H149" i="13"/>
  <c r="H150" i="13"/>
  <c r="H151" i="13"/>
  <c r="H148" i="13"/>
  <c r="H60" i="15"/>
  <c r="H61" i="15"/>
  <c r="J92" i="13"/>
  <c r="J93" i="13"/>
  <c r="J94" i="13"/>
  <c r="J91" i="13"/>
  <c r="D18" i="14"/>
  <c r="D15" i="14"/>
  <c r="C33" i="14"/>
  <c r="D33" i="14" s="1"/>
  <c r="G33" i="14" s="1"/>
  <c r="H33" i="14" s="1"/>
  <c r="C32" i="14"/>
  <c r="D32" i="14" s="1"/>
  <c r="C31" i="14"/>
  <c r="D31" i="14" s="1"/>
  <c r="G31" i="14" s="1"/>
  <c r="H31" i="14" s="1"/>
  <c r="C30" i="14"/>
  <c r="D30" i="14" s="1"/>
  <c r="C29" i="14"/>
  <c r="D29" i="14" s="1"/>
  <c r="G29" i="14" s="1"/>
  <c r="H29" i="14" s="1"/>
  <c r="C28" i="14"/>
  <c r="D28" i="14" s="1"/>
  <c r="D27" i="14"/>
  <c r="G27" i="14" s="1"/>
  <c r="H27" i="14" s="1"/>
  <c r="C27" i="14"/>
  <c r="C26" i="14"/>
  <c r="D26" i="14" s="1"/>
  <c r="C25" i="14"/>
  <c r="D25" i="14" s="1"/>
  <c r="G25" i="14" s="1"/>
  <c r="I3" i="14"/>
  <c r="D3" i="14"/>
  <c r="C3" i="14"/>
  <c r="H18" i="3"/>
  <c r="F18" i="3"/>
  <c r="E18" i="3"/>
  <c r="H18" i="4"/>
  <c r="F18" i="4"/>
  <c r="E18" i="4"/>
  <c r="E30" i="12"/>
  <c r="E29" i="12"/>
  <c r="E28" i="12"/>
  <c r="E46" i="11"/>
  <c r="E47" i="11"/>
  <c r="E30" i="11"/>
  <c r="E29" i="11"/>
  <c r="E28" i="11"/>
  <c r="F38" i="11"/>
  <c r="F39" i="11"/>
  <c r="F40" i="11"/>
  <c r="F41" i="11"/>
  <c r="F44" i="11" s="1"/>
  <c r="F42" i="11"/>
  <c r="F43" i="11"/>
  <c r="F37" i="11"/>
  <c r="D38" i="12"/>
  <c r="D39" i="12" s="1"/>
  <c r="E37" i="12"/>
  <c r="D23" i="12"/>
  <c r="D22" i="12"/>
  <c r="E22" i="12" s="1"/>
  <c r="G22" i="12" s="1"/>
  <c r="H22" i="12" s="1"/>
  <c r="D21" i="12"/>
  <c r="E21" i="12" s="1"/>
  <c r="D20" i="12"/>
  <c r="E20" i="12" s="1"/>
  <c r="L11" i="12"/>
  <c r="M11" i="12" s="1"/>
  <c r="M10" i="12"/>
  <c r="O10" i="12" s="1"/>
  <c r="P10" i="12" s="1"/>
  <c r="L10" i="12"/>
  <c r="L9" i="12"/>
  <c r="M9" i="12" s="1"/>
  <c r="O8" i="12"/>
  <c r="P8" i="12" s="1"/>
  <c r="M8" i="12"/>
  <c r="N8" i="12" s="1"/>
  <c r="L8" i="12"/>
  <c r="E48" i="11"/>
  <c r="H44" i="11"/>
  <c r="E44" i="11"/>
  <c r="H38" i="11"/>
  <c r="H39" i="11"/>
  <c r="H40" i="11"/>
  <c r="H41" i="11"/>
  <c r="H42" i="11"/>
  <c r="H43" i="11"/>
  <c r="H37" i="11"/>
  <c r="G38" i="11"/>
  <c r="G39" i="11"/>
  <c r="G40" i="11"/>
  <c r="G41" i="11"/>
  <c r="G42" i="11"/>
  <c r="G43" i="11"/>
  <c r="G37" i="11"/>
  <c r="E38" i="11"/>
  <c r="E39" i="11"/>
  <c r="E40" i="11"/>
  <c r="E41" i="11"/>
  <c r="E42" i="11"/>
  <c r="E43" i="11"/>
  <c r="E37" i="11"/>
  <c r="D39" i="11"/>
  <c r="D40" i="11" s="1"/>
  <c r="D41" i="11" s="1"/>
  <c r="D42" i="11" s="1"/>
  <c r="D43" i="11" s="1"/>
  <c r="D38" i="11"/>
  <c r="D37" i="11"/>
  <c r="H24" i="11"/>
  <c r="F24" i="11"/>
  <c r="E24" i="11"/>
  <c r="L11" i="11"/>
  <c r="M11" i="11" s="1"/>
  <c r="L10" i="11"/>
  <c r="M10" i="11" s="1"/>
  <c r="M9" i="11"/>
  <c r="O9" i="11" s="1"/>
  <c r="P9" i="11" s="1"/>
  <c r="L9" i="11"/>
  <c r="O8" i="11"/>
  <c r="P8" i="11" s="1"/>
  <c r="N8" i="11"/>
  <c r="M8" i="11"/>
  <c r="L8" i="11"/>
  <c r="D21" i="11"/>
  <c r="E21" i="11" s="1"/>
  <c r="D22" i="11"/>
  <c r="E22" i="11" s="1"/>
  <c r="D23" i="11"/>
  <c r="E23" i="11" s="1"/>
  <c r="D20" i="11"/>
  <c r="E20" i="11" s="1"/>
  <c r="D56" i="10"/>
  <c r="D55" i="10"/>
  <c r="D54" i="10"/>
  <c r="E54" i="10" s="1"/>
  <c r="H54" i="10" s="1"/>
  <c r="I54" i="10" s="1"/>
  <c r="D53" i="10"/>
  <c r="E53" i="10" s="1"/>
  <c r="D52" i="10"/>
  <c r="E52" i="10" s="1"/>
  <c r="H52" i="10" s="1"/>
  <c r="I52" i="10" s="1"/>
  <c r="D51" i="10"/>
  <c r="E51" i="10" s="1"/>
  <c r="D50" i="10"/>
  <c r="E50" i="10"/>
  <c r="H50" i="10" s="1"/>
  <c r="I50" i="10" s="1"/>
  <c r="H49" i="10"/>
  <c r="I49" i="10" s="1"/>
  <c r="J38" i="10"/>
  <c r="F41" i="10"/>
  <c r="F38" i="10"/>
  <c r="I35" i="10"/>
  <c r="G35" i="10"/>
  <c r="F35" i="10"/>
  <c r="D35" i="10"/>
  <c r="H34" i="10"/>
  <c r="D30" i="10"/>
  <c r="D31" i="10"/>
  <c r="D32" i="10"/>
  <c r="E32" i="10" s="1"/>
  <c r="D33" i="10"/>
  <c r="E33" i="10" s="1"/>
  <c r="D29" i="10"/>
  <c r="E29" i="10" s="1"/>
  <c r="H29" i="10" s="1"/>
  <c r="I29" i="10" s="1"/>
  <c r="D34" i="10"/>
  <c r="E31" i="10"/>
  <c r="E30" i="10"/>
  <c r="H28" i="10"/>
  <c r="I28" i="10" s="1"/>
  <c r="D20" i="9"/>
  <c r="D19" i="9"/>
  <c r="E19" i="9" s="1"/>
  <c r="D18" i="9"/>
  <c r="E18" i="9" s="1"/>
  <c r="D17" i="9"/>
  <c r="E17" i="9" s="1"/>
  <c r="D16" i="9"/>
  <c r="E16" i="9" s="1"/>
  <c r="D15" i="9"/>
  <c r="E15" i="9" s="1"/>
  <c r="H14" i="9"/>
  <c r="I14" i="9" s="1"/>
  <c r="I22" i="8"/>
  <c r="D20" i="8"/>
  <c r="E25" i="8"/>
  <c r="E22" i="8"/>
  <c r="I20" i="8"/>
  <c r="E20" i="8"/>
  <c r="F20" i="8" s="1"/>
  <c r="G20" i="8"/>
  <c r="I15" i="8"/>
  <c r="I16" i="8"/>
  <c r="I17" i="8"/>
  <c r="I18" i="8"/>
  <c r="I19" i="8"/>
  <c r="I14" i="8"/>
  <c r="H15" i="8"/>
  <c r="H16" i="8"/>
  <c r="H17" i="8"/>
  <c r="H18" i="8"/>
  <c r="H19" i="8"/>
  <c r="H14" i="8"/>
  <c r="G15" i="8"/>
  <c r="G16" i="8"/>
  <c r="G17" i="8"/>
  <c r="G18" i="8"/>
  <c r="G19" i="8"/>
  <c r="F15" i="8"/>
  <c r="F16" i="8"/>
  <c r="F17" i="8"/>
  <c r="F18" i="8"/>
  <c r="F19" i="8"/>
  <c r="E15" i="8"/>
  <c r="E16" i="8"/>
  <c r="E17" i="8"/>
  <c r="E18" i="8"/>
  <c r="E19" i="8"/>
  <c r="D16" i="8"/>
  <c r="D17" i="8"/>
  <c r="D18" i="8"/>
  <c r="D19" i="8"/>
  <c r="D15" i="8"/>
  <c r="E26" i="14" l="1"/>
  <c r="F26" i="14" s="1"/>
  <c r="G26" i="14"/>
  <c r="H26" i="14" s="1"/>
  <c r="E32" i="14"/>
  <c r="F32" i="14" s="1"/>
  <c r="G32" i="14"/>
  <c r="H32" i="14" s="1"/>
  <c r="E30" i="14"/>
  <c r="F30" i="14" s="1"/>
  <c r="G30" i="14"/>
  <c r="H30" i="14" s="1"/>
  <c r="H25" i="14"/>
  <c r="E28" i="14"/>
  <c r="F28" i="14" s="1"/>
  <c r="G28" i="14"/>
  <c r="H28" i="14" s="1"/>
  <c r="E25" i="14"/>
  <c r="E27" i="14"/>
  <c r="F27" i="14" s="1"/>
  <c r="E29" i="14"/>
  <c r="F29" i="14" s="1"/>
  <c r="E31" i="14"/>
  <c r="F31" i="14" s="1"/>
  <c r="E33" i="14"/>
  <c r="F33" i="14" s="1"/>
  <c r="C4" i="14"/>
  <c r="F20" i="12"/>
  <c r="G20" i="12"/>
  <c r="H20" i="12" s="1"/>
  <c r="O11" i="12"/>
  <c r="P11" i="12" s="1"/>
  <c r="N11" i="12"/>
  <c r="F21" i="12"/>
  <c r="G21" i="12"/>
  <c r="H21" i="12" s="1"/>
  <c r="O9" i="12"/>
  <c r="P9" i="12" s="1"/>
  <c r="N9" i="12"/>
  <c r="D40" i="12"/>
  <c r="E39" i="12"/>
  <c r="N10" i="12"/>
  <c r="F22" i="12"/>
  <c r="E24" i="12"/>
  <c r="F37" i="12"/>
  <c r="E38" i="12"/>
  <c r="G37" i="12"/>
  <c r="H37" i="12" s="1"/>
  <c r="N11" i="11"/>
  <c r="O11" i="11"/>
  <c r="P11" i="11" s="1"/>
  <c r="O10" i="11"/>
  <c r="P10" i="11" s="1"/>
  <c r="N10" i="11"/>
  <c r="N9" i="11"/>
  <c r="F23" i="11"/>
  <c r="G23" i="11"/>
  <c r="H23" i="11" s="1"/>
  <c r="G22" i="11"/>
  <c r="H22" i="11" s="1"/>
  <c r="F22" i="11"/>
  <c r="G20" i="11"/>
  <c r="H20" i="11" s="1"/>
  <c r="F20" i="11"/>
  <c r="G21" i="11"/>
  <c r="H21" i="11" s="1"/>
  <c r="F21" i="11"/>
  <c r="F53" i="10"/>
  <c r="H53" i="10"/>
  <c r="I53" i="10" s="1"/>
  <c r="G53" i="10"/>
  <c r="F51" i="10"/>
  <c r="H51" i="10"/>
  <c r="I51" i="10" s="1"/>
  <c r="G51" i="10"/>
  <c r="I55" i="10"/>
  <c r="I56" i="10" s="1"/>
  <c r="J59" i="10" s="1"/>
  <c r="F50" i="10"/>
  <c r="F52" i="10"/>
  <c r="F54" i="10"/>
  <c r="G50" i="10"/>
  <c r="G52" i="10"/>
  <c r="G54" i="10"/>
  <c r="E55" i="10"/>
  <c r="H33" i="10"/>
  <c r="I33" i="10" s="1"/>
  <c r="G33" i="10"/>
  <c r="F33" i="10"/>
  <c r="G30" i="10"/>
  <c r="F30" i="10"/>
  <c r="H30" i="10"/>
  <c r="I30" i="10" s="1"/>
  <c r="H31" i="10"/>
  <c r="I31" i="10" s="1"/>
  <c r="G31" i="10"/>
  <c r="F31" i="10"/>
  <c r="G32" i="10"/>
  <c r="F32" i="10"/>
  <c r="H32" i="10"/>
  <c r="I32" i="10" s="1"/>
  <c r="F29" i="10"/>
  <c r="G29" i="10"/>
  <c r="E34" i="10"/>
  <c r="G18" i="9"/>
  <c r="F18" i="9"/>
  <c r="H18" i="9"/>
  <c r="I18" i="9" s="1"/>
  <c r="H15" i="9"/>
  <c r="I15" i="9" s="1"/>
  <c r="E20" i="9"/>
  <c r="G15" i="9"/>
  <c r="F15" i="9"/>
  <c r="H19" i="9"/>
  <c r="I19" i="9" s="1"/>
  <c r="G19" i="9"/>
  <c r="F19" i="9"/>
  <c r="H17" i="9"/>
  <c r="I17" i="9" s="1"/>
  <c r="G17" i="9"/>
  <c r="F17" i="9"/>
  <c r="G16" i="9"/>
  <c r="F16" i="9"/>
  <c r="H16" i="9"/>
  <c r="I16" i="9" s="1"/>
  <c r="H34" i="14" l="1"/>
  <c r="H37" i="14" s="1"/>
  <c r="G34" i="14"/>
  <c r="D4" i="14"/>
  <c r="C5" i="14"/>
  <c r="F25" i="14"/>
  <c r="F34" i="14" s="1"/>
  <c r="F37" i="14" s="1"/>
  <c r="E34" i="14"/>
  <c r="E37" i="14" s="1"/>
  <c r="H24" i="12"/>
  <c r="F24" i="12"/>
  <c r="D41" i="12"/>
  <c r="E40" i="12"/>
  <c r="G38" i="12"/>
  <c r="H38" i="12" s="1"/>
  <c r="F38" i="12"/>
  <c r="F39" i="12"/>
  <c r="G39" i="12"/>
  <c r="H39" i="12" s="1"/>
  <c r="G55" i="10"/>
  <c r="G56" i="10" s="1"/>
  <c r="F62" i="10" s="1"/>
  <c r="F55" i="10"/>
  <c r="F56" i="10" s="1"/>
  <c r="F59" i="10" s="1"/>
  <c r="H55" i="10"/>
  <c r="I34" i="10"/>
  <c r="G34" i="10"/>
  <c r="F34" i="10"/>
  <c r="I20" i="9"/>
  <c r="I22" i="9" s="1"/>
  <c r="G20" i="9"/>
  <c r="E25" i="9" s="1"/>
  <c r="F20" i="9"/>
  <c r="E22" i="9" s="1"/>
  <c r="D5" i="14" l="1"/>
  <c r="C6" i="14"/>
  <c r="E4" i="14"/>
  <c r="G4" i="14"/>
  <c r="G40" i="12"/>
  <c r="H40" i="12" s="1"/>
  <c r="F40" i="12"/>
  <c r="E41" i="12"/>
  <c r="D42" i="12"/>
  <c r="H4" i="14" l="1"/>
  <c r="D6" i="14"/>
  <c r="C7" i="14"/>
  <c r="F4" i="14"/>
  <c r="G5" i="14"/>
  <c r="H5" i="14" s="1"/>
  <c r="E5" i="14"/>
  <c r="F5" i="14" s="1"/>
  <c r="D43" i="12"/>
  <c r="E42" i="12"/>
  <c r="G41" i="12"/>
  <c r="H41" i="12" s="1"/>
  <c r="F41" i="12"/>
  <c r="G6" i="14" l="1"/>
  <c r="H6" i="14" s="1"/>
  <c r="E6" i="14"/>
  <c r="F6" i="14" s="1"/>
  <c r="D7" i="14"/>
  <c r="C8" i="14"/>
  <c r="G42" i="12"/>
  <c r="H42" i="12" s="1"/>
  <c r="F42" i="12"/>
  <c r="E44" i="12"/>
  <c r="E46" i="12" s="1"/>
  <c r="H44" i="12"/>
  <c r="E48" i="12" s="1"/>
  <c r="H34" i="4"/>
  <c r="G34" i="4"/>
  <c r="F34" i="4"/>
  <c r="E34" i="4"/>
  <c r="E26" i="4"/>
  <c r="E27" i="4"/>
  <c r="E28" i="4"/>
  <c r="E29" i="4"/>
  <c r="E30" i="4"/>
  <c r="E31" i="4"/>
  <c r="E32" i="4"/>
  <c r="E33" i="4"/>
  <c r="D27" i="4"/>
  <c r="D28" i="4"/>
  <c r="D29" i="4"/>
  <c r="D30" i="4"/>
  <c r="D31" i="4"/>
  <c r="D32" i="4"/>
  <c r="D33" i="4"/>
  <c r="D26" i="4"/>
  <c r="C26" i="4"/>
  <c r="C27" i="4"/>
  <c r="C28" i="4"/>
  <c r="C29" i="4"/>
  <c r="C30" i="4"/>
  <c r="C31" i="4"/>
  <c r="C32" i="4"/>
  <c r="C33" i="4"/>
  <c r="C25" i="4"/>
  <c r="I3" i="4"/>
  <c r="C3" i="4"/>
  <c r="D3" i="4" s="1"/>
  <c r="H15" i="3"/>
  <c r="G15" i="3"/>
  <c r="F15" i="3"/>
  <c r="E15" i="3"/>
  <c r="I3" i="3"/>
  <c r="C3" i="3"/>
  <c r="D3" i="3" s="1"/>
  <c r="C6" i="2"/>
  <c r="C7" i="2"/>
  <c r="C8" i="2"/>
  <c r="C9" i="2"/>
  <c r="D9" i="2" s="1"/>
  <c r="C10" i="2"/>
  <c r="C11" i="2"/>
  <c r="C12" i="2"/>
  <c r="C13" i="2"/>
  <c r="D13" i="2" s="1"/>
  <c r="C5" i="2"/>
  <c r="D5" i="2" s="1"/>
  <c r="A13" i="2"/>
  <c r="D12" i="2"/>
  <c r="A12" i="2"/>
  <c r="D11" i="2"/>
  <c r="G11" i="2" s="1"/>
  <c r="H11" i="2" s="1"/>
  <c r="A11" i="2"/>
  <c r="D10" i="2"/>
  <c r="A10" i="2"/>
  <c r="A9" i="2"/>
  <c r="D8" i="2"/>
  <c r="A8" i="2"/>
  <c r="D7" i="2"/>
  <c r="G7" i="2" s="1"/>
  <c r="H7" i="2" s="1"/>
  <c r="A7" i="2"/>
  <c r="D6" i="2"/>
  <c r="A6" i="2"/>
  <c r="A5" i="2"/>
  <c r="A4" i="2"/>
  <c r="A3" i="2"/>
  <c r="A2" i="2"/>
  <c r="H17" i="1"/>
  <c r="F17" i="1"/>
  <c r="E17" i="1"/>
  <c r="G14" i="1"/>
  <c r="H14" i="1"/>
  <c r="F14" i="1"/>
  <c r="E14" i="1"/>
  <c r="H6" i="1"/>
  <c r="H7" i="1"/>
  <c r="H8" i="1"/>
  <c r="H9" i="1"/>
  <c r="H10" i="1"/>
  <c r="H11" i="1"/>
  <c r="H12" i="1"/>
  <c r="H13" i="1"/>
  <c r="H5" i="1"/>
  <c r="G6" i="1"/>
  <c r="G7" i="1"/>
  <c r="G8" i="1"/>
  <c r="G9" i="1"/>
  <c r="G10" i="1"/>
  <c r="G11" i="1"/>
  <c r="G12" i="1"/>
  <c r="G13" i="1"/>
  <c r="G5" i="1"/>
  <c r="F6" i="1"/>
  <c r="F7" i="1"/>
  <c r="F8" i="1"/>
  <c r="F9" i="1"/>
  <c r="F10" i="1"/>
  <c r="F11" i="1"/>
  <c r="F12" i="1"/>
  <c r="F13" i="1"/>
  <c r="F5" i="1"/>
  <c r="E6" i="1"/>
  <c r="E7" i="1"/>
  <c r="E8" i="1"/>
  <c r="E9" i="1"/>
  <c r="E10" i="1"/>
  <c r="E11" i="1"/>
  <c r="E12" i="1"/>
  <c r="E13" i="1"/>
  <c r="E5" i="1"/>
  <c r="D5" i="1"/>
  <c r="D6" i="1"/>
  <c r="D7" i="1"/>
  <c r="D8" i="1"/>
  <c r="D9" i="1"/>
  <c r="D10" i="1"/>
  <c r="D11" i="1"/>
  <c r="D12" i="1"/>
  <c r="D13" i="1"/>
  <c r="C6" i="1"/>
  <c r="C7" i="1"/>
  <c r="C8" i="1"/>
  <c r="C9" i="1"/>
  <c r="C10" i="1"/>
  <c r="C11" i="1"/>
  <c r="C12" i="1"/>
  <c r="C13" i="1"/>
  <c r="C5" i="1"/>
  <c r="A13" i="1"/>
  <c r="A11" i="1"/>
  <c r="A12" i="1"/>
  <c r="A3" i="1"/>
  <c r="A4" i="1"/>
  <c r="A5" i="1"/>
  <c r="A6" i="1"/>
  <c r="A7" i="1"/>
  <c r="A8" i="1"/>
  <c r="A9" i="1"/>
  <c r="A10" i="1"/>
  <c r="A2" i="1"/>
  <c r="D8" i="14" l="1"/>
  <c r="C9" i="14"/>
  <c r="E7" i="14"/>
  <c r="G7" i="14"/>
  <c r="F44" i="12"/>
  <c r="E47" i="12" s="1"/>
  <c r="C4" i="4"/>
  <c r="C5" i="3"/>
  <c r="C4" i="3"/>
  <c r="D4" i="3" s="1"/>
  <c r="E9" i="2"/>
  <c r="G9" i="2"/>
  <c r="H9" i="2" s="1"/>
  <c r="F9" i="2"/>
  <c r="G8" i="2"/>
  <c r="H8" i="2" s="1"/>
  <c r="F8" i="2"/>
  <c r="E8" i="2"/>
  <c r="G10" i="2"/>
  <c r="H10" i="2" s="1"/>
  <c r="F10" i="2"/>
  <c r="E10" i="2"/>
  <c r="E5" i="2"/>
  <c r="G5" i="2"/>
  <c r="F5" i="2"/>
  <c r="G12" i="2"/>
  <c r="H12" i="2" s="1"/>
  <c r="F12" i="2"/>
  <c r="E12" i="2"/>
  <c r="F6" i="2"/>
  <c r="E6" i="2"/>
  <c r="G6" i="2"/>
  <c r="H6" i="2" s="1"/>
  <c r="E13" i="2"/>
  <c r="G13" i="2"/>
  <c r="H13" i="2" s="1"/>
  <c r="F13" i="2"/>
  <c r="E7" i="2"/>
  <c r="E11" i="2"/>
  <c r="F7" i="2"/>
  <c r="F11" i="2"/>
  <c r="H7" i="14" l="1"/>
  <c r="D9" i="14"/>
  <c r="C10" i="14"/>
  <c r="F7" i="14"/>
  <c r="E8" i="14"/>
  <c r="F8" i="14" s="1"/>
  <c r="G8" i="14"/>
  <c r="H8" i="14" s="1"/>
  <c r="D4" i="4"/>
  <c r="C5" i="4"/>
  <c r="C6" i="3"/>
  <c r="D5" i="3"/>
  <c r="E4" i="3"/>
  <c r="F4" i="3" s="1"/>
  <c r="G4" i="3"/>
  <c r="H4" i="3" s="1"/>
  <c r="F14" i="2"/>
  <c r="F17" i="2" s="1"/>
  <c r="H5" i="2"/>
  <c r="G14" i="2"/>
  <c r="H14" i="2" s="1"/>
  <c r="H17" i="2" s="1"/>
  <c r="E14" i="2"/>
  <c r="E17" i="2" s="1"/>
  <c r="D10" i="14" l="1"/>
  <c r="C11" i="14"/>
  <c r="G9" i="14"/>
  <c r="H9" i="14" s="1"/>
  <c r="E9" i="14"/>
  <c r="F9" i="14" s="1"/>
  <c r="D25" i="4"/>
  <c r="D5" i="4"/>
  <c r="C6" i="4"/>
  <c r="G4" i="4"/>
  <c r="E4" i="4"/>
  <c r="G5" i="3"/>
  <c r="H5" i="3" s="1"/>
  <c r="E5" i="3"/>
  <c r="F5" i="3" s="1"/>
  <c r="C7" i="3"/>
  <c r="D6" i="3"/>
  <c r="D11" i="14" l="1"/>
  <c r="C12" i="14"/>
  <c r="E10" i="14"/>
  <c r="F10" i="14" s="1"/>
  <c r="G10" i="14"/>
  <c r="H10" i="14" s="1"/>
  <c r="G25" i="4"/>
  <c r="H25" i="4" s="1"/>
  <c r="E25" i="4"/>
  <c r="F25" i="4" s="1"/>
  <c r="H4" i="4"/>
  <c r="F4" i="4"/>
  <c r="C7" i="4"/>
  <c r="D6" i="4"/>
  <c r="E5" i="4"/>
  <c r="F5" i="4" s="1"/>
  <c r="G5" i="4"/>
  <c r="H5" i="4" s="1"/>
  <c r="G6" i="3"/>
  <c r="E6" i="3"/>
  <c r="C8" i="3"/>
  <c r="D7" i="3"/>
  <c r="E11" i="14" l="1"/>
  <c r="F11" i="14" s="1"/>
  <c r="G11" i="14"/>
  <c r="H11" i="14" s="1"/>
  <c r="D12" i="14"/>
  <c r="C13" i="14"/>
  <c r="G26" i="4"/>
  <c r="H26" i="4" s="1"/>
  <c r="G6" i="4"/>
  <c r="H6" i="4" s="1"/>
  <c r="E6" i="4"/>
  <c r="F6" i="4" s="1"/>
  <c r="D7" i="4"/>
  <c r="C8" i="4"/>
  <c r="G7" i="3"/>
  <c r="H7" i="3" s="1"/>
  <c r="E7" i="3"/>
  <c r="F7" i="3" s="1"/>
  <c r="C9" i="3"/>
  <c r="D8" i="3"/>
  <c r="F6" i="3"/>
  <c r="H6" i="3"/>
  <c r="E12" i="14" l="1"/>
  <c r="F12" i="14" s="1"/>
  <c r="G12" i="14"/>
  <c r="H12" i="14" s="1"/>
  <c r="D13" i="14"/>
  <c r="C14" i="14"/>
  <c r="D14" i="14" s="1"/>
  <c r="F26" i="4"/>
  <c r="G27" i="4"/>
  <c r="F27" i="4"/>
  <c r="E7" i="4"/>
  <c r="F7" i="4" s="1"/>
  <c r="G7" i="4"/>
  <c r="H7" i="4" s="1"/>
  <c r="C9" i="4"/>
  <c r="D8" i="4"/>
  <c r="E8" i="3"/>
  <c r="G8" i="3"/>
  <c r="C10" i="3"/>
  <c r="D9" i="3"/>
  <c r="G14" i="14" l="1"/>
  <c r="E14" i="14"/>
  <c r="E13" i="14"/>
  <c r="F13" i="14" s="1"/>
  <c r="G13" i="14"/>
  <c r="H13" i="14" s="1"/>
  <c r="G28" i="4"/>
  <c r="H28" i="4" s="1"/>
  <c r="H27" i="4"/>
  <c r="G8" i="4"/>
  <c r="E8" i="4"/>
  <c r="D9" i="4"/>
  <c r="C10" i="4"/>
  <c r="E9" i="3"/>
  <c r="F9" i="3" s="1"/>
  <c r="G9" i="3"/>
  <c r="H9" i="3" s="1"/>
  <c r="C11" i="3"/>
  <c r="D10" i="3"/>
  <c r="H8" i="3"/>
  <c r="F8" i="3"/>
  <c r="F14" i="14" l="1"/>
  <c r="F15" i="14" s="1"/>
  <c r="F18" i="14" s="1"/>
  <c r="E15" i="14"/>
  <c r="E18" i="14" s="1"/>
  <c r="H14" i="14"/>
  <c r="H15" i="14" s="1"/>
  <c r="H18" i="14" s="1"/>
  <c r="G15" i="14"/>
  <c r="G29" i="4"/>
  <c r="H29" i="4" s="1"/>
  <c r="F29" i="4"/>
  <c r="F28" i="4"/>
  <c r="E9" i="4"/>
  <c r="F9" i="4" s="1"/>
  <c r="G9" i="4"/>
  <c r="H9" i="4" s="1"/>
  <c r="F8" i="4"/>
  <c r="C11" i="4"/>
  <c r="D10" i="4"/>
  <c r="H8" i="4"/>
  <c r="G10" i="3"/>
  <c r="H10" i="3" s="1"/>
  <c r="E10" i="3"/>
  <c r="C12" i="3"/>
  <c r="D11" i="3"/>
  <c r="G30" i="4" l="1"/>
  <c r="H30" i="4" s="1"/>
  <c r="G10" i="4"/>
  <c r="E10" i="4"/>
  <c r="D11" i="4"/>
  <c r="C12" i="4"/>
  <c r="G11" i="3"/>
  <c r="E11" i="3"/>
  <c r="F11" i="3" s="1"/>
  <c r="F10" i="3"/>
  <c r="C13" i="3"/>
  <c r="D12" i="3"/>
  <c r="F30" i="4" l="1"/>
  <c r="G31" i="4"/>
  <c r="H31" i="4" s="1"/>
  <c r="F31" i="4"/>
  <c r="F10" i="4"/>
  <c r="H10" i="4"/>
  <c r="E11" i="4"/>
  <c r="F11" i="4" s="1"/>
  <c r="G11" i="4"/>
  <c r="H11" i="4" s="1"/>
  <c r="C13" i="4"/>
  <c r="D12" i="4"/>
  <c r="E12" i="3"/>
  <c r="G12" i="3"/>
  <c r="H12" i="3" s="1"/>
  <c r="C14" i="3"/>
  <c r="D14" i="3" s="1"/>
  <c r="D13" i="3"/>
  <c r="H11" i="3"/>
  <c r="F32" i="4" l="1"/>
  <c r="G32" i="4"/>
  <c r="H32" i="4" s="1"/>
  <c r="G33" i="4"/>
  <c r="G12" i="4"/>
  <c r="H12" i="4" s="1"/>
  <c r="E12" i="4"/>
  <c r="F12" i="4" s="1"/>
  <c r="D13" i="4"/>
  <c r="C14" i="4"/>
  <c r="D14" i="4" s="1"/>
  <c r="E13" i="3"/>
  <c r="F13" i="3" s="1"/>
  <c r="G13" i="3"/>
  <c r="G14" i="3"/>
  <c r="H14" i="3" s="1"/>
  <c r="E14" i="3"/>
  <c r="F14" i="3" s="1"/>
  <c r="F12" i="3"/>
  <c r="F33" i="4" l="1"/>
  <c r="F37" i="4" s="1"/>
  <c r="E37" i="4"/>
  <c r="H33" i="4"/>
  <c r="H37" i="4" s="1"/>
  <c r="G14" i="4"/>
  <c r="E14" i="4"/>
  <c r="E13" i="4"/>
  <c r="F13" i="4" s="1"/>
  <c r="G13" i="4"/>
  <c r="H13" i="4" s="1"/>
  <c r="H13" i="3"/>
  <c r="F14" i="4" l="1"/>
  <c r="F15" i="4" s="1"/>
  <c r="E15" i="4"/>
  <c r="H14" i="4"/>
  <c r="H15" i="4" s="1"/>
  <c r="G15" i="4"/>
</calcChain>
</file>

<file path=xl/sharedStrings.xml><?xml version="1.0" encoding="utf-8"?>
<sst xmlns="http://schemas.openxmlformats.org/spreadsheetml/2006/main" count="598" uniqueCount="90">
  <si>
    <t>Week</t>
  </si>
  <si>
    <t>Forecast</t>
  </si>
  <si>
    <t>Time Series Vale</t>
  </si>
  <si>
    <t>Forecast Error</t>
  </si>
  <si>
    <t>Absolute Forcast Error</t>
  </si>
  <si>
    <t>Squared Forcast Error</t>
  </si>
  <si>
    <t>Percentage Error</t>
  </si>
  <si>
    <t>Absolute Percentage Error</t>
  </si>
  <si>
    <t>-</t>
  </si>
  <si>
    <t>Total:</t>
  </si>
  <si>
    <t>MAEF</t>
  </si>
  <si>
    <t>MSFE</t>
  </si>
  <si>
    <t>MAPE</t>
  </si>
  <si>
    <t>Smoothing Constant</t>
  </si>
  <si>
    <t>Problem 1:</t>
  </si>
  <si>
    <t>Exponential Smoothing</t>
  </si>
  <si>
    <t>Problem 2:</t>
  </si>
  <si>
    <t>Chapter 15, Problem 13</t>
  </si>
  <si>
    <t>Month</t>
  </si>
  <si>
    <t>Three-Month moving average</t>
  </si>
  <si>
    <t>Table 15.13</t>
  </si>
  <si>
    <t>Year</t>
  </si>
  <si>
    <t>Quarter</t>
  </si>
  <si>
    <t>Sales</t>
  </si>
  <si>
    <t>Seasonality</t>
  </si>
  <si>
    <t>Qrt1</t>
  </si>
  <si>
    <t>Qrt2</t>
  </si>
  <si>
    <t>Qrt3</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</si>
  <si>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</si>
  <si>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</si>
  <si>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</si>
  <si>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</si>
  <si>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</si>
  <si>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</si>
  <si>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</si>
  <si>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</si>
  <si>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</si>
  <si>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</si>
  <si>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</si>
  <si>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</si>
  <si>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</si>
  <si>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</si>
  <si>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</si>
  <si>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</si>
  <si>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</si>
  <si>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</si>
  <si>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</si>
  <si>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</si>
  <si>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</si>
  <si>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</si>
  <si>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</si>
  <si>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</si>
  <si>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</si>
  <si>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X Variable 2</t>
  </si>
  <si>
    <t>X Variable 3</t>
  </si>
  <si>
    <t>Table 15.15</t>
  </si>
  <si>
    <t>Smartphone Sales Time Series</t>
  </si>
  <si>
    <t>Sales (1000s)</t>
  </si>
  <si>
    <t>Period</t>
  </si>
  <si>
    <t>Qtr1</t>
  </si>
  <si>
    <t>Qtr2</t>
  </si>
  <si>
    <t>Qtr3</t>
  </si>
  <si>
    <t>Value</t>
  </si>
  <si>
    <t>Forcast</t>
  </si>
  <si>
    <t>Forcast Error</t>
  </si>
  <si>
    <t>Absolute Value of Forecast error</t>
  </si>
  <si>
    <t>Squared Forecast Error</t>
  </si>
  <si>
    <t>Percentage Error (%)</t>
  </si>
  <si>
    <t>Absolute Value of Percentage Error</t>
  </si>
  <si>
    <t>=============</t>
  </si>
  <si>
    <t>A|Method</t>
  </si>
  <si>
    <t>B|Method</t>
  </si>
  <si>
    <t>MFE=</t>
  </si>
  <si>
    <t>MSFE=</t>
  </si>
  <si>
    <t>MAPE=</t>
  </si>
  <si>
    <t>Three-Week Moving Average</t>
  </si>
  <si>
    <t>Linear Trend Projection</t>
  </si>
  <si>
    <t>Regression Analysis</t>
  </si>
  <si>
    <t>Table</t>
  </si>
  <si>
    <t>Bicycle Sales Time Series</t>
  </si>
  <si>
    <t>MFE</t>
  </si>
  <si>
    <t>Time Series</t>
  </si>
  <si>
    <t>Sales(1000s)</t>
  </si>
  <si>
    <t>Period (t)</t>
  </si>
  <si>
    <t>Hint: Seasonal effort in part c</t>
  </si>
  <si>
    <t>b_o</t>
  </si>
  <si>
    <t>b_1</t>
  </si>
  <si>
    <t>Time (t)</t>
  </si>
  <si>
    <t>SFE</t>
  </si>
  <si>
    <t>MSE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</si>
</sst>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1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47">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center" vertical="center"/>
    </xf>
    <xf numFmtId="2" fontId="0" fillId="0" borderId="0" xfId="0" applyNumberFormat="1" applyAlignment="1">
      <alignment horizontal="center" vertical="center"/>
    </xf>
    <xf numFmtId="2" fontId="0" fillId="0" borderId="1" xfId="0" applyNumberFormat="1" applyBorder="1" applyAlignment="1">
      <alignment horizontal="center" vertical="center"/>
    </xf>
    <xf numFmtId="2" fontId="0" fillId="0" borderId="0" xfId="0" applyNumberFormat="1"/>
    <xf numFmtId="0" fontId="0" fillId="0" borderId="3" xfId="0" applyBorder="1"/>
    <xf numFmtId="2" fontId="0" fillId="0" borderId="3" xfId="0" applyNumberFormat="1" applyBorder="1"/>
    <xf numFmtId="2" fontId="0" fillId="0" borderId="3" xfId="0" applyNumberFormat="1"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center" vertical="center"/>
    </xf>
    <xf numFmtId="2" fontId="0" fillId="0" borderId="2" xfId="0" applyNumberFormat="1" applyBorder="1" applyAlignment="1">
      <alignment horizontal="center" vertical="center"/>
    </xf>
    <xf numFmtId="0" fontId="0" fillId="0" borderId="1" xfId="0" applyBorder="1"/>
    <xf numFmtId="0" fontId="0" fillId="0" borderId="4" xfId="0" applyBorder="1"/>
    <xf numFmtId="0" fontId="2" fillId="0" borderId="5" xfId="0" applyFont="1" applyBorder="1" applyAlignment="1">
      <alignment horizontal="center"/>
    </xf>
    <xf numFmtId="0" fontId="2" fillId="0" borderId="5" xfId="0" applyFont="1" applyBorder="1" applyAlignment="1">
      <alignment horizontal="centerContinuous"/>
    </xf>
    <xf numFmtId="9" fontId="0" fillId="0" borderId="0" xfId="1" applyFont="1"/>
    <xf numFmtId="9" fontId="0" fillId="0" borderId="1" xfId="1" applyFont="1" applyBorder="1"/>
    <xf numFmtId="9" fontId="0" fillId="0" borderId="0" xfId="0" applyNumberFormat="1"/>
    <xf numFmtId="0" fontId="0" fillId="0" borderId="0" xfId="0" quotePrefix="1"/>
    <xf numFmtId="9" fontId="0" fillId="0" borderId="0" xfId="1" applyFont="1" applyBorder="1"/>
    <xf numFmtId="9" fontId="0" fillId="0" borderId="4" xfId="1" applyFont="1" applyFill="1" applyBorder="1"/>
    <xf numFmtId="9" fontId="0" fillId="0" borderId="4" xfId="0" applyNumberFormat="1" applyBorder="1"/>
    <xf numFmtId="9" fontId="0" fillId="0" borderId="4" xfId="1" applyFont="1" applyBorder="1"/>
    <xf numFmtId="0" fontId="0" fillId="0" borderId="2" xfId="0" applyBorder="1"/>
    <xf numFmtId="9" fontId="0" fillId="0" borderId="2" xfId="1" applyFont="1" applyBorder="1" applyAlignment="1">
      <alignment horizontal="center" vertic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2" borderId="0" xfId="0" applyFill="1" applyAlignment="1">
      <alignment horizontal="center"/>
    </xf>
    <xf numFmtId="0" fontId="0" fillId="0" borderId="9" xfId="0" applyBorder="1"/>
    <xf numFmtId="0" fontId="0" fillId="0" borderId="0" xfId="0"/>
    <xf numFmtId="0" fontId="0" fillId="0" borderId="0" xfId="0" applyAlignment="1">
      <alignment horizontal="center" vertical="center"/>
    </xf>
    <xf numFmtId="0" fontId="0" fillId="0" borderId="2" xfId="0" applyBorder="1" applyAlignment="1">
      <alignment horizontal="center" vertical="center"/>
    </xf>
    <xf numFmtId="0" fontId="0" fillId="0" borderId="6" xfId="0" applyBorder="1"/>
    <xf numFmtId="0" fontId="0" fillId="0" borderId="7" xfId="0" applyBorder="1"/>
    <xf numFmtId="0" fontId="0" fillId="0" borderId="3" xfId="0" applyBorder="1"/>
    <xf numFmtId="0" fontId="0" fillId="0" borderId="1" xfId="0" applyBorder="1" applyAlignment="1">
      <alignment wrapText="1"/>
    </xf>
    <xf numFmtId="0" fontId="0" fillId="0" borderId="0" xfId="0" applyAlignment="1">
      <alignment horizontal="center"/>
    </xf>
    <xf numFmtId="0" fontId="0" fillId="0" borderId="1" xfId="0" applyBorder="1"/>
    <xf numFmtId="2" fontId="0" fillId="0" borderId="1" xfId="0" applyNumberFormat="1" applyBorder="1"/>
    <xf numFmtId="2" fontId="0" fillId="0" borderId="0" xfId="0" applyNumberFormat="1" applyFill="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'P28'!$E$10</c:f>
              <c:strCache>
                <c:ptCount val="1"/>
                <c:pt idx="0">
                  <c:v>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movingAvg"/>
            <c:period val="3"/>
            <c:dispRSqr val="0"/>
            <c:dispEq val="0"/>
          </c:trendline>
          <c:val>
            <c:numRef>
              <c:f>'P28'!$E$11:$E$30</c:f>
              <c:numCache>
                <c:formatCode>General</c:formatCode>
                <c:ptCount val="20"/>
                <c:pt idx="0">
                  <c:v>20</c:v>
                </c:pt>
                <c:pt idx="1">
                  <c:v>100</c:v>
                </c:pt>
                <c:pt idx="2">
                  <c:v>175</c:v>
                </c:pt>
                <c:pt idx="3">
                  <c:v>13</c:v>
                </c:pt>
                <c:pt idx="4">
                  <c:v>37</c:v>
                </c:pt>
                <c:pt idx="5">
                  <c:v>136</c:v>
                </c:pt>
                <c:pt idx="6">
                  <c:v>245</c:v>
                </c:pt>
                <c:pt idx="7">
                  <c:v>26</c:v>
                </c:pt>
                <c:pt idx="8">
                  <c:v>75</c:v>
                </c:pt>
                <c:pt idx="9">
                  <c:v>155</c:v>
                </c:pt>
                <c:pt idx="10">
                  <c:v>326</c:v>
                </c:pt>
                <c:pt idx="11">
                  <c:v>48</c:v>
                </c:pt>
                <c:pt idx="12">
                  <c:v>92</c:v>
                </c:pt>
                <c:pt idx="13">
                  <c:v>202</c:v>
                </c:pt>
                <c:pt idx="14">
                  <c:v>384</c:v>
                </c:pt>
                <c:pt idx="15">
                  <c:v>82</c:v>
                </c:pt>
                <c:pt idx="16">
                  <c:v>176</c:v>
                </c:pt>
                <c:pt idx="17">
                  <c:v>282</c:v>
                </c:pt>
                <c:pt idx="18">
                  <c:v>445</c:v>
                </c:pt>
                <c:pt idx="19">
                  <c:v>181</c:v>
                </c:pt>
              </c:numCache>
            </c:numRef>
          </c:val>
          <c:smooth val="0"/>
          <c:extLst>
            <c:ext xmlns:c16="http://schemas.microsoft.com/office/drawing/2014/chart" uri="{C3380CC4-5D6E-409C-BE32-E72D297353CC}">
              <c16:uniqueId val="{00000000-5832-4E77-95E9-3C9AE9A24DF7}"/>
            </c:ext>
          </c:extLst>
        </c:ser>
        <c:dLbls>
          <c:showLegendKey val="0"/>
          <c:showVal val="0"/>
          <c:showCatName val="0"/>
          <c:showSerName val="0"/>
          <c:showPercent val="0"/>
          <c:showBubbleSize val="0"/>
        </c:dLbls>
        <c:marker val="1"/>
        <c:smooth val="0"/>
        <c:axId val="633924200"/>
        <c:axId val="633924560"/>
      </c:lineChart>
      <c:catAx>
        <c:axId val="6339242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924560"/>
        <c:crosses val="autoZero"/>
        <c:auto val="1"/>
        <c:lblAlgn val="ctr"/>
        <c:lblOffset val="100"/>
        <c:noMultiLvlLbl val="0"/>
      </c:catAx>
      <c:valAx>
        <c:axId val="633924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924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 Variable 2 Line Fit  Plot</a:t>
            </a:r>
          </a:p>
        </c:rich>
      </c:tx>
      <c:overlay val="0"/>
    </c:title>
    <c:autoTitleDeleted val="0"/>
    <c:plotArea>
      <c:layout/>
      <c:scatterChart>
        <c:scatterStyle val="lineMarker"/>
        <c:varyColors val="0"/>
        <c:ser>
          <c:idx val="0"/>
          <c:order val="0"/>
          <c:tx>
            <c:v>Y</c:v>
          </c:tx>
          <c:spPr>
            <a:ln w="19050">
              <a:noFill/>
            </a:ln>
          </c:spPr>
          <c:xVal>
            <c:numRef>
              <c:f>'Topic 15.4, 15.5'!$F$131:$F$146</c:f>
              <c:numCache>
                <c:formatCode>General</c:formatCode>
                <c:ptCount val="16"/>
                <c:pt idx="0">
                  <c:v>0</c:v>
                </c:pt>
                <c:pt idx="1">
                  <c:v>1</c:v>
                </c:pt>
                <c:pt idx="2">
                  <c:v>0</c:v>
                </c:pt>
                <c:pt idx="3">
                  <c:v>0</c:v>
                </c:pt>
                <c:pt idx="4">
                  <c:v>0</c:v>
                </c:pt>
                <c:pt idx="5">
                  <c:v>1</c:v>
                </c:pt>
                <c:pt idx="6">
                  <c:v>0</c:v>
                </c:pt>
                <c:pt idx="7">
                  <c:v>0</c:v>
                </c:pt>
                <c:pt idx="8">
                  <c:v>0</c:v>
                </c:pt>
                <c:pt idx="9">
                  <c:v>1</c:v>
                </c:pt>
                <c:pt idx="10">
                  <c:v>0</c:v>
                </c:pt>
                <c:pt idx="11">
                  <c:v>0</c:v>
                </c:pt>
                <c:pt idx="12">
                  <c:v>0</c:v>
                </c:pt>
                <c:pt idx="13">
                  <c:v>1</c:v>
                </c:pt>
                <c:pt idx="14">
                  <c:v>0</c:v>
                </c:pt>
                <c:pt idx="15">
                  <c:v>0</c:v>
                </c:pt>
              </c:numCache>
            </c:numRef>
          </c:xVal>
          <c:yVal>
            <c:numRef>
              <c:f>'Topic 15.4, 15.5'!$H$131:$H$146</c:f>
              <c:numCache>
                <c:formatCode>General</c:formatCode>
                <c:ptCount val="16"/>
                <c:pt idx="0">
                  <c:v>4.8</c:v>
                </c:pt>
                <c:pt idx="1">
                  <c:v>4.0999999999999996</c:v>
                </c:pt>
                <c:pt idx="2">
                  <c:v>6</c:v>
                </c:pt>
                <c:pt idx="3">
                  <c:v>6.5</c:v>
                </c:pt>
                <c:pt idx="4">
                  <c:v>5.8</c:v>
                </c:pt>
                <c:pt idx="5">
                  <c:v>5.2</c:v>
                </c:pt>
                <c:pt idx="6">
                  <c:v>6.8</c:v>
                </c:pt>
                <c:pt idx="7">
                  <c:v>7.4</c:v>
                </c:pt>
                <c:pt idx="8">
                  <c:v>6</c:v>
                </c:pt>
                <c:pt idx="9">
                  <c:v>5.6</c:v>
                </c:pt>
                <c:pt idx="10">
                  <c:v>7.5</c:v>
                </c:pt>
                <c:pt idx="11">
                  <c:v>7.8</c:v>
                </c:pt>
                <c:pt idx="12">
                  <c:v>6.3</c:v>
                </c:pt>
                <c:pt idx="13">
                  <c:v>5.9</c:v>
                </c:pt>
                <c:pt idx="14">
                  <c:v>8</c:v>
                </c:pt>
                <c:pt idx="15">
                  <c:v>8.4</c:v>
                </c:pt>
              </c:numCache>
            </c:numRef>
          </c:yVal>
          <c:smooth val="0"/>
          <c:extLst>
            <c:ext xmlns:c16="http://schemas.microsoft.com/office/drawing/2014/chart" uri="{C3380CC4-5D6E-409C-BE32-E72D297353CC}">
              <c16:uniqueId val="{00000001-C123-4A2C-B75D-7806632C5DAB}"/>
            </c:ext>
          </c:extLst>
        </c:ser>
        <c:ser>
          <c:idx val="1"/>
          <c:order val="1"/>
          <c:tx>
            <c:v>Predicted Y</c:v>
          </c:tx>
          <c:spPr>
            <a:ln w="19050">
              <a:noFill/>
            </a:ln>
          </c:spPr>
          <c:xVal>
            <c:numRef>
              <c:f>'Topic 15.4, 15.5'!$F$131:$F$146</c:f>
              <c:numCache>
                <c:formatCode>General</c:formatCode>
                <c:ptCount val="16"/>
                <c:pt idx="0">
                  <c:v>0</c:v>
                </c:pt>
                <c:pt idx="1">
                  <c:v>1</c:v>
                </c:pt>
                <c:pt idx="2">
                  <c:v>0</c:v>
                </c:pt>
                <c:pt idx="3">
                  <c:v>0</c:v>
                </c:pt>
                <c:pt idx="4">
                  <c:v>0</c:v>
                </c:pt>
                <c:pt idx="5">
                  <c:v>1</c:v>
                </c:pt>
                <c:pt idx="6">
                  <c:v>0</c:v>
                </c:pt>
                <c:pt idx="7">
                  <c:v>0</c:v>
                </c:pt>
                <c:pt idx="8">
                  <c:v>0</c:v>
                </c:pt>
                <c:pt idx="9">
                  <c:v>1</c:v>
                </c:pt>
                <c:pt idx="10">
                  <c:v>0</c:v>
                </c:pt>
                <c:pt idx="11">
                  <c:v>0</c:v>
                </c:pt>
                <c:pt idx="12">
                  <c:v>0</c:v>
                </c:pt>
                <c:pt idx="13">
                  <c:v>1</c:v>
                </c:pt>
                <c:pt idx="14">
                  <c:v>0</c:v>
                </c:pt>
                <c:pt idx="15">
                  <c:v>0</c:v>
                </c:pt>
              </c:numCache>
            </c:numRef>
          </c:xVal>
          <c:yVal>
            <c:numRef>
              <c:f>'Topic 15.4, 15.5'!$L$156:$L$171</c:f>
              <c:numCache>
                <c:formatCode>General</c:formatCode>
                <c:ptCount val="16"/>
              </c:numCache>
            </c:numRef>
          </c:yVal>
          <c:smooth val="0"/>
          <c:extLst>
            <c:ext xmlns:c16="http://schemas.microsoft.com/office/drawing/2014/chart" uri="{C3380CC4-5D6E-409C-BE32-E72D297353CC}">
              <c16:uniqueId val="{00000002-C123-4A2C-B75D-7806632C5DAB}"/>
            </c:ext>
          </c:extLst>
        </c:ser>
        <c:dLbls>
          <c:showLegendKey val="0"/>
          <c:showVal val="0"/>
          <c:showCatName val="0"/>
          <c:showSerName val="0"/>
          <c:showPercent val="0"/>
          <c:showBubbleSize val="0"/>
        </c:dLbls>
        <c:axId val="637312056"/>
        <c:axId val="637313856"/>
      </c:scatterChart>
      <c:valAx>
        <c:axId val="637312056"/>
        <c:scaling>
          <c:orientation val="minMax"/>
        </c:scaling>
        <c:delete val="0"/>
        <c:axPos val="b"/>
        <c:title>
          <c:tx>
            <c:rich>
              <a:bodyPr/>
              <a:lstStyle/>
              <a:p>
                <a:pPr>
                  <a:defRPr/>
                </a:pPr>
                <a:r>
                  <a:rPr lang="en-US"/>
                  <a:t>X Variable 2</a:t>
                </a:r>
              </a:p>
            </c:rich>
          </c:tx>
          <c:overlay val="0"/>
        </c:title>
        <c:numFmt formatCode="General" sourceLinked="1"/>
        <c:majorTickMark val="out"/>
        <c:minorTickMark val="none"/>
        <c:tickLblPos val="nextTo"/>
        <c:crossAx val="637313856"/>
        <c:crosses val="autoZero"/>
        <c:crossBetween val="midCat"/>
      </c:valAx>
      <c:valAx>
        <c:axId val="637313856"/>
        <c:scaling>
          <c:orientation val="minMax"/>
        </c:scaling>
        <c:delete val="0"/>
        <c:axPos val="l"/>
        <c:title>
          <c:tx>
            <c:rich>
              <a:bodyPr/>
              <a:lstStyle/>
              <a:p>
                <a:pPr>
                  <a:defRPr/>
                </a:pPr>
                <a:r>
                  <a:rPr lang="en-US"/>
                  <a:t>Y</a:t>
                </a:r>
              </a:p>
            </c:rich>
          </c:tx>
          <c:overlay val="0"/>
        </c:title>
        <c:numFmt formatCode="General" sourceLinked="1"/>
        <c:majorTickMark val="out"/>
        <c:minorTickMark val="none"/>
        <c:tickLblPos val="nextTo"/>
        <c:crossAx val="637312056"/>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 Variable 3 Line Fit  Plot</a:t>
            </a:r>
          </a:p>
        </c:rich>
      </c:tx>
      <c:overlay val="0"/>
    </c:title>
    <c:autoTitleDeleted val="0"/>
    <c:plotArea>
      <c:layout/>
      <c:scatterChart>
        <c:scatterStyle val="lineMarker"/>
        <c:varyColors val="0"/>
        <c:ser>
          <c:idx val="0"/>
          <c:order val="0"/>
          <c:tx>
            <c:v>Y</c:v>
          </c:tx>
          <c:spPr>
            <a:ln w="19050">
              <a:noFill/>
            </a:ln>
          </c:spPr>
          <c:xVal>
            <c:numRef>
              <c:f>'Topic 15.4, 15.5'!$G$131:$G$146</c:f>
              <c:numCache>
                <c:formatCode>General</c:formatCode>
                <c:ptCount val="16"/>
                <c:pt idx="0">
                  <c:v>0</c:v>
                </c:pt>
                <c:pt idx="1">
                  <c:v>0</c:v>
                </c:pt>
                <c:pt idx="2">
                  <c:v>1</c:v>
                </c:pt>
                <c:pt idx="3">
                  <c:v>0</c:v>
                </c:pt>
                <c:pt idx="4">
                  <c:v>0</c:v>
                </c:pt>
                <c:pt idx="5">
                  <c:v>0</c:v>
                </c:pt>
                <c:pt idx="6">
                  <c:v>1</c:v>
                </c:pt>
                <c:pt idx="7">
                  <c:v>0</c:v>
                </c:pt>
                <c:pt idx="8">
                  <c:v>0</c:v>
                </c:pt>
                <c:pt idx="9">
                  <c:v>0</c:v>
                </c:pt>
                <c:pt idx="10">
                  <c:v>1</c:v>
                </c:pt>
                <c:pt idx="11">
                  <c:v>0</c:v>
                </c:pt>
                <c:pt idx="12">
                  <c:v>0</c:v>
                </c:pt>
                <c:pt idx="13">
                  <c:v>0</c:v>
                </c:pt>
                <c:pt idx="14">
                  <c:v>1</c:v>
                </c:pt>
                <c:pt idx="15">
                  <c:v>0</c:v>
                </c:pt>
              </c:numCache>
            </c:numRef>
          </c:xVal>
          <c:yVal>
            <c:numRef>
              <c:f>'Topic 15.4, 15.5'!$H$131:$H$146</c:f>
              <c:numCache>
                <c:formatCode>General</c:formatCode>
                <c:ptCount val="16"/>
                <c:pt idx="0">
                  <c:v>4.8</c:v>
                </c:pt>
                <c:pt idx="1">
                  <c:v>4.0999999999999996</c:v>
                </c:pt>
                <c:pt idx="2">
                  <c:v>6</c:v>
                </c:pt>
                <c:pt idx="3">
                  <c:v>6.5</c:v>
                </c:pt>
                <c:pt idx="4">
                  <c:v>5.8</c:v>
                </c:pt>
                <c:pt idx="5">
                  <c:v>5.2</c:v>
                </c:pt>
                <c:pt idx="6">
                  <c:v>6.8</c:v>
                </c:pt>
                <c:pt idx="7">
                  <c:v>7.4</c:v>
                </c:pt>
                <c:pt idx="8">
                  <c:v>6</c:v>
                </c:pt>
                <c:pt idx="9">
                  <c:v>5.6</c:v>
                </c:pt>
                <c:pt idx="10">
                  <c:v>7.5</c:v>
                </c:pt>
                <c:pt idx="11">
                  <c:v>7.8</c:v>
                </c:pt>
                <c:pt idx="12">
                  <c:v>6.3</c:v>
                </c:pt>
                <c:pt idx="13">
                  <c:v>5.9</c:v>
                </c:pt>
                <c:pt idx="14">
                  <c:v>8</c:v>
                </c:pt>
                <c:pt idx="15">
                  <c:v>8.4</c:v>
                </c:pt>
              </c:numCache>
            </c:numRef>
          </c:yVal>
          <c:smooth val="0"/>
          <c:extLst>
            <c:ext xmlns:c16="http://schemas.microsoft.com/office/drawing/2014/chart" uri="{C3380CC4-5D6E-409C-BE32-E72D297353CC}">
              <c16:uniqueId val="{00000001-63A9-402B-9AF5-A850FEB97006}"/>
            </c:ext>
          </c:extLst>
        </c:ser>
        <c:ser>
          <c:idx val="1"/>
          <c:order val="1"/>
          <c:tx>
            <c:v>Predicted Y</c:v>
          </c:tx>
          <c:spPr>
            <a:ln w="19050">
              <a:noFill/>
            </a:ln>
          </c:spPr>
          <c:xVal>
            <c:numRef>
              <c:f>'Topic 15.4, 15.5'!$G$131:$G$146</c:f>
              <c:numCache>
                <c:formatCode>General</c:formatCode>
                <c:ptCount val="16"/>
                <c:pt idx="0">
                  <c:v>0</c:v>
                </c:pt>
                <c:pt idx="1">
                  <c:v>0</c:v>
                </c:pt>
                <c:pt idx="2">
                  <c:v>1</c:v>
                </c:pt>
                <c:pt idx="3">
                  <c:v>0</c:v>
                </c:pt>
                <c:pt idx="4">
                  <c:v>0</c:v>
                </c:pt>
                <c:pt idx="5">
                  <c:v>0</c:v>
                </c:pt>
                <c:pt idx="6">
                  <c:v>1</c:v>
                </c:pt>
                <c:pt idx="7">
                  <c:v>0</c:v>
                </c:pt>
                <c:pt idx="8">
                  <c:v>0</c:v>
                </c:pt>
                <c:pt idx="9">
                  <c:v>0</c:v>
                </c:pt>
                <c:pt idx="10">
                  <c:v>1</c:v>
                </c:pt>
                <c:pt idx="11">
                  <c:v>0</c:v>
                </c:pt>
                <c:pt idx="12">
                  <c:v>0</c:v>
                </c:pt>
                <c:pt idx="13">
                  <c:v>0</c:v>
                </c:pt>
                <c:pt idx="14">
                  <c:v>1</c:v>
                </c:pt>
                <c:pt idx="15">
                  <c:v>0</c:v>
                </c:pt>
              </c:numCache>
            </c:numRef>
          </c:xVal>
          <c:yVal>
            <c:numRef>
              <c:f>'Topic 15.4, 15.5'!$L$156:$L$171</c:f>
              <c:numCache>
                <c:formatCode>General</c:formatCode>
                <c:ptCount val="16"/>
              </c:numCache>
            </c:numRef>
          </c:yVal>
          <c:smooth val="0"/>
          <c:extLst>
            <c:ext xmlns:c16="http://schemas.microsoft.com/office/drawing/2014/chart" uri="{C3380CC4-5D6E-409C-BE32-E72D297353CC}">
              <c16:uniqueId val="{00000002-63A9-402B-9AF5-A850FEB97006}"/>
            </c:ext>
          </c:extLst>
        </c:ser>
        <c:dLbls>
          <c:showLegendKey val="0"/>
          <c:showVal val="0"/>
          <c:showCatName val="0"/>
          <c:showSerName val="0"/>
          <c:showPercent val="0"/>
          <c:showBubbleSize val="0"/>
        </c:dLbls>
        <c:axId val="512942648"/>
        <c:axId val="512943368"/>
      </c:scatterChart>
      <c:valAx>
        <c:axId val="512942648"/>
        <c:scaling>
          <c:orientation val="minMax"/>
        </c:scaling>
        <c:delete val="0"/>
        <c:axPos val="b"/>
        <c:title>
          <c:tx>
            <c:rich>
              <a:bodyPr/>
              <a:lstStyle/>
              <a:p>
                <a:pPr>
                  <a:defRPr/>
                </a:pPr>
                <a:r>
                  <a:rPr lang="en-US"/>
                  <a:t>X Variable 3</a:t>
                </a:r>
              </a:p>
            </c:rich>
          </c:tx>
          <c:overlay val="0"/>
        </c:title>
        <c:numFmt formatCode="General" sourceLinked="1"/>
        <c:majorTickMark val="out"/>
        <c:minorTickMark val="none"/>
        <c:tickLblPos val="nextTo"/>
        <c:crossAx val="512943368"/>
        <c:crosses val="autoZero"/>
        <c:crossBetween val="midCat"/>
      </c:valAx>
      <c:valAx>
        <c:axId val="512943368"/>
        <c:scaling>
          <c:orientation val="minMax"/>
        </c:scaling>
        <c:delete val="0"/>
        <c:axPos val="l"/>
        <c:title>
          <c:tx>
            <c:rich>
              <a:bodyPr/>
              <a:lstStyle/>
              <a:p>
                <a:pPr>
                  <a:defRPr/>
                </a:pPr>
                <a:r>
                  <a:rPr lang="en-US"/>
                  <a:t>Y</a:t>
                </a:r>
              </a:p>
            </c:rich>
          </c:tx>
          <c:overlay val="0"/>
        </c:title>
        <c:numFmt formatCode="General" sourceLinked="1"/>
        <c:majorTickMark val="out"/>
        <c:minorTickMark val="none"/>
        <c:tickLblPos val="nextTo"/>
        <c:crossAx val="51294264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19050">
              <a:noFill/>
            </a:ln>
          </c:spPr>
          <c:xVal>
            <c:numRef>
              <c:f>'Topic 15.4, 15.5'!$P$156:$P$171</c:f>
              <c:numCache>
                <c:formatCode>General</c:formatCode>
                <c:ptCount val="16"/>
              </c:numCache>
            </c:numRef>
          </c:xVal>
          <c:yVal>
            <c:numRef>
              <c:f>'Topic 15.4, 15.5'!$Q$156:$Q$171</c:f>
              <c:numCache>
                <c:formatCode>General</c:formatCode>
                <c:ptCount val="16"/>
              </c:numCache>
            </c:numRef>
          </c:yVal>
          <c:smooth val="0"/>
          <c:extLst>
            <c:ext xmlns:c16="http://schemas.microsoft.com/office/drawing/2014/chart" uri="{C3380CC4-5D6E-409C-BE32-E72D297353CC}">
              <c16:uniqueId val="{00000001-1E50-4C06-AD51-58B4917A7B49}"/>
            </c:ext>
          </c:extLst>
        </c:ser>
        <c:dLbls>
          <c:showLegendKey val="0"/>
          <c:showVal val="0"/>
          <c:showCatName val="0"/>
          <c:showSerName val="0"/>
          <c:showPercent val="0"/>
          <c:showBubbleSize val="0"/>
        </c:dLbls>
        <c:axId val="512942648"/>
        <c:axId val="512934728"/>
      </c:scatterChart>
      <c:valAx>
        <c:axId val="512942648"/>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512934728"/>
        <c:crosses val="autoZero"/>
        <c:crossBetween val="midCat"/>
      </c:valAx>
      <c:valAx>
        <c:axId val="512934728"/>
        <c:scaling>
          <c:orientation val="minMax"/>
        </c:scaling>
        <c:delete val="0"/>
        <c:axPos val="l"/>
        <c:title>
          <c:tx>
            <c:rich>
              <a:bodyPr/>
              <a:lstStyle/>
              <a:p>
                <a:pPr>
                  <a:defRPr/>
                </a:pPr>
                <a:r>
                  <a:rPr lang="en-US"/>
                  <a:t>Y</a:t>
                </a:r>
              </a:p>
            </c:rich>
          </c:tx>
          <c:overlay val="0"/>
        </c:title>
        <c:numFmt formatCode="General" sourceLinked="1"/>
        <c:majorTickMark val="out"/>
        <c:minorTickMark val="none"/>
        <c:tickLblPos val="nextTo"/>
        <c:crossAx val="51294264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'P6'!$D$17:$D$23</c:f>
              <c:numCache>
                <c:formatCode>General</c:formatCode>
                <c:ptCount val="7"/>
                <c:pt idx="0">
                  <c:v>0</c:v>
                </c:pt>
                <c:pt idx="1">
                  <c:v>0</c:v>
                </c:pt>
                <c:pt idx="2">
                  <c:v>0</c:v>
                </c:pt>
                <c:pt idx="3">
                  <c:v>19</c:v>
                </c:pt>
                <c:pt idx="4">
                  <c:v>15</c:v>
                </c:pt>
                <c:pt idx="5">
                  <c:v>17</c:v>
                </c:pt>
                <c:pt idx="6">
                  <c:v>18</c:v>
                </c:pt>
              </c:numCache>
            </c:numRef>
          </c:val>
          <c:smooth val="0"/>
          <c:extLst>
            <c:ext xmlns:c16="http://schemas.microsoft.com/office/drawing/2014/chart" uri="{C3380CC4-5D6E-409C-BE32-E72D297353CC}">
              <c16:uniqueId val="{00000000-25C1-468F-8EF4-E42DDCFD74B9}"/>
            </c:ext>
          </c:extLst>
        </c:ser>
        <c:dLbls>
          <c:showLegendKey val="0"/>
          <c:showVal val="0"/>
          <c:showCatName val="0"/>
          <c:showSerName val="0"/>
          <c:showPercent val="0"/>
          <c:showBubbleSize val="0"/>
        </c:dLbls>
        <c:marker val="1"/>
        <c:smooth val="0"/>
        <c:axId val="625020792"/>
        <c:axId val="625011792"/>
      </c:lineChart>
      <c:catAx>
        <c:axId val="6250207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11792"/>
        <c:crosses val="autoZero"/>
        <c:auto val="1"/>
        <c:lblAlgn val="ctr"/>
        <c:lblOffset val="100"/>
        <c:noMultiLvlLbl val="0"/>
      </c:catAx>
      <c:valAx>
        <c:axId val="625011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20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'P6'!$D$37:$D$43</c:f>
              <c:numCache>
                <c:formatCode>0.00</c:formatCode>
                <c:ptCount val="7"/>
                <c:pt idx="0" formatCode="General">
                  <c:v>24</c:v>
                </c:pt>
                <c:pt idx="1">
                  <c:v>24.000000000000004</c:v>
                </c:pt>
                <c:pt idx="2">
                  <c:v>21.800000000000004</c:v>
                </c:pt>
                <c:pt idx="3">
                  <c:v>21.440000000000005</c:v>
                </c:pt>
                <c:pt idx="4">
                  <c:v>19.552000000000007</c:v>
                </c:pt>
                <c:pt idx="5">
                  <c:v>19.441600000000005</c:v>
                </c:pt>
                <c:pt idx="6">
                  <c:v>20.153280000000006</c:v>
                </c:pt>
              </c:numCache>
            </c:numRef>
          </c:val>
          <c:smooth val="0"/>
          <c:extLst>
            <c:ext xmlns:c16="http://schemas.microsoft.com/office/drawing/2014/chart" uri="{C3380CC4-5D6E-409C-BE32-E72D297353CC}">
              <c16:uniqueId val="{00000000-69B0-4176-9838-09AEDB32C5C9}"/>
            </c:ext>
          </c:extLst>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'P6'!$D$17:$D$23</c:f>
              <c:numCache>
                <c:formatCode>General</c:formatCode>
                <c:ptCount val="7"/>
                <c:pt idx="0">
                  <c:v>0</c:v>
                </c:pt>
                <c:pt idx="1">
                  <c:v>0</c:v>
                </c:pt>
                <c:pt idx="2">
                  <c:v>0</c:v>
                </c:pt>
                <c:pt idx="3">
                  <c:v>19</c:v>
                </c:pt>
                <c:pt idx="4">
                  <c:v>15</c:v>
                </c:pt>
                <c:pt idx="5">
                  <c:v>17</c:v>
                </c:pt>
                <c:pt idx="6">
                  <c:v>18</c:v>
                </c:pt>
              </c:numCache>
            </c:numRef>
          </c:val>
          <c:smooth val="0"/>
          <c:extLst>
            <c:ext xmlns:c16="http://schemas.microsoft.com/office/drawing/2014/chart" uri="{C3380CC4-5D6E-409C-BE32-E72D297353CC}">
              <c16:uniqueId val="{00000001-69B0-4176-9838-09AEDB32C5C9}"/>
            </c:ext>
          </c:extLst>
        </c:ser>
        <c:dLbls>
          <c:showLegendKey val="0"/>
          <c:showVal val="0"/>
          <c:showCatName val="0"/>
          <c:showSerName val="0"/>
          <c:showPercent val="0"/>
          <c:showBubbleSize val="0"/>
        </c:dLbls>
        <c:marker val="1"/>
        <c:smooth val="0"/>
        <c:axId val="625014672"/>
        <c:axId val="625025832"/>
      </c:lineChart>
      <c:catAx>
        <c:axId val="6250146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25832"/>
        <c:crosses val="autoZero"/>
        <c:auto val="1"/>
        <c:lblAlgn val="ctr"/>
        <c:lblOffset val="100"/>
        <c:noMultiLvlLbl val="0"/>
      </c:catAx>
      <c:valAx>
        <c:axId val="625025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14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'P5'!$D$17:$D$23</c:f>
              <c:numCache>
                <c:formatCode>General</c:formatCode>
                <c:ptCount val="7"/>
                <c:pt idx="0">
                  <c:v>0</c:v>
                </c:pt>
                <c:pt idx="1">
                  <c:v>0</c:v>
                </c:pt>
                <c:pt idx="2">
                  <c:v>0</c:v>
                </c:pt>
                <c:pt idx="3">
                  <c:v>15.666666666666666</c:v>
                </c:pt>
                <c:pt idx="4">
                  <c:v>13.333333333333334</c:v>
                </c:pt>
                <c:pt idx="5">
                  <c:v>14.666666666666666</c:v>
                </c:pt>
                <c:pt idx="6">
                  <c:v>14</c:v>
                </c:pt>
              </c:numCache>
            </c:numRef>
          </c:val>
          <c:smooth val="0"/>
          <c:extLst>
            <c:ext xmlns:c16="http://schemas.microsoft.com/office/drawing/2014/chart" uri="{C3380CC4-5D6E-409C-BE32-E72D297353CC}">
              <c16:uniqueId val="{00000000-1DA6-4CD1-96AB-9AA858174C3C}"/>
            </c:ext>
          </c:extLst>
        </c:ser>
        <c:dLbls>
          <c:showLegendKey val="0"/>
          <c:showVal val="0"/>
          <c:showCatName val="0"/>
          <c:showSerName val="0"/>
          <c:showPercent val="0"/>
          <c:showBubbleSize val="0"/>
        </c:dLbls>
        <c:marker val="1"/>
        <c:smooth val="0"/>
        <c:axId val="625020792"/>
        <c:axId val="625011792"/>
      </c:lineChart>
      <c:catAx>
        <c:axId val="6250207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11792"/>
        <c:crosses val="autoZero"/>
        <c:auto val="1"/>
        <c:lblAlgn val="ctr"/>
        <c:lblOffset val="100"/>
        <c:noMultiLvlLbl val="0"/>
      </c:catAx>
      <c:valAx>
        <c:axId val="625011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20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'P5'!$D$37:$D$43</c:f>
              <c:numCache>
                <c:formatCode>0.00</c:formatCode>
                <c:ptCount val="7"/>
                <c:pt idx="0" formatCode="General">
                  <c:v>18</c:v>
                </c:pt>
                <c:pt idx="1">
                  <c:v>18</c:v>
                </c:pt>
                <c:pt idx="2">
                  <c:v>17</c:v>
                </c:pt>
                <c:pt idx="3">
                  <c:v>16.8</c:v>
                </c:pt>
                <c:pt idx="4">
                  <c:v>15.64</c:v>
                </c:pt>
                <c:pt idx="5">
                  <c:v>15.912000000000001</c:v>
                </c:pt>
                <c:pt idx="6">
                  <c:v>15.529600000000002</c:v>
                </c:pt>
              </c:numCache>
            </c:numRef>
          </c:val>
          <c:smooth val="0"/>
          <c:extLst>
            <c:ext xmlns:c16="http://schemas.microsoft.com/office/drawing/2014/chart" uri="{C3380CC4-5D6E-409C-BE32-E72D297353CC}">
              <c16:uniqueId val="{00000000-DE45-4A83-88A4-91C63378E1EB}"/>
            </c:ext>
          </c:extLst>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'P5'!$D$17:$D$23</c:f>
              <c:numCache>
                <c:formatCode>General</c:formatCode>
                <c:ptCount val="7"/>
                <c:pt idx="0">
                  <c:v>0</c:v>
                </c:pt>
                <c:pt idx="1">
                  <c:v>0</c:v>
                </c:pt>
                <c:pt idx="2">
                  <c:v>0</c:v>
                </c:pt>
                <c:pt idx="3">
                  <c:v>15.666666666666666</c:v>
                </c:pt>
                <c:pt idx="4">
                  <c:v>13.333333333333334</c:v>
                </c:pt>
                <c:pt idx="5">
                  <c:v>14.666666666666666</c:v>
                </c:pt>
                <c:pt idx="6">
                  <c:v>14</c:v>
                </c:pt>
              </c:numCache>
            </c:numRef>
          </c:val>
          <c:smooth val="0"/>
          <c:extLst>
            <c:ext xmlns:c16="http://schemas.microsoft.com/office/drawing/2014/chart" uri="{C3380CC4-5D6E-409C-BE32-E72D297353CC}">
              <c16:uniqueId val="{00000001-DE45-4A83-88A4-91C63378E1EB}"/>
            </c:ext>
          </c:extLst>
        </c:ser>
        <c:dLbls>
          <c:showLegendKey val="0"/>
          <c:showVal val="0"/>
          <c:showCatName val="0"/>
          <c:showSerName val="0"/>
          <c:showPercent val="0"/>
          <c:showBubbleSize val="0"/>
        </c:dLbls>
        <c:marker val="1"/>
        <c:smooth val="0"/>
        <c:axId val="625014672"/>
        <c:axId val="625025832"/>
      </c:lineChart>
      <c:catAx>
        <c:axId val="6250146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25832"/>
        <c:crosses val="autoZero"/>
        <c:auto val="1"/>
        <c:lblAlgn val="ctr"/>
        <c:lblOffset val="100"/>
        <c:noMultiLvlLbl val="0"/>
      </c:catAx>
      <c:valAx>
        <c:axId val="625025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14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'P28'!$H$34:$H$61</c:f>
              <c:numCache>
                <c:formatCode>General</c:formatCode>
                <c:ptCount val="28"/>
                <c:pt idx="0">
                  <c:v>20</c:v>
                </c:pt>
                <c:pt idx="1">
                  <c:v>100</c:v>
                </c:pt>
                <c:pt idx="2">
                  <c:v>175</c:v>
                </c:pt>
                <c:pt idx="3">
                  <c:v>13</c:v>
                </c:pt>
                <c:pt idx="4">
                  <c:v>37</c:v>
                </c:pt>
                <c:pt idx="5">
                  <c:v>136</c:v>
                </c:pt>
                <c:pt idx="6">
                  <c:v>245</c:v>
                </c:pt>
                <c:pt idx="7">
                  <c:v>26</c:v>
                </c:pt>
                <c:pt idx="8">
                  <c:v>75</c:v>
                </c:pt>
                <c:pt idx="9">
                  <c:v>155</c:v>
                </c:pt>
                <c:pt idx="10">
                  <c:v>326</c:v>
                </c:pt>
                <c:pt idx="11">
                  <c:v>48</c:v>
                </c:pt>
                <c:pt idx="12">
                  <c:v>92</c:v>
                </c:pt>
                <c:pt idx="13">
                  <c:v>202</c:v>
                </c:pt>
                <c:pt idx="14">
                  <c:v>384</c:v>
                </c:pt>
                <c:pt idx="15">
                  <c:v>82</c:v>
                </c:pt>
                <c:pt idx="16">
                  <c:v>176</c:v>
                </c:pt>
                <c:pt idx="17">
                  <c:v>282</c:v>
                </c:pt>
                <c:pt idx="18">
                  <c:v>445</c:v>
                </c:pt>
                <c:pt idx="19">
                  <c:v>181</c:v>
                </c:pt>
                <c:pt idx="20">
                  <c:v>80.000000000000014</c:v>
                </c:pt>
                <c:pt idx="21">
                  <c:v>115.00000000000003</c:v>
                </c:pt>
                <c:pt idx="22">
                  <c:v>350</c:v>
                </c:pt>
                <c:pt idx="23">
                  <c:v>245</c:v>
                </c:pt>
                <c:pt idx="24">
                  <c:v>10.000000000000009</c:v>
                </c:pt>
                <c:pt idx="25">
                  <c:v>105.00000000000001</c:v>
                </c:pt>
                <c:pt idx="26">
                  <c:v>245</c:v>
                </c:pt>
                <c:pt idx="27">
                  <c:v>0</c:v>
                </c:pt>
              </c:numCache>
            </c:numRef>
          </c:val>
          <c:smooth val="0"/>
          <c:extLst>
            <c:ext xmlns:c16="http://schemas.microsoft.com/office/drawing/2014/chart" uri="{C3380CC4-5D6E-409C-BE32-E72D297353CC}">
              <c16:uniqueId val="{00000000-473A-47EF-B696-6D547E032E86}"/>
            </c:ext>
          </c:extLst>
        </c:ser>
        <c:dLbls>
          <c:showLegendKey val="0"/>
          <c:showVal val="0"/>
          <c:showCatName val="0"/>
          <c:showSerName val="0"/>
          <c:showPercent val="0"/>
          <c:showBubbleSize val="0"/>
        </c:dLbls>
        <c:marker val="1"/>
        <c:smooth val="0"/>
        <c:axId val="633929600"/>
        <c:axId val="637298736"/>
      </c:lineChart>
      <c:catAx>
        <c:axId val="6339296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298736"/>
        <c:crosses val="autoZero"/>
        <c:auto val="1"/>
        <c:lblAlgn val="ctr"/>
        <c:lblOffset val="100"/>
        <c:noMultiLvlLbl val="0"/>
      </c:catAx>
      <c:valAx>
        <c:axId val="63729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929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'Topic 15.4, 15.5'!$C$5</c:f>
              <c:strCache>
                <c:ptCount val="1"/>
                <c:pt idx="0">
                  <c:v>Sales (1000s)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val>
            <c:numRef>
              <c:f>'Topic 15.4, 15.5'!$C$6:$C$15</c:f>
              <c:numCache>
                <c:formatCode>General</c:formatCode>
                <c:ptCount val="10"/>
                <c:pt idx="0">
                  <c:v>21.6</c:v>
                </c:pt>
                <c:pt idx="1">
                  <c:v>22.9</c:v>
                </c:pt>
                <c:pt idx="2">
                  <c:v>25.5</c:v>
                </c:pt>
                <c:pt idx="3">
                  <c:v>21.9</c:v>
                </c:pt>
                <c:pt idx="4">
                  <c:v>23.9</c:v>
                </c:pt>
                <c:pt idx="5">
                  <c:v>27.5</c:v>
                </c:pt>
                <c:pt idx="6">
                  <c:v>31.5</c:v>
                </c:pt>
                <c:pt idx="7">
                  <c:v>29.7</c:v>
                </c:pt>
                <c:pt idx="8">
                  <c:v>28.6</c:v>
                </c:pt>
                <c:pt idx="9">
                  <c:v>31.4</c:v>
                </c:pt>
              </c:numCache>
            </c:numRef>
          </c:val>
          <c:smooth val="0"/>
          <c:extLst>
            <c:ext xmlns:c16="http://schemas.microsoft.com/office/drawing/2014/chart" uri="{C3380CC4-5D6E-409C-BE32-E72D297353CC}">
              <c16:uniqueId val="{00000003-C8EC-440D-A5BD-9478E042A555}"/>
            </c:ext>
          </c:extLst>
        </c:ser>
        <c:dLbls>
          <c:showLegendKey val="0"/>
          <c:showVal val="0"/>
          <c:showCatName val="0"/>
          <c:showSerName val="0"/>
          <c:showPercent val="0"/>
          <c:showBubbleSize val="0"/>
        </c:dLbls>
        <c:marker val="1"/>
        <c:smooth val="0"/>
        <c:axId val="630912032"/>
        <c:axId val="630912392"/>
      </c:lineChart>
      <c:catAx>
        <c:axId val="6309120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912392"/>
        <c:crosses val="autoZero"/>
        <c:auto val="1"/>
        <c:lblAlgn val="ctr"/>
        <c:lblOffset val="100"/>
        <c:noMultiLvlLbl val="0"/>
      </c:catAx>
      <c:valAx>
        <c:axId val="630912392"/>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912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'Topic 15.4, 15.5'!$D$113:$D$128</c:f>
              <c:numCache>
                <c:formatCode>General</c:formatCode>
                <c:ptCount val="16"/>
                <c:pt idx="0">
                  <c:v>4.8</c:v>
                </c:pt>
                <c:pt idx="1">
                  <c:v>4.0999999999999996</c:v>
                </c:pt>
                <c:pt idx="2">
                  <c:v>6</c:v>
                </c:pt>
                <c:pt idx="3">
                  <c:v>6.5</c:v>
                </c:pt>
                <c:pt idx="4">
                  <c:v>5.8</c:v>
                </c:pt>
                <c:pt idx="5">
                  <c:v>5.2</c:v>
                </c:pt>
                <c:pt idx="6">
                  <c:v>6.8</c:v>
                </c:pt>
                <c:pt idx="7">
                  <c:v>7.4</c:v>
                </c:pt>
                <c:pt idx="8">
                  <c:v>6</c:v>
                </c:pt>
                <c:pt idx="9">
                  <c:v>5.6</c:v>
                </c:pt>
                <c:pt idx="10">
                  <c:v>7.5</c:v>
                </c:pt>
                <c:pt idx="11">
                  <c:v>7.8</c:v>
                </c:pt>
                <c:pt idx="12">
                  <c:v>6.3</c:v>
                </c:pt>
                <c:pt idx="13">
                  <c:v>5.9</c:v>
                </c:pt>
                <c:pt idx="14">
                  <c:v>8</c:v>
                </c:pt>
                <c:pt idx="15">
                  <c:v>8.4</c:v>
                </c:pt>
              </c:numCache>
            </c:numRef>
          </c:yVal>
          <c:smooth val="1"/>
          <c:extLst>
            <c:ext xmlns:c16="http://schemas.microsoft.com/office/drawing/2014/chart" uri="{C3380CC4-5D6E-409C-BE32-E72D297353CC}">
              <c16:uniqueId val="{00000000-0B65-4D45-B65C-B956AB396E08}"/>
            </c:ext>
          </c:extLst>
        </c:ser>
        <c:dLbls>
          <c:showLegendKey val="0"/>
          <c:showVal val="0"/>
          <c:showCatName val="0"/>
          <c:showSerName val="0"/>
          <c:showPercent val="0"/>
          <c:showBubbleSize val="0"/>
        </c:dLbls>
        <c:axId val="637316736"/>
        <c:axId val="637317456"/>
      </c:scatterChart>
      <c:valAx>
        <c:axId val="63731673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317456"/>
        <c:crosses val="autoZero"/>
        <c:crossBetween val="midCat"/>
      </c:valAx>
      <c:valAx>
        <c:axId val="637317456"/>
        <c:scaling>
          <c:orientation val="minMax"/>
          <c:min val="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3167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movingAvg"/>
            <c:period val="3"/>
            <c:dispRSqr val="0"/>
            <c:dispEq val="0"/>
          </c:trendline>
          <c:yVal>
            <c:numRef>
              <c:f>'Topic 15.4, 15.5'!$C$70:$C$89</c:f>
              <c:numCache>
                <c:formatCode>General</c:formatCode>
                <c:ptCount val="20"/>
                <c:pt idx="0">
                  <c:v>125</c:v>
                </c:pt>
                <c:pt idx="1">
                  <c:v>153</c:v>
                </c:pt>
                <c:pt idx="2">
                  <c:v>106</c:v>
                </c:pt>
                <c:pt idx="3">
                  <c:v>88</c:v>
                </c:pt>
                <c:pt idx="4">
                  <c:v>118</c:v>
                </c:pt>
                <c:pt idx="5">
                  <c:v>161</c:v>
                </c:pt>
                <c:pt idx="6">
                  <c:v>133</c:v>
                </c:pt>
                <c:pt idx="7">
                  <c:v>102</c:v>
                </c:pt>
                <c:pt idx="8">
                  <c:v>138</c:v>
                </c:pt>
                <c:pt idx="9">
                  <c:v>144</c:v>
                </c:pt>
                <c:pt idx="10">
                  <c:v>113</c:v>
                </c:pt>
                <c:pt idx="11">
                  <c:v>80</c:v>
                </c:pt>
                <c:pt idx="12">
                  <c:v>109</c:v>
                </c:pt>
                <c:pt idx="13">
                  <c:v>137</c:v>
                </c:pt>
                <c:pt idx="14">
                  <c:v>125</c:v>
                </c:pt>
                <c:pt idx="15">
                  <c:v>109</c:v>
                </c:pt>
                <c:pt idx="16">
                  <c:v>130</c:v>
                </c:pt>
                <c:pt idx="17">
                  <c:v>165</c:v>
                </c:pt>
                <c:pt idx="18">
                  <c:v>128</c:v>
                </c:pt>
                <c:pt idx="19">
                  <c:v>96</c:v>
                </c:pt>
              </c:numCache>
            </c:numRef>
          </c:yVal>
          <c:smooth val="1"/>
          <c:extLst>
            <c:ext xmlns:c16="http://schemas.microsoft.com/office/drawing/2014/chart" uri="{C3380CC4-5D6E-409C-BE32-E72D297353CC}">
              <c16:uniqueId val="{00000000-51B6-403D-9E0D-9DB96F6561E7}"/>
            </c:ext>
          </c:extLst>
        </c:ser>
        <c:dLbls>
          <c:showLegendKey val="0"/>
          <c:showVal val="0"/>
          <c:showCatName val="0"/>
          <c:showSerName val="0"/>
          <c:showPercent val="0"/>
          <c:showBubbleSize val="0"/>
        </c:dLbls>
        <c:axId val="512934368"/>
        <c:axId val="512939408"/>
      </c:scatterChart>
      <c:valAx>
        <c:axId val="51293436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939408"/>
        <c:crosses val="autoZero"/>
        <c:crossBetween val="midCat"/>
      </c:valAx>
      <c:valAx>
        <c:axId val="512939408"/>
        <c:scaling>
          <c:orientation val="minMax"/>
          <c:min val="69"/>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934368"/>
        <c:crosses val="autoZero"/>
        <c:crossBetween val="midCat"/>
        <c:majorUnit val="10"/>
        <c:min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 Variable 1  Residual Plot</a:t>
            </a:r>
          </a:p>
        </c:rich>
      </c:tx>
      <c:overlay val="0"/>
    </c:title>
    <c:autoTitleDeleted val="0"/>
    <c:plotArea>
      <c:layout/>
      <c:scatterChart>
        <c:scatterStyle val="lineMarker"/>
        <c:varyColors val="0"/>
        <c:ser>
          <c:idx val="0"/>
          <c:order val="0"/>
          <c:spPr>
            <a:ln w="19050">
              <a:noFill/>
            </a:ln>
          </c:spPr>
          <c:xVal>
            <c:numRef>
              <c:f>'Topic 15.4, 15.5'!$E$131:$E$146</c:f>
              <c:numCache>
                <c:formatCode>General</c:formatCode>
                <c:ptCount val="16"/>
                <c:pt idx="0">
                  <c:v>1</c:v>
                </c:pt>
                <c:pt idx="1">
                  <c:v>0</c:v>
                </c:pt>
                <c:pt idx="2">
                  <c:v>0</c:v>
                </c:pt>
                <c:pt idx="3">
                  <c:v>0</c:v>
                </c:pt>
                <c:pt idx="4">
                  <c:v>1</c:v>
                </c:pt>
                <c:pt idx="5">
                  <c:v>0</c:v>
                </c:pt>
                <c:pt idx="6">
                  <c:v>0</c:v>
                </c:pt>
                <c:pt idx="7">
                  <c:v>0</c:v>
                </c:pt>
                <c:pt idx="8">
                  <c:v>1</c:v>
                </c:pt>
                <c:pt idx="9">
                  <c:v>0</c:v>
                </c:pt>
                <c:pt idx="10">
                  <c:v>0</c:v>
                </c:pt>
                <c:pt idx="11">
                  <c:v>0</c:v>
                </c:pt>
                <c:pt idx="12">
                  <c:v>1</c:v>
                </c:pt>
                <c:pt idx="13">
                  <c:v>0</c:v>
                </c:pt>
                <c:pt idx="14">
                  <c:v>0</c:v>
                </c:pt>
                <c:pt idx="15">
                  <c:v>0</c:v>
                </c:pt>
              </c:numCache>
            </c:numRef>
          </c:xVal>
          <c:yVal>
            <c:numRef>
              <c:f>'Topic 15.4, 15.5'!$M$156:$M$171</c:f>
              <c:numCache>
                <c:formatCode>General</c:formatCode>
                <c:ptCount val="16"/>
              </c:numCache>
            </c:numRef>
          </c:yVal>
          <c:smooth val="0"/>
          <c:extLst>
            <c:ext xmlns:c16="http://schemas.microsoft.com/office/drawing/2014/chart" uri="{C3380CC4-5D6E-409C-BE32-E72D297353CC}">
              <c16:uniqueId val="{00000001-80E2-41C3-BF44-C01ED330A67C}"/>
            </c:ext>
          </c:extLst>
        </c:ser>
        <c:dLbls>
          <c:showLegendKey val="0"/>
          <c:showVal val="0"/>
          <c:showCatName val="0"/>
          <c:showSerName val="0"/>
          <c:showPercent val="0"/>
          <c:showBubbleSize val="0"/>
        </c:dLbls>
        <c:axId val="637292616"/>
        <c:axId val="637303416"/>
      </c:scatterChart>
      <c:valAx>
        <c:axId val="637292616"/>
        <c:scaling>
          <c:orientation val="minMax"/>
        </c:scaling>
        <c:delete val="0"/>
        <c:axPos val="b"/>
        <c:title>
          <c:tx>
            <c:rich>
              <a:bodyPr/>
              <a:lstStyle/>
              <a:p>
                <a:pPr>
                  <a:defRPr/>
                </a:pPr>
                <a:r>
                  <a:rPr lang="en-US"/>
                  <a:t>X Variable 1</a:t>
                </a:r>
              </a:p>
            </c:rich>
          </c:tx>
          <c:overlay val="0"/>
        </c:title>
        <c:numFmt formatCode="General" sourceLinked="1"/>
        <c:majorTickMark val="out"/>
        <c:minorTickMark val="none"/>
        <c:tickLblPos val="nextTo"/>
        <c:crossAx val="637303416"/>
        <c:crosses val="autoZero"/>
        <c:crossBetween val="midCat"/>
      </c:valAx>
      <c:valAx>
        <c:axId val="637303416"/>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63729261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 Variable 2  Residual Plot</a:t>
            </a:r>
          </a:p>
        </c:rich>
      </c:tx>
      <c:overlay val="0"/>
    </c:title>
    <c:autoTitleDeleted val="0"/>
    <c:plotArea>
      <c:layout/>
      <c:scatterChart>
        <c:scatterStyle val="lineMarker"/>
        <c:varyColors val="0"/>
        <c:ser>
          <c:idx val="0"/>
          <c:order val="0"/>
          <c:spPr>
            <a:ln w="19050">
              <a:noFill/>
            </a:ln>
          </c:spPr>
          <c:xVal>
            <c:numRef>
              <c:f>'Topic 15.4, 15.5'!$F$131:$F$146</c:f>
              <c:numCache>
                <c:formatCode>General</c:formatCode>
                <c:ptCount val="16"/>
                <c:pt idx="0">
                  <c:v>0</c:v>
                </c:pt>
                <c:pt idx="1">
                  <c:v>1</c:v>
                </c:pt>
                <c:pt idx="2">
                  <c:v>0</c:v>
                </c:pt>
                <c:pt idx="3">
                  <c:v>0</c:v>
                </c:pt>
                <c:pt idx="4">
                  <c:v>0</c:v>
                </c:pt>
                <c:pt idx="5">
                  <c:v>1</c:v>
                </c:pt>
                <c:pt idx="6">
                  <c:v>0</c:v>
                </c:pt>
                <c:pt idx="7">
                  <c:v>0</c:v>
                </c:pt>
                <c:pt idx="8">
                  <c:v>0</c:v>
                </c:pt>
                <c:pt idx="9">
                  <c:v>1</c:v>
                </c:pt>
                <c:pt idx="10">
                  <c:v>0</c:v>
                </c:pt>
                <c:pt idx="11">
                  <c:v>0</c:v>
                </c:pt>
                <c:pt idx="12">
                  <c:v>0</c:v>
                </c:pt>
                <c:pt idx="13">
                  <c:v>1</c:v>
                </c:pt>
                <c:pt idx="14">
                  <c:v>0</c:v>
                </c:pt>
                <c:pt idx="15">
                  <c:v>0</c:v>
                </c:pt>
              </c:numCache>
            </c:numRef>
          </c:xVal>
          <c:yVal>
            <c:numRef>
              <c:f>'Topic 15.4, 15.5'!$M$156:$M$171</c:f>
              <c:numCache>
                <c:formatCode>General</c:formatCode>
                <c:ptCount val="16"/>
              </c:numCache>
            </c:numRef>
          </c:yVal>
          <c:smooth val="0"/>
          <c:extLst>
            <c:ext xmlns:c16="http://schemas.microsoft.com/office/drawing/2014/chart" uri="{C3380CC4-5D6E-409C-BE32-E72D297353CC}">
              <c16:uniqueId val="{00000001-29D9-409B-AA01-21C98033DAB2}"/>
            </c:ext>
          </c:extLst>
        </c:ser>
        <c:dLbls>
          <c:showLegendKey val="0"/>
          <c:showVal val="0"/>
          <c:showCatName val="0"/>
          <c:showSerName val="0"/>
          <c:showPercent val="0"/>
          <c:showBubbleSize val="0"/>
        </c:dLbls>
        <c:axId val="637295856"/>
        <c:axId val="637298016"/>
      </c:scatterChart>
      <c:valAx>
        <c:axId val="637295856"/>
        <c:scaling>
          <c:orientation val="minMax"/>
        </c:scaling>
        <c:delete val="0"/>
        <c:axPos val="b"/>
        <c:title>
          <c:tx>
            <c:rich>
              <a:bodyPr/>
              <a:lstStyle/>
              <a:p>
                <a:pPr>
                  <a:defRPr/>
                </a:pPr>
                <a:r>
                  <a:rPr lang="en-US"/>
                  <a:t>X Variable 2</a:t>
                </a:r>
              </a:p>
            </c:rich>
          </c:tx>
          <c:overlay val="0"/>
        </c:title>
        <c:numFmt formatCode="General" sourceLinked="1"/>
        <c:majorTickMark val="out"/>
        <c:minorTickMark val="none"/>
        <c:tickLblPos val="nextTo"/>
        <c:crossAx val="637298016"/>
        <c:crosses val="autoZero"/>
        <c:crossBetween val="midCat"/>
      </c:valAx>
      <c:valAx>
        <c:axId val="637298016"/>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63729585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 Variable 3  Residual Plot</a:t>
            </a:r>
          </a:p>
        </c:rich>
      </c:tx>
      <c:overlay val="0"/>
    </c:title>
    <c:autoTitleDeleted val="0"/>
    <c:plotArea>
      <c:layout/>
      <c:scatterChart>
        <c:scatterStyle val="lineMarker"/>
        <c:varyColors val="0"/>
        <c:ser>
          <c:idx val="0"/>
          <c:order val="0"/>
          <c:spPr>
            <a:ln w="19050">
              <a:noFill/>
            </a:ln>
          </c:spPr>
          <c:xVal>
            <c:numRef>
              <c:f>'Topic 15.4, 15.5'!$G$131:$G$146</c:f>
              <c:numCache>
                <c:formatCode>General</c:formatCode>
                <c:ptCount val="16"/>
                <c:pt idx="0">
                  <c:v>0</c:v>
                </c:pt>
                <c:pt idx="1">
                  <c:v>0</c:v>
                </c:pt>
                <c:pt idx="2">
                  <c:v>1</c:v>
                </c:pt>
                <c:pt idx="3">
                  <c:v>0</c:v>
                </c:pt>
                <c:pt idx="4">
                  <c:v>0</c:v>
                </c:pt>
                <c:pt idx="5">
                  <c:v>0</c:v>
                </c:pt>
                <c:pt idx="6">
                  <c:v>1</c:v>
                </c:pt>
                <c:pt idx="7">
                  <c:v>0</c:v>
                </c:pt>
                <c:pt idx="8">
                  <c:v>0</c:v>
                </c:pt>
                <c:pt idx="9">
                  <c:v>0</c:v>
                </c:pt>
                <c:pt idx="10">
                  <c:v>1</c:v>
                </c:pt>
                <c:pt idx="11">
                  <c:v>0</c:v>
                </c:pt>
                <c:pt idx="12">
                  <c:v>0</c:v>
                </c:pt>
                <c:pt idx="13">
                  <c:v>0</c:v>
                </c:pt>
                <c:pt idx="14">
                  <c:v>1</c:v>
                </c:pt>
                <c:pt idx="15">
                  <c:v>0</c:v>
                </c:pt>
              </c:numCache>
            </c:numRef>
          </c:xVal>
          <c:yVal>
            <c:numRef>
              <c:f>'Topic 15.4, 15.5'!$M$156:$M$171</c:f>
              <c:numCache>
                <c:formatCode>General</c:formatCode>
                <c:ptCount val="16"/>
              </c:numCache>
            </c:numRef>
          </c:yVal>
          <c:smooth val="0"/>
          <c:extLst>
            <c:ext xmlns:c16="http://schemas.microsoft.com/office/drawing/2014/chart" uri="{C3380CC4-5D6E-409C-BE32-E72D297353CC}">
              <c16:uniqueId val="{00000001-2CF5-4081-B12F-37432A334731}"/>
            </c:ext>
          </c:extLst>
        </c:ser>
        <c:dLbls>
          <c:showLegendKey val="0"/>
          <c:showVal val="0"/>
          <c:showCatName val="0"/>
          <c:showSerName val="0"/>
          <c:showPercent val="0"/>
          <c:showBubbleSize val="0"/>
        </c:dLbls>
        <c:axId val="630915992"/>
        <c:axId val="630917072"/>
      </c:scatterChart>
      <c:valAx>
        <c:axId val="630915992"/>
        <c:scaling>
          <c:orientation val="minMax"/>
        </c:scaling>
        <c:delete val="0"/>
        <c:axPos val="b"/>
        <c:title>
          <c:tx>
            <c:rich>
              <a:bodyPr/>
              <a:lstStyle/>
              <a:p>
                <a:pPr>
                  <a:defRPr/>
                </a:pPr>
                <a:r>
                  <a:rPr lang="en-US"/>
                  <a:t>X Variable 3</a:t>
                </a:r>
              </a:p>
            </c:rich>
          </c:tx>
          <c:overlay val="0"/>
        </c:title>
        <c:numFmt formatCode="General" sourceLinked="1"/>
        <c:majorTickMark val="out"/>
        <c:minorTickMark val="none"/>
        <c:tickLblPos val="nextTo"/>
        <c:crossAx val="630917072"/>
        <c:crosses val="autoZero"/>
        <c:crossBetween val="midCat"/>
      </c:valAx>
      <c:valAx>
        <c:axId val="630917072"/>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63091599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 Variable 1 Line Fit  Plot</a:t>
            </a:r>
          </a:p>
        </c:rich>
      </c:tx>
      <c:overlay val="0"/>
    </c:title>
    <c:autoTitleDeleted val="0"/>
    <c:plotArea>
      <c:layout/>
      <c:scatterChart>
        <c:scatterStyle val="lineMarker"/>
        <c:varyColors val="0"/>
        <c:ser>
          <c:idx val="0"/>
          <c:order val="0"/>
          <c:tx>
            <c:v>Y</c:v>
          </c:tx>
          <c:spPr>
            <a:ln w="19050">
              <a:noFill/>
            </a:ln>
          </c:spPr>
          <c:xVal>
            <c:numRef>
              <c:f>'Topic 15.4, 15.5'!$E$131:$E$146</c:f>
              <c:numCache>
                <c:formatCode>General</c:formatCode>
                <c:ptCount val="16"/>
                <c:pt idx="0">
                  <c:v>1</c:v>
                </c:pt>
                <c:pt idx="1">
                  <c:v>0</c:v>
                </c:pt>
                <c:pt idx="2">
                  <c:v>0</c:v>
                </c:pt>
                <c:pt idx="3">
                  <c:v>0</c:v>
                </c:pt>
                <c:pt idx="4">
                  <c:v>1</c:v>
                </c:pt>
                <c:pt idx="5">
                  <c:v>0</c:v>
                </c:pt>
                <c:pt idx="6">
                  <c:v>0</c:v>
                </c:pt>
                <c:pt idx="7">
                  <c:v>0</c:v>
                </c:pt>
                <c:pt idx="8">
                  <c:v>1</c:v>
                </c:pt>
                <c:pt idx="9">
                  <c:v>0</c:v>
                </c:pt>
                <c:pt idx="10">
                  <c:v>0</c:v>
                </c:pt>
                <c:pt idx="11">
                  <c:v>0</c:v>
                </c:pt>
                <c:pt idx="12">
                  <c:v>1</c:v>
                </c:pt>
                <c:pt idx="13">
                  <c:v>0</c:v>
                </c:pt>
                <c:pt idx="14">
                  <c:v>0</c:v>
                </c:pt>
                <c:pt idx="15">
                  <c:v>0</c:v>
                </c:pt>
              </c:numCache>
            </c:numRef>
          </c:xVal>
          <c:yVal>
            <c:numRef>
              <c:f>'Topic 15.4, 15.5'!$H$131:$H$146</c:f>
              <c:numCache>
                <c:formatCode>General</c:formatCode>
                <c:ptCount val="16"/>
                <c:pt idx="0">
                  <c:v>4.8</c:v>
                </c:pt>
                <c:pt idx="1">
                  <c:v>4.0999999999999996</c:v>
                </c:pt>
                <c:pt idx="2">
                  <c:v>6</c:v>
                </c:pt>
                <c:pt idx="3">
                  <c:v>6.5</c:v>
                </c:pt>
                <c:pt idx="4">
                  <c:v>5.8</c:v>
                </c:pt>
                <c:pt idx="5">
                  <c:v>5.2</c:v>
                </c:pt>
                <c:pt idx="6">
                  <c:v>6.8</c:v>
                </c:pt>
                <c:pt idx="7">
                  <c:v>7.4</c:v>
                </c:pt>
                <c:pt idx="8">
                  <c:v>6</c:v>
                </c:pt>
                <c:pt idx="9">
                  <c:v>5.6</c:v>
                </c:pt>
                <c:pt idx="10">
                  <c:v>7.5</c:v>
                </c:pt>
                <c:pt idx="11">
                  <c:v>7.8</c:v>
                </c:pt>
                <c:pt idx="12">
                  <c:v>6.3</c:v>
                </c:pt>
                <c:pt idx="13">
                  <c:v>5.9</c:v>
                </c:pt>
                <c:pt idx="14">
                  <c:v>8</c:v>
                </c:pt>
                <c:pt idx="15">
                  <c:v>8.4</c:v>
                </c:pt>
              </c:numCache>
            </c:numRef>
          </c:yVal>
          <c:smooth val="0"/>
          <c:extLst>
            <c:ext xmlns:c16="http://schemas.microsoft.com/office/drawing/2014/chart" uri="{C3380CC4-5D6E-409C-BE32-E72D297353CC}">
              <c16:uniqueId val="{00000001-267E-42EA-BF15-76CE807BABE3}"/>
            </c:ext>
          </c:extLst>
        </c:ser>
        <c:ser>
          <c:idx val="1"/>
          <c:order val="1"/>
          <c:tx>
            <c:v>Predicted Y</c:v>
          </c:tx>
          <c:spPr>
            <a:ln w="19050">
              <a:noFill/>
            </a:ln>
          </c:spPr>
          <c:xVal>
            <c:numRef>
              <c:f>'Topic 15.4, 15.5'!$E$131:$E$146</c:f>
              <c:numCache>
                <c:formatCode>General</c:formatCode>
                <c:ptCount val="16"/>
                <c:pt idx="0">
                  <c:v>1</c:v>
                </c:pt>
                <c:pt idx="1">
                  <c:v>0</c:v>
                </c:pt>
                <c:pt idx="2">
                  <c:v>0</c:v>
                </c:pt>
                <c:pt idx="3">
                  <c:v>0</c:v>
                </c:pt>
                <c:pt idx="4">
                  <c:v>1</c:v>
                </c:pt>
                <c:pt idx="5">
                  <c:v>0</c:v>
                </c:pt>
                <c:pt idx="6">
                  <c:v>0</c:v>
                </c:pt>
                <c:pt idx="7">
                  <c:v>0</c:v>
                </c:pt>
                <c:pt idx="8">
                  <c:v>1</c:v>
                </c:pt>
                <c:pt idx="9">
                  <c:v>0</c:v>
                </c:pt>
                <c:pt idx="10">
                  <c:v>0</c:v>
                </c:pt>
                <c:pt idx="11">
                  <c:v>0</c:v>
                </c:pt>
                <c:pt idx="12">
                  <c:v>1</c:v>
                </c:pt>
                <c:pt idx="13">
                  <c:v>0</c:v>
                </c:pt>
                <c:pt idx="14">
                  <c:v>0</c:v>
                </c:pt>
                <c:pt idx="15">
                  <c:v>0</c:v>
                </c:pt>
              </c:numCache>
            </c:numRef>
          </c:xVal>
          <c:yVal>
            <c:numRef>
              <c:f>'Topic 15.4, 15.5'!$L$156:$L$171</c:f>
              <c:numCache>
                <c:formatCode>General</c:formatCode>
                <c:ptCount val="16"/>
              </c:numCache>
            </c:numRef>
          </c:yVal>
          <c:smooth val="0"/>
          <c:extLst>
            <c:ext xmlns:c16="http://schemas.microsoft.com/office/drawing/2014/chart" uri="{C3380CC4-5D6E-409C-BE32-E72D297353CC}">
              <c16:uniqueId val="{00000002-267E-42EA-BF15-76CE807BABE3}"/>
            </c:ext>
          </c:extLst>
        </c:ser>
        <c:dLbls>
          <c:showLegendKey val="0"/>
          <c:showVal val="0"/>
          <c:showCatName val="0"/>
          <c:showSerName val="0"/>
          <c:showPercent val="0"/>
          <c:showBubbleSize val="0"/>
        </c:dLbls>
        <c:axId val="630918872"/>
        <c:axId val="630915992"/>
      </c:scatterChart>
      <c:valAx>
        <c:axId val="630918872"/>
        <c:scaling>
          <c:orientation val="minMax"/>
        </c:scaling>
        <c:delete val="0"/>
        <c:axPos val="b"/>
        <c:title>
          <c:tx>
            <c:rich>
              <a:bodyPr/>
              <a:lstStyle/>
              <a:p>
                <a:pPr>
                  <a:defRPr/>
                </a:pPr>
                <a:r>
                  <a:rPr lang="en-US"/>
                  <a:t>X Variable 1</a:t>
                </a:r>
              </a:p>
            </c:rich>
          </c:tx>
          <c:overlay val="0"/>
        </c:title>
        <c:numFmt formatCode="General" sourceLinked="1"/>
        <c:majorTickMark val="out"/>
        <c:minorTickMark val="none"/>
        <c:tickLblPos val="nextTo"/>
        <c:crossAx val="630915992"/>
        <c:crosses val="autoZero"/>
        <c:crossBetween val="midCat"/>
      </c:valAx>
      <c:valAx>
        <c:axId val="630915992"/>
        <c:scaling>
          <c:orientation val="minMax"/>
        </c:scaling>
        <c:delete val="0"/>
        <c:axPos val="l"/>
        <c:title>
          <c:tx>
            <c:rich>
              <a:bodyPr/>
              <a:lstStyle/>
              <a:p>
                <a:pPr>
                  <a:defRPr/>
                </a:pPr>
                <a:r>
                  <a:rPr lang="en-US"/>
                  <a:t>Y</a:t>
                </a:r>
              </a:p>
            </c:rich>
          </c:tx>
          <c:overlay val="0"/>
        </c:title>
        <c:numFmt formatCode="General" sourceLinked="1"/>
        <c:majorTickMark val="out"/>
        <c:minorTickMark val="none"/>
        <c:tickLblPos val="nextTo"/>
        <c:crossAx val="630918872"/>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0</xdr:col>
      <xdr:colOff>281940</xdr:colOff>
      <xdr:row>0</xdr:row>
      <xdr:rowOff>68580</xdr:rowOff>
    </xdr:from>
    <xdr:to>
      <xdr:col>10</xdr:col>
      <xdr:colOff>160020</xdr:colOff>
      <xdr:row>4</xdr:row>
      <xdr:rowOff>45720</xdr:rowOff>
    </xdr:to>
    <xdr:sp macro="" textlink="">
      <xdr:nvSpPr>
        <xdr:cNvPr id="2" name="TextBox 1">
          <a:extLst>
            <a:ext uri="{FF2B5EF4-FFF2-40B4-BE49-F238E27FC236}">
              <a16:creationId xmlns:a16="http://schemas.microsoft.com/office/drawing/2014/main" id="{8BE68F66-B1A7-A999-46E3-BC4BC31743EE}"/>
            </a:ext>
          </a:extLst>
        </xdr:cNvPr>
        <xdr:cNvSpPr txBox="1"/>
      </xdr:nvSpPr>
      <xdr:spPr>
        <a:xfrm>
          <a:off x="281940" y="68580"/>
          <a:ext cx="5974080" cy="708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Q.4. CLO4</a:t>
          </a:r>
        </a:p>
        <a:p>
          <a:r>
            <a:rPr lang="en-US" sz="1100"/>
            <a:t>a. Gasoline sales time series data</a:t>
          </a:r>
          <a:r>
            <a:rPr lang="en-US" sz="1100" baseline="0"/>
            <a:t> is given below.</a:t>
          </a:r>
        </a:p>
        <a:p>
          <a:r>
            <a:rPr lang="en-US" sz="1100" baseline="0"/>
            <a:t>Calculate forecast for week 9 using exponential smoothing method with smoothing constant of 0.15</a:t>
          </a:r>
          <a:endParaRPr lang="en-US" sz="1100"/>
        </a:p>
      </xdr:txBody>
    </xdr:sp>
    <xdr:clientData/>
  </xdr:twoCellAnchor>
  <xdr:twoCellAnchor>
    <xdr:from>
      <xdr:col>0</xdr:col>
      <xdr:colOff>205740</xdr:colOff>
      <xdr:row>15</xdr:row>
      <xdr:rowOff>0</xdr:rowOff>
    </xdr:from>
    <xdr:to>
      <xdr:col>10</xdr:col>
      <xdr:colOff>83820</xdr:colOff>
      <xdr:row>24</xdr:row>
      <xdr:rowOff>15240</xdr:rowOff>
    </xdr:to>
    <mc:AlternateContent xmlns:mc="http://schemas.openxmlformats.org/markup-compatibility/2006">
      <mc:Choice xmlns:a14="http://schemas.microsoft.com/office/drawing/2010/main" Requires="a14">
        <xdr:sp macro="" textlink="">
          <xdr:nvSpPr>
            <xdr:cNvPr id="3" name="TextBox 2">
              <a:extLst>
                <a:ext uri="{FF2B5EF4-FFF2-40B4-BE49-F238E27FC236}">
                  <a16:creationId xmlns:a16="http://schemas.microsoft.com/office/drawing/2014/main" id="{489216F4-3D1A-4A26-85B4-B36003565E98}"/>
                </a:ext>
              </a:extLst>
            </xdr:cNvPr>
            <xdr:cNvSpPr txBox="1"/>
          </xdr:nvSpPr>
          <xdr:spPr>
            <a:xfrm>
              <a:off x="205740" y="2743200"/>
              <a:ext cx="6576060" cy="1661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Q.4. CLO4</a:t>
              </a:r>
            </a:p>
            <a:p>
              <a:r>
                <a:rPr lang="en-US" sz="1100"/>
                <a:t>b. Trend</a:t>
              </a:r>
              <a:r>
                <a:rPr lang="en-US" sz="1100" baseline="0"/>
                <a:t> line was estimated for the following time-series data.</a:t>
              </a:r>
            </a:p>
            <a:p>
              <a:r>
                <a:rPr lang="en-US" sz="1100" baseline="0"/>
                <a:t>Regression analysis resulted in the following model:</a:t>
              </a:r>
            </a:p>
            <a:p>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𝑆𝑎𝑙𝑒𝑠</m:t>
                    </m:r>
                    <m:r>
                      <a:rPr lang="en-US" sz="1100" b="0" i="1">
                        <a:latin typeface="Cambria Math" panose="02040503050406030204" pitchFamily="18" charset="0"/>
                      </a:rPr>
                      <m:t>=52.4+30.6×</m:t>
                    </m:r>
                    <m:r>
                      <a:rPr lang="en-US" sz="1100" b="0" i="1">
                        <a:latin typeface="Cambria Math" panose="02040503050406030204" pitchFamily="18" charset="0"/>
                      </a:rPr>
                      <m:t>𝑇𝑖𝑚𝑒</m:t>
                    </m:r>
                  </m:oMath>
                </m:oMathPara>
              </a14:m>
              <a:endParaRPr lang="en-US" sz="1100"/>
            </a:p>
            <a:p>
              <a:r>
                <a:rPr lang="en-US" sz="1100"/>
                <a:t>i. Calculate</a:t>
              </a:r>
              <a:r>
                <a:rPr lang="en-US" sz="1100" baseline="0"/>
                <a:t> mean square error.</a:t>
              </a:r>
            </a:p>
            <a:p>
              <a:r>
                <a:rPr lang="en-US" sz="1100" baseline="0"/>
                <a:t>ii. Forecast sales for time 6.</a:t>
              </a:r>
            </a:p>
            <a:p>
              <a:r>
                <a:rPr lang="en-US" sz="1100"/>
                <a:t>Solution:</a:t>
              </a:r>
            </a:p>
            <a:p>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acc>
                          <m:accPr>
                            <m:chr m:val="̂"/>
                            <m:ctrlPr>
                              <a:rPr lang="en-US" sz="1100" b="0" i="1">
                                <a:latin typeface="Cambria Math" panose="02040503050406030204" pitchFamily="18" charset="0"/>
                              </a:rPr>
                            </m:ctrlPr>
                          </m:accPr>
                          <m:e>
                            <m:r>
                              <a:rPr lang="en-US" sz="1100" b="0" i="1">
                                <a:latin typeface="Cambria Math" panose="02040503050406030204" pitchFamily="18" charset="0"/>
                              </a:rPr>
                              <m:t>𝑌</m:t>
                            </m:r>
                          </m:e>
                        </m:acc>
                      </m:e>
                      <m:sub>
                        <m:r>
                          <a:rPr lang="en-US" sz="1100" b="0" i="1">
                            <a:latin typeface="Cambria Math" panose="02040503050406030204" pitchFamily="18" charset="0"/>
                          </a:rPr>
                          <m:t>𝑡</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𝑏</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𝑏</m:t>
                        </m:r>
                      </m:e>
                      <m:sub>
                        <m:r>
                          <a:rPr lang="en-US" sz="1100" b="0" i="1">
                            <a:latin typeface="Cambria Math" panose="02040503050406030204" pitchFamily="18" charset="0"/>
                          </a:rPr>
                          <m:t>1</m:t>
                        </m:r>
                      </m:sub>
                    </m:sSub>
                    <m:r>
                      <a:rPr lang="en-US" sz="1100" b="0" i="1">
                        <a:latin typeface="Cambria Math" panose="02040503050406030204" pitchFamily="18" charset="0"/>
                      </a:rPr>
                      <m:t>𝑡</m:t>
                    </m:r>
                  </m:oMath>
                </m:oMathPara>
              </a14:m>
              <a:endParaRPr lang="en-US" sz="1100" b="0"/>
            </a:p>
            <a:p>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𝑏</m:t>
                        </m:r>
                      </m:e>
                      <m:sub>
                        <m:r>
                          <a:rPr lang="en-US" sz="1100" b="0" i="1">
                            <a:latin typeface="Cambria Math" panose="02040503050406030204" pitchFamily="18" charset="0"/>
                          </a:rPr>
                          <m:t>𝑜</m:t>
                        </m:r>
                      </m:sub>
                    </m:sSub>
                    <m:r>
                      <a:rPr lang="en-US" sz="1100" b="0" i="1">
                        <a:latin typeface="Cambria Math" panose="02040503050406030204" pitchFamily="18" charset="0"/>
                      </a:rPr>
                      <m:t>=52.4, </m:t>
                    </m:r>
                    <m:sSub>
                      <m:sSubPr>
                        <m:ctrlPr>
                          <a:rPr lang="en-US" sz="1100" b="0" i="1">
                            <a:latin typeface="Cambria Math" panose="02040503050406030204" pitchFamily="18" charset="0"/>
                          </a:rPr>
                        </m:ctrlPr>
                      </m:sSubPr>
                      <m:e>
                        <m:r>
                          <a:rPr lang="en-US" sz="1100" b="0" i="1">
                            <a:latin typeface="Cambria Math" panose="02040503050406030204" pitchFamily="18" charset="0"/>
                          </a:rPr>
                          <m:t>𝑏</m:t>
                        </m:r>
                      </m:e>
                      <m:sub>
                        <m:r>
                          <a:rPr lang="en-US" sz="1100" b="0" i="1">
                            <a:latin typeface="Cambria Math" panose="02040503050406030204" pitchFamily="18" charset="0"/>
                          </a:rPr>
                          <m:t>1</m:t>
                        </m:r>
                      </m:sub>
                    </m:sSub>
                    <m:r>
                      <a:rPr lang="en-US" sz="1100" b="0" i="1">
                        <a:latin typeface="Cambria Math" panose="02040503050406030204" pitchFamily="18" charset="0"/>
                      </a:rPr>
                      <m:t>=30.6</m:t>
                    </m:r>
                  </m:oMath>
                </m:oMathPara>
              </a14:m>
              <a:endParaRPr lang="en-US" sz="1100"/>
            </a:p>
          </xdr:txBody>
        </xdr:sp>
      </mc:Choice>
      <mc:Fallback>
        <xdr:sp macro="" textlink="">
          <xdr:nvSpPr>
            <xdr:cNvPr id="3" name="TextBox 2">
              <a:extLst>
                <a:ext uri="{FF2B5EF4-FFF2-40B4-BE49-F238E27FC236}">
                  <a16:creationId xmlns:a16="http://schemas.microsoft.com/office/drawing/2014/main" id="{489216F4-3D1A-4A26-85B4-B36003565E98}"/>
                </a:ext>
              </a:extLst>
            </xdr:cNvPr>
            <xdr:cNvSpPr txBox="1"/>
          </xdr:nvSpPr>
          <xdr:spPr>
            <a:xfrm>
              <a:off x="205740" y="2743200"/>
              <a:ext cx="6576060" cy="1661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Q.4. CLO4</a:t>
              </a:r>
            </a:p>
            <a:p>
              <a:r>
                <a:rPr lang="en-US" sz="1100"/>
                <a:t>b. Trend</a:t>
              </a:r>
              <a:r>
                <a:rPr lang="en-US" sz="1100" baseline="0"/>
                <a:t> line was estimated for the following time-series data.</a:t>
              </a:r>
            </a:p>
            <a:p>
              <a:r>
                <a:rPr lang="en-US" sz="1100" baseline="0"/>
                <a:t>Regression analysis resulted in the following model:</a:t>
              </a:r>
            </a:p>
            <a:p>
              <a:r>
                <a:rPr lang="en-US" sz="1100" b="0" i="0">
                  <a:latin typeface="Cambria Math" panose="02040503050406030204" pitchFamily="18" charset="0"/>
                </a:rPr>
                <a:t>𝑆𝑎𝑙𝑒𝑠=52.4+30.6×𝑇𝑖𝑚𝑒</a:t>
              </a:r>
              <a:endParaRPr lang="en-US" sz="1100"/>
            </a:p>
            <a:p>
              <a:r>
                <a:rPr lang="en-US" sz="1100"/>
                <a:t>i. Calculate</a:t>
              </a:r>
              <a:r>
                <a:rPr lang="en-US" sz="1100" baseline="0"/>
                <a:t> mean square error.</a:t>
              </a:r>
            </a:p>
            <a:p>
              <a:r>
                <a:rPr lang="en-US" sz="1100" baseline="0"/>
                <a:t>ii. Forecast sales for time 6.</a:t>
              </a:r>
            </a:p>
            <a:p>
              <a:r>
                <a:rPr lang="en-US" sz="1100"/>
                <a:t>Solution:</a:t>
              </a:r>
            </a:p>
            <a:p>
              <a:r>
                <a:rPr lang="en-US" sz="1100" b="0" i="0">
                  <a:latin typeface="Cambria Math" panose="02040503050406030204" pitchFamily="18" charset="0"/>
                </a:rPr>
                <a:t>𝑌 ̂_𝑡=𝑏_0+𝑏_1 𝑡</a:t>
              </a:r>
              <a:endParaRPr lang="en-US" sz="1100" b="0"/>
            </a:p>
            <a:p>
              <a:r>
                <a:rPr lang="en-US" sz="1100" b="0" i="0">
                  <a:latin typeface="Cambria Math" panose="02040503050406030204" pitchFamily="18" charset="0"/>
                </a:rPr>
                <a:t>𝑏_𝑜=52.4, 𝑏_1=30.6</a:t>
              </a:r>
              <a:endParaRPr lang="en-US" sz="1100"/>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137160</xdr:colOff>
      <xdr:row>0</xdr:row>
      <xdr:rowOff>91440</xdr:rowOff>
    </xdr:from>
    <xdr:to>
      <xdr:col>8</xdr:col>
      <xdr:colOff>129540</xdr:colOff>
      <xdr:row>6</xdr:row>
      <xdr:rowOff>152400</xdr:rowOff>
    </xdr:to>
    <xdr:sp macro="" textlink="">
      <xdr:nvSpPr>
        <xdr:cNvPr id="2" name="TextBox 1">
          <a:extLst>
            <a:ext uri="{FF2B5EF4-FFF2-40B4-BE49-F238E27FC236}">
              <a16:creationId xmlns:a16="http://schemas.microsoft.com/office/drawing/2014/main" id="{0A7049D0-CEB9-3595-6FEA-FF61DE6E3357}"/>
            </a:ext>
          </a:extLst>
        </xdr:cNvPr>
        <xdr:cNvSpPr txBox="1"/>
      </xdr:nvSpPr>
      <xdr:spPr>
        <a:xfrm>
          <a:off x="137160" y="91440"/>
          <a:ext cx="4869180" cy="1158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Problem</a:t>
          </a:r>
          <a:r>
            <a:rPr lang="en-US" sz="1100" baseline="0"/>
            <a:t> 28</a:t>
          </a:r>
        </a:p>
        <a:p>
          <a:r>
            <a:rPr lang="en-US" sz="1100" baseline="0"/>
            <a:t>South shore construction builds permanent docks and seawalls along the southern shore of long island, new york. although the firm has been in business for only five years, revence has increased from $308,000 in the first year of operation to $1,084,000 in the most recent year. The following data show the quarterly sales revenue in thousands of dollars:</a:t>
          </a:r>
          <a:endParaRPr lang="en-US" sz="1100"/>
        </a:p>
      </xdr:txBody>
    </xdr:sp>
    <xdr:clientData/>
  </xdr:twoCellAnchor>
  <xdr:twoCellAnchor>
    <xdr:from>
      <xdr:col>5</xdr:col>
      <xdr:colOff>274320</xdr:colOff>
      <xdr:row>9</xdr:row>
      <xdr:rowOff>60960</xdr:rowOff>
    </xdr:from>
    <xdr:to>
      <xdr:col>12</xdr:col>
      <xdr:colOff>579120</xdr:colOff>
      <xdr:row>24</xdr:row>
      <xdr:rowOff>60960</xdr:rowOff>
    </xdr:to>
    <xdr:graphicFrame macro="">
      <xdr:nvGraphicFramePr>
        <xdr:cNvPr id="4" name="Chart 3">
          <a:extLst>
            <a:ext uri="{FF2B5EF4-FFF2-40B4-BE49-F238E27FC236}">
              <a16:creationId xmlns:a16="http://schemas.microsoft.com/office/drawing/2014/main" id="{EA27B6BA-AF5E-D3FA-6C1B-513AD3A5EB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457200</xdr:colOff>
      <xdr:row>29</xdr:row>
      <xdr:rowOff>129540</xdr:rowOff>
    </xdr:from>
    <xdr:to>
      <xdr:col>13</xdr:col>
      <xdr:colOff>655320</xdr:colOff>
      <xdr:row>44</xdr:row>
      <xdr:rowOff>129540</xdr:rowOff>
    </xdr:to>
    <xdr:graphicFrame macro="">
      <xdr:nvGraphicFramePr>
        <xdr:cNvPr id="5" name="Chart 4">
          <a:extLst>
            <a:ext uri="{FF2B5EF4-FFF2-40B4-BE49-F238E27FC236}">
              <a16:creationId xmlns:a16="http://schemas.microsoft.com/office/drawing/2014/main" id="{C7F7C5FC-1C16-F038-BC99-EE4D7A5C4F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99060</xdr:colOff>
      <xdr:row>3</xdr:row>
      <xdr:rowOff>167640</xdr:rowOff>
    </xdr:from>
    <xdr:to>
      <xdr:col>10</xdr:col>
      <xdr:colOff>121920</xdr:colOff>
      <xdr:row>15</xdr:row>
      <xdr:rowOff>106680</xdr:rowOff>
    </xdr:to>
    <xdr:graphicFrame macro="">
      <xdr:nvGraphicFramePr>
        <xdr:cNvPr id="2" name="Chart 1">
          <a:extLst>
            <a:ext uri="{FF2B5EF4-FFF2-40B4-BE49-F238E27FC236}">
              <a16:creationId xmlns:a16="http://schemas.microsoft.com/office/drawing/2014/main" id="{290E02EA-9EFE-1311-BA63-919225DBD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358140</xdr:colOff>
      <xdr:row>20</xdr:row>
      <xdr:rowOff>91440</xdr:rowOff>
    </xdr:from>
    <xdr:to>
      <xdr:col>9</xdr:col>
      <xdr:colOff>190500</xdr:colOff>
      <xdr:row>28</xdr:row>
      <xdr:rowOff>38100</xdr:rowOff>
    </xdr:to>
    <xdr:sp macro="" textlink="">
      <xdr:nvSpPr>
        <xdr:cNvPr id="3" name="TextBox 2">
          <a:extLst>
            <a:ext uri="{FF2B5EF4-FFF2-40B4-BE49-F238E27FC236}">
              <a16:creationId xmlns:a16="http://schemas.microsoft.com/office/drawing/2014/main" id="{A6B86AA1-EC37-7C4E-E966-90F25F2AD26D}"/>
            </a:ext>
          </a:extLst>
        </xdr:cNvPr>
        <xdr:cNvSpPr txBox="1"/>
      </xdr:nvSpPr>
      <xdr:spPr>
        <a:xfrm>
          <a:off x="358140" y="3749040"/>
          <a:ext cx="5494020" cy="1409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Problem</a:t>
          </a:r>
          <a:r>
            <a:rPr lang="en-US" sz="1100" baseline="0"/>
            <a:t> 24</a:t>
          </a:r>
        </a:p>
        <a:p>
          <a:r>
            <a:rPr lang="en-US" sz="1100" baseline="0"/>
            <a:t>Consider the following time series:</a:t>
          </a:r>
        </a:p>
        <a:p>
          <a:r>
            <a:rPr lang="en-US" sz="1100" baseline="0"/>
            <a:t>a. construct a time series plot. what type of pattern exists in the data?</a:t>
          </a:r>
        </a:p>
        <a:p>
          <a:r>
            <a:rPr lang="en-US" sz="1100" baseline="0"/>
            <a:t>b. use a multiple linear regression model with dummy variables as follows to develop an equation to account for seasonal effects in the data. Qtr=1 if Quarter 1, 0 otherwise; Qtr2=1 if Quarter 2,0 otherwise; Qtr3=1 if Quarter 3,0 otherwise.</a:t>
          </a:r>
        </a:p>
        <a:p>
          <a:r>
            <a:rPr lang="en-US" sz="1100" baseline="0"/>
            <a:t>c. Compute the quarterly forecasts for next year.</a:t>
          </a:r>
          <a:endParaRPr lang="en-US" sz="1100"/>
        </a:p>
      </xdr:txBody>
    </xdr:sp>
    <xdr:clientData/>
  </xdr:twoCellAnchor>
  <xdr:twoCellAnchor>
    <xdr:from>
      <xdr:col>0</xdr:col>
      <xdr:colOff>22860</xdr:colOff>
      <xdr:row>56</xdr:row>
      <xdr:rowOff>98612</xdr:rowOff>
    </xdr:from>
    <xdr:to>
      <xdr:col>8</xdr:col>
      <xdr:colOff>464820</xdr:colOff>
      <xdr:row>67</xdr:row>
      <xdr:rowOff>62752</xdr:rowOff>
    </xdr:to>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D0783273-9605-4A38-82F5-C0E99B1E276F}"/>
                </a:ext>
              </a:extLst>
            </xdr:cNvPr>
            <xdr:cNvSpPr txBox="1"/>
          </xdr:nvSpPr>
          <xdr:spPr>
            <a:xfrm>
              <a:off x="22860" y="10910047"/>
              <a:ext cx="5498054" cy="19363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Page</a:t>
              </a:r>
              <a:r>
                <a:rPr lang="en-US" sz="1100" baseline="0"/>
                <a:t> 680, Table 15.13 Umbrella Sales Time Series</a:t>
              </a:r>
            </a:p>
            <a:p>
              <a:pPr/>
              <a14:m>
                <m:oMathPara xmlns:m="http://schemas.openxmlformats.org/officeDocument/2006/math">
                  <m:oMathParaPr>
                    <m:jc m:val="centerGroup"/>
                  </m:oMathParaPr>
                  <m:oMath xmlns:m="http://schemas.openxmlformats.org/officeDocument/2006/math">
                    <m:acc>
                      <m:accPr>
                        <m:chr m:val="̂"/>
                        <m:ctrlPr>
                          <a:rPr lang="en-US" sz="1100" b="0" i="1">
                            <a:latin typeface="Cambria Math" panose="02040503050406030204" pitchFamily="18" charset="0"/>
                          </a:rPr>
                        </m:ctrlPr>
                      </m:accPr>
                      <m:e>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𝑡</m:t>
                            </m:r>
                          </m:sub>
                        </m:sSub>
                      </m:e>
                    </m:acc>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𝑏</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𝑏</m:t>
                        </m:r>
                      </m:e>
                      <m:sub>
                        <m:r>
                          <a:rPr lang="en-US" sz="1100" b="0" i="1">
                            <a:latin typeface="Cambria Math" panose="02040503050406030204" pitchFamily="18" charset="0"/>
                          </a:rPr>
                          <m:t>1</m:t>
                        </m:r>
                      </m:sub>
                    </m:sSub>
                    <m:r>
                      <a:rPr lang="en-US" sz="1100" b="0" i="1">
                        <a:latin typeface="Cambria Math" panose="02040503050406030204" pitchFamily="18" charset="0"/>
                      </a:rPr>
                      <m:t>𝑄𝑡𝑟</m:t>
                    </m:r>
                    <m:sSub>
                      <m:sSubPr>
                        <m:ctrlPr>
                          <a:rPr lang="en-US" sz="1100" b="0" i="1">
                            <a:latin typeface="Cambria Math" panose="02040503050406030204" pitchFamily="18" charset="0"/>
                          </a:rPr>
                        </m:ctrlPr>
                      </m:sSubPr>
                      <m:e>
                        <m:r>
                          <a:rPr lang="en-US" sz="1100" b="0" i="1">
                            <a:latin typeface="Cambria Math" panose="02040503050406030204" pitchFamily="18" charset="0"/>
                          </a:rPr>
                          <m:t>1</m:t>
                        </m:r>
                      </m:e>
                      <m:sub>
                        <m:r>
                          <a:rPr lang="en-US" sz="1100" b="0" i="1">
                            <a:latin typeface="Cambria Math" panose="02040503050406030204" pitchFamily="18" charset="0"/>
                          </a:rPr>
                          <m:t>𝑡</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𝑏</m:t>
                        </m:r>
                      </m:e>
                      <m:sub>
                        <m:r>
                          <a:rPr lang="en-US" sz="1100" b="0" i="1">
                            <a:latin typeface="Cambria Math" panose="02040503050406030204" pitchFamily="18" charset="0"/>
                          </a:rPr>
                          <m:t>2</m:t>
                        </m:r>
                      </m:sub>
                    </m:sSub>
                    <m:r>
                      <a:rPr lang="en-US" sz="1100" b="0" i="1">
                        <a:latin typeface="Cambria Math" panose="02040503050406030204" pitchFamily="18" charset="0"/>
                      </a:rPr>
                      <m:t>𝑄𝑡𝑟</m:t>
                    </m:r>
                    <m:sSub>
                      <m:sSubPr>
                        <m:ctrlPr>
                          <a:rPr lang="en-US" sz="1100" b="0" i="1">
                            <a:latin typeface="Cambria Math" panose="02040503050406030204" pitchFamily="18" charset="0"/>
                          </a:rPr>
                        </m:ctrlPr>
                      </m:sSubPr>
                      <m:e>
                        <m:r>
                          <a:rPr lang="en-US" sz="1100" b="0" i="1">
                            <a:latin typeface="Cambria Math" panose="02040503050406030204" pitchFamily="18" charset="0"/>
                          </a:rPr>
                          <m:t>2</m:t>
                        </m:r>
                      </m:e>
                      <m:sub>
                        <m:r>
                          <a:rPr lang="en-US" sz="1100" b="0" i="1">
                            <a:latin typeface="Cambria Math" panose="02040503050406030204" pitchFamily="18" charset="0"/>
                          </a:rPr>
                          <m:t>𝑡</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𝑏</m:t>
                        </m:r>
                      </m:e>
                      <m:sub>
                        <m:r>
                          <a:rPr lang="en-US" sz="1100" b="0" i="1">
                            <a:latin typeface="Cambria Math" panose="02040503050406030204" pitchFamily="18" charset="0"/>
                          </a:rPr>
                          <m:t>3</m:t>
                        </m:r>
                      </m:sub>
                    </m:sSub>
                    <m:r>
                      <a:rPr lang="en-US" sz="1100" b="0" i="1">
                        <a:latin typeface="Cambria Math" panose="02040503050406030204" pitchFamily="18" charset="0"/>
                      </a:rPr>
                      <m:t>𝑄𝑡𝑟</m:t>
                    </m:r>
                    <m:sSub>
                      <m:sSubPr>
                        <m:ctrlPr>
                          <a:rPr lang="en-US" sz="1100" b="0" i="1">
                            <a:latin typeface="Cambria Math" panose="02040503050406030204" pitchFamily="18" charset="0"/>
                          </a:rPr>
                        </m:ctrlPr>
                      </m:sSubPr>
                      <m:e>
                        <m:r>
                          <a:rPr lang="en-US" sz="1100" b="0" i="1">
                            <a:latin typeface="Cambria Math" panose="02040503050406030204" pitchFamily="18" charset="0"/>
                          </a:rPr>
                          <m:t>3</m:t>
                        </m:r>
                      </m:e>
                      <m:sub>
                        <m:r>
                          <a:rPr lang="en-US" sz="1100" b="0" i="1">
                            <a:latin typeface="Cambria Math" panose="02040503050406030204" pitchFamily="18" charset="0"/>
                          </a:rPr>
                          <m:t>𝑡</m:t>
                        </m:r>
                      </m:sub>
                    </m:sSub>
                  </m:oMath>
                </m:oMathPara>
              </a14:m>
              <a:endParaRPr lang="en-US" sz="1100"/>
            </a:p>
            <a:p>
              <a:r>
                <a:rPr lang="en-US" sz="1100"/>
                <a:t>After Regression Analysis, </a:t>
              </a:r>
              <a14:m>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𝑏</m:t>
                      </m:r>
                    </m:e>
                    <m:sub>
                      <m:r>
                        <a:rPr lang="en-US" sz="1100" b="0" i="1">
                          <a:latin typeface="Cambria Math" panose="02040503050406030204" pitchFamily="18" charset="0"/>
                        </a:rPr>
                        <m:t>0</m:t>
                      </m:r>
                    </m:sub>
                  </m:sSub>
                  <m:r>
                    <a:rPr lang="en-US" sz="1100" b="0" i="1">
                      <a:latin typeface="Cambria Math" panose="02040503050406030204" pitchFamily="18" charset="0"/>
                    </a:rPr>
                    <m:t>=95,, </m:t>
                  </m:r>
                  <m:sSub>
                    <m:sSubPr>
                      <m:ctrlPr>
                        <a:rPr lang="en-US" sz="1100" b="0" i="1">
                          <a:latin typeface="Cambria Math" panose="02040503050406030204" pitchFamily="18" charset="0"/>
                        </a:rPr>
                      </m:ctrlPr>
                    </m:sSubPr>
                    <m:e>
                      <m:r>
                        <a:rPr lang="en-US" sz="1100" b="0" i="1">
                          <a:latin typeface="Cambria Math" panose="02040503050406030204" pitchFamily="18" charset="0"/>
                        </a:rPr>
                        <m:t>𝑏</m:t>
                      </m:r>
                    </m:e>
                    <m:sub>
                      <m:r>
                        <a:rPr lang="en-US" sz="1100" b="0" i="1">
                          <a:latin typeface="Cambria Math" panose="02040503050406030204" pitchFamily="18" charset="0"/>
                        </a:rPr>
                        <m:t>1</m:t>
                      </m:r>
                    </m:sub>
                  </m:sSub>
                  <m:r>
                    <a:rPr lang="en-US" sz="1100" b="0" i="1">
                      <a:latin typeface="Cambria Math" panose="02040503050406030204" pitchFamily="18" charset="0"/>
                    </a:rPr>
                    <m:t>=29, </m:t>
                  </m:r>
                  <m:sSub>
                    <m:sSubPr>
                      <m:ctrlPr>
                        <a:rPr lang="en-US" sz="1100" b="0" i="1">
                          <a:latin typeface="Cambria Math" panose="02040503050406030204" pitchFamily="18" charset="0"/>
                        </a:rPr>
                      </m:ctrlPr>
                    </m:sSubPr>
                    <m:e>
                      <m:r>
                        <a:rPr lang="en-US" sz="1100" b="0" i="1">
                          <a:latin typeface="Cambria Math" panose="02040503050406030204" pitchFamily="18" charset="0"/>
                        </a:rPr>
                        <m:t>𝑏</m:t>
                      </m:r>
                    </m:e>
                    <m:sub>
                      <m:r>
                        <a:rPr lang="en-US" sz="1100" b="0" i="1">
                          <a:latin typeface="Cambria Math" panose="02040503050406030204" pitchFamily="18" charset="0"/>
                        </a:rPr>
                        <m:t>2</m:t>
                      </m:r>
                    </m:sub>
                  </m:sSub>
                  <m:r>
                    <a:rPr lang="en-US" sz="1100" b="0" i="1">
                      <a:latin typeface="Cambria Math" panose="02040503050406030204" pitchFamily="18" charset="0"/>
                    </a:rPr>
                    <m:t>=57, </m:t>
                  </m:r>
                  <m:sSub>
                    <m:sSubPr>
                      <m:ctrlPr>
                        <a:rPr lang="en-US" sz="1100" b="0" i="1">
                          <a:latin typeface="Cambria Math" panose="02040503050406030204" pitchFamily="18" charset="0"/>
                        </a:rPr>
                      </m:ctrlPr>
                    </m:sSubPr>
                    <m:e>
                      <m:r>
                        <a:rPr lang="en-US" sz="1100" b="0" i="1">
                          <a:latin typeface="Cambria Math" panose="02040503050406030204" pitchFamily="18" charset="0"/>
                        </a:rPr>
                        <m:t>𝑏</m:t>
                      </m:r>
                    </m:e>
                    <m:sub>
                      <m:r>
                        <a:rPr lang="en-US" sz="1100" b="0" i="1">
                          <a:latin typeface="Cambria Math" panose="02040503050406030204" pitchFamily="18" charset="0"/>
                        </a:rPr>
                        <m:t>3</m:t>
                      </m:r>
                    </m:sub>
                  </m:sSub>
                  <m:r>
                    <a:rPr lang="en-US" sz="1100" b="0" i="1">
                      <a:latin typeface="Cambria Math" panose="02040503050406030204" pitchFamily="18" charset="0"/>
                    </a:rPr>
                    <m:t>=26</m:t>
                  </m:r>
                </m:oMath>
              </a14:m>
              <a:endParaRPr lang="en-US" sz="1100"/>
            </a:p>
            <a:p>
              <a:pPr/>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acc>
                          <m:accPr>
                            <m:chr m:val="̂"/>
                            <m:ctrlPr>
                              <a:rPr lang="en-US" sz="1100" b="0" i="1">
                                <a:latin typeface="Cambria Math" panose="02040503050406030204" pitchFamily="18" charset="0"/>
                              </a:rPr>
                            </m:ctrlPr>
                          </m:accPr>
                          <m:e>
                            <m:r>
                              <a:rPr lang="en-US" sz="1100" b="0" i="1">
                                <a:latin typeface="Cambria Math" panose="02040503050406030204" pitchFamily="18" charset="0"/>
                              </a:rPr>
                              <m:t>𝑌</m:t>
                            </m:r>
                          </m:e>
                        </m:acc>
                      </m:e>
                      <m:sub>
                        <m:r>
                          <a:rPr lang="en-US" sz="1100" b="0" i="1">
                            <a:latin typeface="Cambria Math" panose="02040503050406030204" pitchFamily="18" charset="0"/>
                          </a:rPr>
                          <m:t>𝑡</m:t>
                        </m:r>
                      </m:sub>
                    </m:sSub>
                    <m:r>
                      <a:rPr lang="en-US" sz="1100" b="0" i="1">
                        <a:latin typeface="Cambria Math" panose="02040503050406030204" pitchFamily="18" charset="0"/>
                      </a:rPr>
                      <m:t>=95+29</m:t>
                    </m:r>
                    <m:r>
                      <a:rPr lang="en-US" sz="1100" b="0" i="1">
                        <a:latin typeface="Cambria Math" panose="02040503050406030204" pitchFamily="18" charset="0"/>
                      </a:rPr>
                      <m:t>𝑄𝑡𝑟</m:t>
                    </m:r>
                    <m:sSub>
                      <m:sSubPr>
                        <m:ctrlPr>
                          <a:rPr lang="en-US" sz="1100" b="0" i="1">
                            <a:latin typeface="Cambria Math" panose="02040503050406030204" pitchFamily="18" charset="0"/>
                          </a:rPr>
                        </m:ctrlPr>
                      </m:sSubPr>
                      <m:e>
                        <m:r>
                          <a:rPr lang="en-US" sz="1100" b="0" i="1">
                            <a:latin typeface="Cambria Math" panose="02040503050406030204" pitchFamily="18" charset="0"/>
                          </a:rPr>
                          <m:t>1</m:t>
                        </m:r>
                      </m:e>
                      <m:sub>
                        <m:r>
                          <a:rPr lang="en-US" sz="1100" b="0" i="1">
                            <a:latin typeface="Cambria Math" panose="02040503050406030204" pitchFamily="18" charset="0"/>
                          </a:rPr>
                          <m:t>𝑡</m:t>
                        </m:r>
                      </m:sub>
                    </m:sSub>
                    <m:r>
                      <a:rPr lang="en-US" sz="1100" b="0" i="1">
                        <a:latin typeface="Cambria Math" panose="02040503050406030204" pitchFamily="18" charset="0"/>
                      </a:rPr>
                      <m:t>+57</m:t>
                    </m:r>
                    <m:r>
                      <a:rPr lang="en-US" sz="1100" b="0" i="1">
                        <a:latin typeface="Cambria Math" panose="02040503050406030204" pitchFamily="18" charset="0"/>
                      </a:rPr>
                      <m:t>𝑄𝑡𝑟</m:t>
                    </m:r>
                    <m:sSub>
                      <m:sSubPr>
                        <m:ctrlPr>
                          <a:rPr lang="en-US" sz="1100" b="0" i="1">
                            <a:latin typeface="Cambria Math" panose="02040503050406030204" pitchFamily="18" charset="0"/>
                          </a:rPr>
                        </m:ctrlPr>
                      </m:sSubPr>
                      <m:e>
                        <m:r>
                          <a:rPr lang="en-US" sz="1100" b="0" i="1">
                            <a:latin typeface="Cambria Math" panose="02040503050406030204" pitchFamily="18" charset="0"/>
                          </a:rPr>
                          <m:t>2</m:t>
                        </m:r>
                      </m:e>
                      <m:sub>
                        <m:r>
                          <a:rPr lang="en-US" sz="1100" b="0" i="1">
                            <a:latin typeface="Cambria Math" panose="02040503050406030204" pitchFamily="18" charset="0"/>
                          </a:rPr>
                          <m:t>𝑡</m:t>
                        </m:r>
                      </m:sub>
                    </m:sSub>
                    <m:r>
                      <a:rPr lang="en-US" sz="1100" b="0" i="1">
                        <a:latin typeface="Cambria Math" panose="02040503050406030204" pitchFamily="18" charset="0"/>
                      </a:rPr>
                      <m:t>+26</m:t>
                    </m:r>
                    <m:r>
                      <a:rPr lang="en-US" sz="1100" b="0" i="1">
                        <a:latin typeface="Cambria Math" panose="02040503050406030204" pitchFamily="18" charset="0"/>
                      </a:rPr>
                      <m:t>𝑄𝑡𝑟</m:t>
                    </m:r>
                    <m:sSub>
                      <m:sSubPr>
                        <m:ctrlPr>
                          <a:rPr lang="en-US" sz="1100" b="0" i="1">
                            <a:latin typeface="Cambria Math" panose="02040503050406030204" pitchFamily="18" charset="0"/>
                          </a:rPr>
                        </m:ctrlPr>
                      </m:sSubPr>
                      <m:e>
                        <m:r>
                          <a:rPr lang="en-US" sz="1100" b="0" i="1">
                            <a:latin typeface="Cambria Math" panose="02040503050406030204" pitchFamily="18" charset="0"/>
                          </a:rPr>
                          <m:t>3</m:t>
                        </m:r>
                      </m:e>
                      <m:sub>
                        <m:r>
                          <a:rPr lang="en-US" sz="1100" b="0" i="1">
                            <a:latin typeface="Cambria Math" panose="02040503050406030204" pitchFamily="18" charset="0"/>
                          </a:rPr>
                          <m:t>𝑡</m:t>
                        </m:r>
                      </m:sub>
                    </m:sSub>
                  </m:oMath>
                </m:oMathPara>
              </a14:m>
              <a:endParaRPr lang="en-US" sz="1100"/>
            </a:p>
            <a:p>
              <a:r>
                <a:rPr lang="en-US" sz="1100"/>
                <a:t>To</a:t>
              </a:r>
              <a:r>
                <a:rPr lang="en-US" sz="1100" baseline="0"/>
                <a:t> forecast quarterly sales for next year.</a:t>
              </a:r>
            </a:p>
            <a:p>
              <a:r>
                <a:rPr lang="en-US" sz="1100" baseline="0"/>
                <a:t>Quarter 1: Sales</a:t>
              </a:r>
              <a14:m>
                <m:oMath xmlns:m="http://schemas.openxmlformats.org/officeDocument/2006/math">
                  <m:r>
                    <a:rPr lang="en-US" sz="1100" b="0" i="1" baseline="0">
                      <a:latin typeface="Cambria Math" panose="02040503050406030204" pitchFamily="18" charset="0"/>
                    </a:rPr>
                    <m:t>=95+29</m:t>
                  </m:r>
                  <m:d>
                    <m:dPr>
                      <m:ctrlPr>
                        <a:rPr lang="en-US" sz="1100" b="0" i="1" baseline="0">
                          <a:latin typeface="Cambria Math" panose="02040503050406030204" pitchFamily="18" charset="0"/>
                        </a:rPr>
                      </m:ctrlPr>
                    </m:dPr>
                    <m:e>
                      <m:r>
                        <a:rPr lang="en-US" sz="1100" b="0" i="1" baseline="0">
                          <a:latin typeface="Cambria Math" panose="02040503050406030204" pitchFamily="18" charset="0"/>
                        </a:rPr>
                        <m:t>1</m:t>
                      </m:r>
                    </m:e>
                  </m:d>
                  <m:r>
                    <a:rPr lang="en-US" sz="1100" b="0" i="1" baseline="0">
                      <a:latin typeface="Cambria Math" panose="02040503050406030204" pitchFamily="18" charset="0"/>
                    </a:rPr>
                    <m:t>+57</m:t>
                  </m:r>
                  <m:d>
                    <m:dPr>
                      <m:ctrlPr>
                        <a:rPr lang="en-US" sz="1100" b="0" i="1" baseline="0">
                          <a:latin typeface="Cambria Math" panose="02040503050406030204" pitchFamily="18" charset="0"/>
                        </a:rPr>
                      </m:ctrlPr>
                    </m:dPr>
                    <m:e>
                      <m:r>
                        <a:rPr lang="en-US" sz="1100" b="0" i="1" baseline="0">
                          <a:latin typeface="Cambria Math" panose="02040503050406030204" pitchFamily="18" charset="0"/>
                        </a:rPr>
                        <m:t>0</m:t>
                      </m:r>
                    </m:e>
                  </m:d>
                  <m:r>
                    <a:rPr lang="en-US" sz="1100" b="0" i="1" baseline="0">
                      <a:latin typeface="Cambria Math" panose="02040503050406030204" pitchFamily="18" charset="0"/>
                    </a:rPr>
                    <m:t>+26</m:t>
                  </m:r>
                  <m:d>
                    <m:dPr>
                      <m:ctrlPr>
                        <a:rPr lang="en-US" sz="1100" b="0" i="1" baseline="0">
                          <a:latin typeface="Cambria Math" panose="02040503050406030204" pitchFamily="18" charset="0"/>
                        </a:rPr>
                      </m:ctrlPr>
                    </m:dPr>
                    <m:e>
                      <m:r>
                        <a:rPr lang="en-US" sz="1100" b="0" i="1" baseline="0">
                          <a:latin typeface="Cambria Math" panose="02040503050406030204" pitchFamily="18" charset="0"/>
                        </a:rPr>
                        <m:t>0</m:t>
                      </m:r>
                    </m:e>
                  </m:d>
                  <m:r>
                    <a:rPr lang="en-US" sz="1100" b="0" i="1" baseline="0">
                      <a:latin typeface="Cambria Math" panose="02040503050406030204" pitchFamily="18" charset="0"/>
                    </a:rPr>
                    <m:t>=124</m:t>
                  </m:r>
                </m:oMath>
              </a14:m>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Quarter 2: Sales</a:t>
              </a:r>
              <a14:m>
                <m:oMath xmlns:m="http://schemas.openxmlformats.org/officeDocument/2006/math">
                  <m:r>
                    <a:rPr lang="en-US" sz="1100" b="0" i="1" baseline="0">
                      <a:solidFill>
                        <a:schemeClr val="dk1"/>
                      </a:solidFill>
                      <a:effectLst/>
                      <a:latin typeface="Cambria Math" panose="02040503050406030204" pitchFamily="18" charset="0"/>
                      <a:ea typeface="+mn-ea"/>
                      <a:cs typeface="+mn-cs"/>
                    </a:rPr>
                    <m:t>=95+29</m:t>
                  </m:r>
                  <m:d>
                    <m:dPr>
                      <m:ctrlPr>
                        <a:rPr lang="en-US" sz="1100" b="0" i="1" baseline="0">
                          <a:solidFill>
                            <a:schemeClr val="dk1"/>
                          </a:solidFill>
                          <a:effectLst/>
                          <a:latin typeface="Cambria Math" panose="02040503050406030204" pitchFamily="18" charset="0"/>
                          <a:ea typeface="+mn-ea"/>
                          <a:cs typeface="+mn-cs"/>
                        </a:rPr>
                      </m:ctrlPr>
                    </m:dPr>
                    <m:e>
                      <m:r>
                        <a:rPr lang="en-US" sz="1100" b="0" i="1" baseline="0">
                          <a:solidFill>
                            <a:schemeClr val="dk1"/>
                          </a:solidFill>
                          <a:effectLst/>
                          <a:latin typeface="Cambria Math" panose="02040503050406030204" pitchFamily="18" charset="0"/>
                          <a:ea typeface="+mn-ea"/>
                          <a:cs typeface="+mn-cs"/>
                        </a:rPr>
                        <m:t>0</m:t>
                      </m:r>
                    </m:e>
                  </m:d>
                  <m:r>
                    <a:rPr lang="en-US" sz="1100" b="0" i="1" baseline="0">
                      <a:solidFill>
                        <a:schemeClr val="dk1"/>
                      </a:solidFill>
                      <a:effectLst/>
                      <a:latin typeface="Cambria Math" panose="02040503050406030204" pitchFamily="18" charset="0"/>
                      <a:ea typeface="+mn-ea"/>
                      <a:cs typeface="+mn-cs"/>
                    </a:rPr>
                    <m:t>+57</m:t>
                  </m:r>
                  <m:d>
                    <m:dPr>
                      <m:ctrlPr>
                        <a:rPr lang="en-US" sz="1100" b="0" i="1" baseline="0">
                          <a:solidFill>
                            <a:schemeClr val="dk1"/>
                          </a:solidFill>
                          <a:effectLst/>
                          <a:latin typeface="Cambria Math" panose="02040503050406030204" pitchFamily="18" charset="0"/>
                          <a:ea typeface="+mn-ea"/>
                          <a:cs typeface="+mn-cs"/>
                        </a:rPr>
                      </m:ctrlPr>
                    </m:dPr>
                    <m:e>
                      <m:r>
                        <a:rPr lang="en-US" sz="1100" b="0" i="1" baseline="0">
                          <a:solidFill>
                            <a:schemeClr val="dk1"/>
                          </a:solidFill>
                          <a:effectLst/>
                          <a:latin typeface="Cambria Math" panose="02040503050406030204" pitchFamily="18" charset="0"/>
                          <a:ea typeface="+mn-ea"/>
                          <a:cs typeface="+mn-cs"/>
                        </a:rPr>
                        <m:t>1</m:t>
                      </m:r>
                    </m:e>
                  </m:d>
                  <m:r>
                    <a:rPr lang="en-US" sz="1100" b="0" i="1" baseline="0">
                      <a:solidFill>
                        <a:schemeClr val="dk1"/>
                      </a:solidFill>
                      <a:effectLst/>
                      <a:latin typeface="Cambria Math" panose="02040503050406030204" pitchFamily="18" charset="0"/>
                      <a:ea typeface="+mn-ea"/>
                      <a:cs typeface="+mn-cs"/>
                    </a:rPr>
                    <m:t>+26</m:t>
                  </m:r>
                  <m:d>
                    <m:dPr>
                      <m:ctrlPr>
                        <a:rPr lang="en-US" sz="1100" b="0" i="1" baseline="0">
                          <a:solidFill>
                            <a:schemeClr val="dk1"/>
                          </a:solidFill>
                          <a:effectLst/>
                          <a:latin typeface="Cambria Math" panose="02040503050406030204" pitchFamily="18" charset="0"/>
                          <a:ea typeface="+mn-ea"/>
                          <a:cs typeface="+mn-cs"/>
                        </a:rPr>
                      </m:ctrlPr>
                    </m:dPr>
                    <m:e>
                      <m:r>
                        <a:rPr lang="en-US" sz="1100" b="0" i="1" baseline="0">
                          <a:solidFill>
                            <a:schemeClr val="dk1"/>
                          </a:solidFill>
                          <a:effectLst/>
                          <a:latin typeface="Cambria Math" panose="02040503050406030204" pitchFamily="18" charset="0"/>
                          <a:ea typeface="+mn-ea"/>
                          <a:cs typeface="+mn-cs"/>
                        </a:rPr>
                        <m:t>0</m:t>
                      </m:r>
                    </m:e>
                  </m:d>
                  <m:r>
                    <a:rPr lang="en-US" sz="1100" b="0" i="1" baseline="0">
                      <a:solidFill>
                        <a:schemeClr val="dk1"/>
                      </a:solidFill>
                      <a:effectLst/>
                      <a:latin typeface="Cambria Math" panose="02040503050406030204" pitchFamily="18" charset="0"/>
                      <a:ea typeface="+mn-ea"/>
                      <a:cs typeface="+mn-cs"/>
                    </a:rPr>
                    <m:t>=152</m:t>
                  </m:r>
                </m:oMath>
              </a14:m>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Quarter 3: Sales</a:t>
              </a:r>
              <a14:m>
                <m:oMath xmlns:m="http://schemas.openxmlformats.org/officeDocument/2006/math">
                  <m:r>
                    <a:rPr lang="en-US" sz="1100" b="0" i="1" baseline="0">
                      <a:solidFill>
                        <a:schemeClr val="dk1"/>
                      </a:solidFill>
                      <a:effectLst/>
                      <a:latin typeface="Cambria Math" panose="02040503050406030204" pitchFamily="18" charset="0"/>
                      <a:ea typeface="+mn-ea"/>
                      <a:cs typeface="+mn-cs"/>
                    </a:rPr>
                    <m:t>=95+29</m:t>
                  </m:r>
                  <m:d>
                    <m:dPr>
                      <m:ctrlPr>
                        <a:rPr lang="en-US" sz="1100" b="0" i="1" baseline="0">
                          <a:solidFill>
                            <a:schemeClr val="dk1"/>
                          </a:solidFill>
                          <a:effectLst/>
                          <a:latin typeface="Cambria Math" panose="02040503050406030204" pitchFamily="18" charset="0"/>
                          <a:ea typeface="+mn-ea"/>
                          <a:cs typeface="+mn-cs"/>
                        </a:rPr>
                      </m:ctrlPr>
                    </m:dPr>
                    <m:e>
                      <m:r>
                        <a:rPr lang="en-US" sz="1100" b="0" i="1" baseline="0">
                          <a:solidFill>
                            <a:schemeClr val="dk1"/>
                          </a:solidFill>
                          <a:effectLst/>
                          <a:latin typeface="Cambria Math" panose="02040503050406030204" pitchFamily="18" charset="0"/>
                          <a:ea typeface="+mn-ea"/>
                          <a:cs typeface="+mn-cs"/>
                        </a:rPr>
                        <m:t>0</m:t>
                      </m:r>
                    </m:e>
                  </m:d>
                  <m:r>
                    <a:rPr lang="en-US" sz="1100" b="0" i="1" baseline="0">
                      <a:solidFill>
                        <a:schemeClr val="dk1"/>
                      </a:solidFill>
                      <a:effectLst/>
                      <a:latin typeface="Cambria Math" panose="02040503050406030204" pitchFamily="18" charset="0"/>
                      <a:ea typeface="+mn-ea"/>
                      <a:cs typeface="+mn-cs"/>
                    </a:rPr>
                    <m:t>+57</m:t>
                  </m:r>
                  <m:d>
                    <m:dPr>
                      <m:ctrlPr>
                        <a:rPr lang="en-US" sz="1100" b="0" i="1" baseline="0">
                          <a:solidFill>
                            <a:schemeClr val="dk1"/>
                          </a:solidFill>
                          <a:effectLst/>
                          <a:latin typeface="Cambria Math" panose="02040503050406030204" pitchFamily="18" charset="0"/>
                          <a:ea typeface="+mn-ea"/>
                          <a:cs typeface="+mn-cs"/>
                        </a:rPr>
                      </m:ctrlPr>
                    </m:dPr>
                    <m:e>
                      <m:r>
                        <a:rPr lang="en-US" sz="1100" b="0" i="1" baseline="0">
                          <a:solidFill>
                            <a:schemeClr val="dk1"/>
                          </a:solidFill>
                          <a:effectLst/>
                          <a:latin typeface="Cambria Math" panose="02040503050406030204" pitchFamily="18" charset="0"/>
                          <a:ea typeface="+mn-ea"/>
                          <a:cs typeface="+mn-cs"/>
                        </a:rPr>
                        <m:t>0</m:t>
                      </m:r>
                    </m:e>
                  </m:d>
                  <m:r>
                    <a:rPr lang="en-US" sz="1100" b="0" i="1" baseline="0">
                      <a:solidFill>
                        <a:schemeClr val="dk1"/>
                      </a:solidFill>
                      <a:effectLst/>
                      <a:latin typeface="Cambria Math" panose="02040503050406030204" pitchFamily="18" charset="0"/>
                      <a:ea typeface="+mn-ea"/>
                      <a:cs typeface="+mn-cs"/>
                    </a:rPr>
                    <m:t>+26</m:t>
                  </m:r>
                  <m:d>
                    <m:dPr>
                      <m:ctrlPr>
                        <a:rPr lang="en-US" sz="1100" b="0" i="1" baseline="0">
                          <a:solidFill>
                            <a:schemeClr val="dk1"/>
                          </a:solidFill>
                          <a:effectLst/>
                          <a:latin typeface="Cambria Math" panose="02040503050406030204" pitchFamily="18" charset="0"/>
                          <a:ea typeface="+mn-ea"/>
                          <a:cs typeface="+mn-cs"/>
                        </a:rPr>
                      </m:ctrlPr>
                    </m:dPr>
                    <m:e>
                      <m:r>
                        <a:rPr lang="en-US" sz="1100" b="0" i="1" baseline="0">
                          <a:solidFill>
                            <a:schemeClr val="dk1"/>
                          </a:solidFill>
                          <a:effectLst/>
                          <a:latin typeface="Cambria Math" panose="02040503050406030204" pitchFamily="18" charset="0"/>
                          <a:ea typeface="+mn-ea"/>
                          <a:cs typeface="+mn-cs"/>
                        </a:rPr>
                        <m:t>1</m:t>
                      </m:r>
                    </m:e>
                  </m:d>
                  <m:r>
                    <a:rPr lang="en-US" sz="1100" b="0" i="1" baseline="0">
                      <a:solidFill>
                        <a:schemeClr val="dk1"/>
                      </a:solidFill>
                      <a:effectLst/>
                      <a:latin typeface="Cambria Math" panose="02040503050406030204" pitchFamily="18" charset="0"/>
                      <a:ea typeface="+mn-ea"/>
                      <a:cs typeface="+mn-cs"/>
                    </a:rPr>
                    <m:t>=121</m:t>
                  </m:r>
                </m:oMath>
              </a14:m>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Quarter 4: Sales</a:t>
              </a:r>
              <a14:m>
                <m:oMath xmlns:m="http://schemas.openxmlformats.org/officeDocument/2006/math">
                  <m:r>
                    <a:rPr lang="en-US" sz="1100" b="0" i="1" baseline="0">
                      <a:solidFill>
                        <a:schemeClr val="dk1"/>
                      </a:solidFill>
                      <a:effectLst/>
                      <a:latin typeface="Cambria Math" panose="02040503050406030204" pitchFamily="18" charset="0"/>
                      <a:ea typeface="+mn-ea"/>
                      <a:cs typeface="+mn-cs"/>
                    </a:rPr>
                    <m:t>=95+29</m:t>
                  </m:r>
                  <m:d>
                    <m:dPr>
                      <m:ctrlPr>
                        <a:rPr lang="en-US" sz="1100" b="0" i="1" baseline="0">
                          <a:solidFill>
                            <a:schemeClr val="dk1"/>
                          </a:solidFill>
                          <a:effectLst/>
                          <a:latin typeface="Cambria Math" panose="02040503050406030204" pitchFamily="18" charset="0"/>
                          <a:ea typeface="+mn-ea"/>
                          <a:cs typeface="+mn-cs"/>
                        </a:rPr>
                      </m:ctrlPr>
                    </m:dPr>
                    <m:e>
                      <m:r>
                        <a:rPr lang="en-US" sz="1100" b="0" i="1" baseline="0">
                          <a:solidFill>
                            <a:schemeClr val="dk1"/>
                          </a:solidFill>
                          <a:effectLst/>
                          <a:latin typeface="Cambria Math" panose="02040503050406030204" pitchFamily="18" charset="0"/>
                          <a:ea typeface="+mn-ea"/>
                          <a:cs typeface="+mn-cs"/>
                        </a:rPr>
                        <m:t>0</m:t>
                      </m:r>
                    </m:e>
                  </m:d>
                  <m:r>
                    <a:rPr lang="en-US" sz="1100" b="0" i="1" baseline="0">
                      <a:solidFill>
                        <a:schemeClr val="dk1"/>
                      </a:solidFill>
                      <a:effectLst/>
                      <a:latin typeface="Cambria Math" panose="02040503050406030204" pitchFamily="18" charset="0"/>
                      <a:ea typeface="+mn-ea"/>
                      <a:cs typeface="+mn-cs"/>
                    </a:rPr>
                    <m:t>+57</m:t>
                  </m:r>
                  <m:d>
                    <m:dPr>
                      <m:ctrlPr>
                        <a:rPr lang="en-US" sz="1100" b="0" i="1" baseline="0">
                          <a:solidFill>
                            <a:schemeClr val="dk1"/>
                          </a:solidFill>
                          <a:effectLst/>
                          <a:latin typeface="Cambria Math" panose="02040503050406030204" pitchFamily="18" charset="0"/>
                          <a:ea typeface="+mn-ea"/>
                          <a:cs typeface="+mn-cs"/>
                        </a:rPr>
                      </m:ctrlPr>
                    </m:dPr>
                    <m:e>
                      <m:r>
                        <a:rPr lang="en-US" sz="1100" b="0" i="1" baseline="0">
                          <a:solidFill>
                            <a:schemeClr val="dk1"/>
                          </a:solidFill>
                          <a:effectLst/>
                          <a:latin typeface="Cambria Math" panose="02040503050406030204" pitchFamily="18" charset="0"/>
                          <a:ea typeface="+mn-ea"/>
                          <a:cs typeface="+mn-cs"/>
                        </a:rPr>
                        <m:t>0</m:t>
                      </m:r>
                    </m:e>
                  </m:d>
                  <m:r>
                    <a:rPr lang="en-US" sz="1100" b="0" i="1" baseline="0">
                      <a:solidFill>
                        <a:schemeClr val="dk1"/>
                      </a:solidFill>
                      <a:effectLst/>
                      <a:latin typeface="Cambria Math" panose="02040503050406030204" pitchFamily="18" charset="0"/>
                      <a:ea typeface="+mn-ea"/>
                      <a:cs typeface="+mn-cs"/>
                    </a:rPr>
                    <m:t>+26</m:t>
                  </m:r>
                  <m:d>
                    <m:dPr>
                      <m:ctrlPr>
                        <a:rPr lang="en-US" sz="1100" b="0" i="1" baseline="0">
                          <a:solidFill>
                            <a:schemeClr val="dk1"/>
                          </a:solidFill>
                          <a:effectLst/>
                          <a:latin typeface="Cambria Math" panose="02040503050406030204" pitchFamily="18" charset="0"/>
                          <a:ea typeface="+mn-ea"/>
                          <a:cs typeface="+mn-cs"/>
                        </a:rPr>
                      </m:ctrlPr>
                    </m:dPr>
                    <m:e>
                      <m:r>
                        <a:rPr lang="en-US" sz="1100" b="0" i="1" baseline="0">
                          <a:solidFill>
                            <a:schemeClr val="dk1"/>
                          </a:solidFill>
                          <a:effectLst/>
                          <a:latin typeface="Cambria Math" panose="02040503050406030204" pitchFamily="18" charset="0"/>
                          <a:ea typeface="+mn-ea"/>
                          <a:cs typeface="+mn-cs"/>
                        </a:rPr>
                        <m:t>0</m:t>
                      </m:r>
                    </m:e>
                  </m:d>
                  <m:r>
                    <a:rPr lang="en-US" sz="1100" b="0" i="1" baseline="0">
                      <a:solidFill>
                        <a:schemeClr val="dk1"/>
                      </a:solidFill>
                      <a:effectLst/>
                      <a:latin typeface="Cambria Math" panose="02040503050406030204" pitchFamily="18" charset="0"/>
                      <a:ea typeface="+mn-ea"/>
                      <a:cs typeface="+mn-cs"/>
                    </a:rPr>
                    <m:t>=95</m:t>
                  </m:r>
                </m:oMath>
              </a14:m>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baseline="0"/>
            </a:p>
          </xdr:txBody>
        </xdr:sp>
      </mc:Choice>
      <mc:Fallback xmlns="">
        <xdr:sp macro="" textlink="">
          <xdr:nvSpPr>
            <xdr:cNvPr id="4" name="TextBox 3">
              <a:extLst>
                <a:ext uri="{FF2B5EF4-FFF2-40B4-BE49-F238E27FC236}">
                  <a16:creationId xmlns:a16="http://schemas.microsoft.com/office/drawing/2014/main" id="{D0783273-9605-4A38-82F5-C0E99B1E276F}"/>
                </a:ext>
              </a:extLst>
            </xdr:cNvPr>
            <xdr:cNvSpPr txBox="1"/>
          </xdr:nvSpPr>
          <xdr:spPr>
            <a:xfrm>
              <a:off x="22860" y="10910047"/>
              <a:ext cx="5498054" cy="19363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Page</a:t>
              </a:r>
              <a:r>
                <a:rPr lang="en-US" sz="1100" baseline="0"/>
                <a:t> 680, Table 15.13 Umbrella Sales Time Series</a:t>
              </a:r>
            </a:p>
            <a:p>
              <a:r>
                <a:rPr lang="en-US" sz="1100" b="0" i="0">
                  <a:latin typeface="Cambria Math" panose="02040503050406030204" pitchFamily="18" charset="0"/>
                </a:rPr>
                <a:t>(𝑌_𝑡 ) ̂=𝑏_0+𝑏_1 𝑄𝑡𝑟1_𝑡+𝑏_2 𝑄𝑡𝑟2_𝑡+𝑏_3 𝑄𝑡𝑟3_𝑡</a:t>
              </a:r>
              <a:endParaRPr lang="en-US" sz="1100"/>
            </a:p>
            <a:p>
              <a:r>
                <a:rPr lang="en-US" sz="1100"/>
                <a:t>After Regression Analysis, </a:t>
              </a:r>
              <a:r>
                <a:rPr lang="en-US" sz="1100" b="0" i="0">
                  <a:latin typeface="Cambria Math" panose="02040503050406030204" pitchFamily="18" charset="0"/>
                </a:rPr>
                <a:t>𝑏_0=95,, 𝑏_1=29, 𝑏_2=57, 𝑏_3=26</a:t>
              </a:r>
              <a:endParaRPr lang="en-US" sz="1100"/>
            </a:p>
            <a:p>
              <a:r>
                <a:rPr lang="en-US" sz="1100" b="0" i="0">
                  <a:latin typeface="Cambria Math" panose="02040503050406030204" pitchFamily="18" charset="0"/>
                </a:rPr>
                <a:t>𝑌 ̂_𝑡=95+29𝑄𝑡𝑟1_𝑡+57𝑄𝑡𝑟2_𝑡+26𝑄𝑡𝑟3_𝑡</a:t>
              </a:r>
              <a:endParaRPr lang="en-US" sz="1100"/>
            </a:p>
            <a:p>
              <a:r>
                <a:rPr lang="en-US" sz="1100"/>
                <a:t>To</a:t>
              </a:r>
              <a:r>
                <a:rPr lang="en-US" sz="1100" baseline="0"/>
                <a:t> forecast quarterly sales for next year.</a:t>
              </a:r>
            </a:p>
            <a:p>
              <a:r>
                <a:rPr lang="en-US" sz="1100" baseline="0"/>
                <a:t>Quarter 1: Sales</a:t>
              </a:r>
              <a:r>
                <a:rPr lang="en-US" sz="1100" b="0" i="0" baseline="0">
                  <a:latin typeface="Cambria Math" panose="02040503050406030204" pitchFamily="18" charset="0"/>
                </a:rPr>
                <a:t>=95+29(1)+57(0)+26(0)=124</a:t>
              </a:r>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Quarter 2: Sales</a:t>
              </a:r>
              <a:r>
                <a:rPr lang="en-US" sz="1100" b="0" i="0" baseline="0">
                  <a:solidFill>
                    <a:schemeClr val="dk1"/>
                  </a:solidFill>
                  <a:effectLst/>
                  <a:latin typeface="+mn-lt"/>
                  <a:ea typeface="+mn-ea"/>
                  <a:cs typeface="+mn-cs"/>
                </a:rPr>
                <a:t>=95+29(</a:t>
              </a:r>
              <a:r>
                <a:rPr lang="en-US" sz="1100" b="0" i="0" baseline="0">
                  <a:solidFill>
                    <a:schemeClr val="dk1"/>
                  </a:solidFill>
                  <a:effectLst/>
                  <a:latin typeface="Cambria Math" panose="02040503050406030204" pitchFamily="18" charset="0"/>
                  <a:ea typeface="+mn-ea"/>
                  <a:cs typeface="+mn-cs"/>
                </a:rPr>
                <a:t>0</a:t>
              </a:r>
              <a:r>
                <a:rPr lang="en-US" sz="1100" b="0" i="0" baseline="0">
                  <a:solidFill>
                    <a:schemeClr val="dk1"/>
                  </a:solidFill>
                  <a:effectLst/>
                  <a:latin typeface="+mn-lt"/>
                  <a:ea typeface="+mn-ea"/>
                  <a:cs typeface="+mn-cs"/>
                </a:rPr>
                <a:t>)+57(</a:t>
              </a:r>
              <a:r>
                <a:rPr lang="en-US" sz="1100" b="0" i="0" baseline="0">
                  <a:solidFill>
                    <a:schemeClr val="dk1"/>
                  </a:solidFill>
                  <a:effectLst/>
                  <a:latin typeface="Cambria Math" panose="02040503050406030204" pitchFamily="18" charset="0"/>
                  <a:ea typeface="+mn-ea"/>
                  <a:cs typeface="+mn-cs"/>
                </a:rPr>
                <a:t>1</a:t>
              </a:r>
              <a:r>
                <a:rPr lang="en-US" sz="1100" b="0" i="0" baseline="0">
                  <a:solidFill>
                    <a:schemeClr val="dk1"/>
                  </a:solidFill>
                  <a:effectLst/>
                  <a:latin typeface="+mn-lt"/>
                  <a:ea typeface="+mn-ea"/>
                  <a:cs typeface="+mn-cs"/>
                </a:rPr>
                <a:t>)+26(0)=1</a:t>
              </a:r>
              <a:r>
                <a:rPr lang="en-US" sz="1100" b="0" i="0" baseline="0">
                  <a:solidFill>
                    <a:schemeClr val="dk1"/>
                  </a:solidFill>
                  <a:effectLst/>
                  <a:latin typeface="Cambria Math" panose="02040503050406030204" pitchFamily="18" charset="0"/>
                  <a:ea typeface="+mn-ea"/>
                  <a:cs typeface="+mn-cs"/>
                </a:rPr>
                <a:t>52</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Quarter 3: Sales</a:t>
              </a:r>
              <a:r>
                <a:rPr lang="en-US" sz="1100" b="0" i="0" baseline="0">
                  <a:solidFill>
                    <a:schemeClr val="dk1"/>
                  </a:solidFill>
                  <a:effectLst/>
                  <a:latin typeface="+mn-lt"/>
                  <a:ea typeface="+mn-ea"/>
                  <a:cs typeface="+mn-cs"/>
                </a:rPr>
                <a:t>=95+29(</a:t>
              </a:r>
              <a:r>
                <a:rPr lang="en-US" sz="1100" b="0" i="0" baseline="0">
                  <a:solidFill>
                    <a:schemeClr val="dk1"/>
                  </a:solidFill>
                  <a:effectLst/>
                  <a:latin typeface="Cambria Math" panose="02040503050406030204" pitchFamily="18" charset="0"/>
                  <a:ea typeface="+mn-ea"/>
                  <a:cs typeface="+mn-cs"/>
                </a:rPr>
                <a:t>0</a:t>
              </a:r>
              <a:r>
                <a:rPr lang="en-US" sz="1100" b="0" i="0" baseline="0">
                  <a:solidFill>
                    <a:schemeClr val="dk1"/>
                  </a:solidFill>
                  <a:effectLst/>
                  <a:latin typeface="+mn-lt"/>
                  <a:ea typeface="+mn-ea"/>
                  <a:cs typeface="+mn-cs"/>
                </a:rPr>
                <a:t>)+57(0)+26(</a:t>
              </a:r>
              <a:r>
                <a:rPr lang="en-US" sz="1100" b="0" i="0" baseline="0">
                  <a:solidFill>
                    <a:schemeClr val="dk1"/>
                  </a:solidFill>
                  <a:effectLst/>
                  <a:latin typeface="Cambria Math" panose="02040503050406030204" pitchFamily="18" charset="0"/>
                  <a:ea typeface="+mn-ea"/>
                  <a:cs typeface="+mn-cs"/>
                </a:rPr>
                <a:t>1</a:t>
              </a:r>
              <a:r>
                <a:rPr lang="en-US" sz="1100" b="0" i="0" baseline="0">
                  <a:solidFill>
                    <a:schemeClr val="dk1"/>
                  </a:solidFill>
                  <a:effectLst/>
                  <a:latin typeface="+mn-lt"/>
                  <a:ea typeface="+mn-ea"/>
                  <a:cs typeface="+mn-cs"/>
                </a:rPr>
                <a:t>)=12</a:t>
              </a:r>
              <a:r>
                <a:rPr lang="en-US" sz="1100" b="0" i="0" baseline="0">
                  <a:solidFill>
                    <a:schemeClr val="dk1"/>
                  </a:solidFill>
                  <a:effectLst/>
                  <a:latin typeface="Cambria Math" panose="02040503050406030204" pitchFamily="18" charset="0"/>
                  <a:ea typeface="+mn-ea"/>
                  <a:cs typeface="+mn-cs"/>
                </a:rPr>
                <a:t>1</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Quarter 4: Sales</a:t>
              </a:r>
              <a:r>
                <a:rPr lang="en-US" sz="1100" b="0" i="0" baseline="0">
                  <a:solidFill>
                    <a:schemeClr val="dk1"/>
                  </a:solidFill>
                  <a:effectLst/>
                  <a:latin typeface="+mn-lt"/>
                  <a:ea typeface="+mn-ea"/>
                  <a:cs typeface="+mn-cs"/>
                </a:rPr>
                <a:t>=95+29(</a:t>
              </a:r>
              <a:r>
                <a:rPr lang="en-US" sz="1100" b="0" i="0" baseline="0">
                  <a:solidFill>
                    <a:schemeClr val="dk1"/>
                  </a:solidFill>
                  <a:effectLst/>
                  <a:latin typeface="Cambria Math" panose="02040503050406030204" pitchFamily="18" charset="0"/>
                  <a:ea typeface="+mn-ea"/>
                  <a:cs typeface="+mn-cs"/>
                </a:rPr>
                <a:t>0</a:t>
              </a:r>
              <a:r>
                <a:rPr lang="en-US" sz="1100" b="0" i="0" baseline="0">
                  <a:solidFill>
                    <a:schemeClr val="dk1"/>
                  </a:solidFill>
                  <a:effectLst/>
                  <a:latin typeface="+mn-lt"/>
                  <a:ea typeface="+mn-ea"/>
                  <a:cs typeface="+mn-cs"/>
                </a:rPr>
                <a:t>)+57(0)+26(0)=</a:t>
              </a:r>
              <a:r>
                <a:rPr lang="en-US" sz="1100" b="0" i="0" baseline="0">
                  <a:solidFill>
                    <a:schemeClr val="dk1"/>
                  </a:solidFill>
                  <a:effectLst/>
                  <a:latin typeface="Cambria Math" panose="02040503050406030204" pitchFamily="18" charset="0"/>
                  <a:ea typeface="+mn-ea"/>
                  <a:cs typeface="+mn-cs"/>
                </a:rPr>
                <a:t>95</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baseline="0"/>
            </a:p>
          </xdr:txBody>
        </xdr:sp>
      </mc:Fallback>
    </mc:AlternateContent>
    <xdr:clientData/>
  </xdr:twoCellAnchor>
  <xdr:twoCellAnchor>
    <xdr:from>
      <xdr:col>0</xdr:col>
      <xdr:colOff>17929</xdr:colOff>
      <xdr:row>99</xdr:row>
      <xdr:rowOff>0</xdr:rowOff>
    </xdr:from>
    <xdr:to>
      <xdr:col>8</xdr:col>
      <xdr:colOff>459889</xdr:colOff>
      <xdr:row>109</xdr:row>
      <xdr:rowOff>143434</xdr:rowOff>
    </xdr:to>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A4269E76-8C89-4FA1-BF1C-8F8BF24C5AF4}"/>
                </a:ext>
              </a:extLst>
            </xdr:cNvPr>
            <xdr:cNvSpPr txBox="1"/>
          </xdr:nvSpPr>
          <xdr:spPr>
            <a:xfrm>
              <a:off x="17929" y="17857694"/>
              <a:ext cx="5498054" cy="1936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Page</a:t>
              </a:r>
              <a:r>
                <a:rPr lang="en-US" sz="1100" baseline="0"/>
                <a:t> 682, Seasonality with trend</a:t>
              </a:r>
            </a:p>
            <a:p>
              <a:pPr/>
              <a14:m>
                <m:oMathPara xmlns:m="http://schemas.openxmlformats.org/officeDocument/2006/math">
                  <m:oMathParaPr>
                    <m:jc m:val="centerGroup"/>
                  </m:oMathParaPr>
                  <m:oMath xmlns:m="http://schemas.openxmlformats.org/officeDocument/2006/math">
                    <m:sSub>
                      <m:sSubPr>
                        <m:ctrlPr>
                          <a:rPr lang="en-US" sz="1100" b="0" i="1">
                            <a:effectLst/>
                            <a:latin typeface="Cambria Math" panose="02040503050406030204" pitchFamily="18" charset="0"/>
                          </a:rPr>
                        </m:ctrlPr>
                      </m:sSubPr>
                      <m:e>
                        <m:acc>
                          <m:accPr>
                            <m:chr m:val="̂"/>
                            <m:ctrlPr>
                              <a:rPr lang="en-US" sz="1100" b="0" i="1">
                                <a:effectLst/>
                                <a:latin typeface="Cambria Math" panose="02040503050406030204" pitchFamily="18" charset="0"/>
                              </a:rPr>
                            </m:ctrlPr>
                          </m:accPr>
                          <m:e>
                            <m:r>
                              <a:rPr lang="en-US" sz="1100" b="0" i="1">
                                <a:effectLst/>
                                <a:latin typeface="Cambria Math" panose="02040503050406030204" pitchFamily="18" charset="0"/>
                              </a:rPr>
                              <m:t>𝑌</m:t>
                            </m:r>
                          </m:e>
                        </m:acc>
                      </m:e>
                      <m:sub>
                        <m:r>
                          <a:rPr lang="en-US" sz="1100" b="0" i="1">
                            <a:latin typeface="Cambria Math" panose="02040503050406030204" pitchFamily="18" charset="0"/>
                          </a:rPr>
                          <m:t>𝑡</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𝑏</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𝑏</m:t>
                        </m:r>
                      </m:e>
                      <m:sub>
                        <m:r>
                          <a:rPr lang="en-US" sz="1100" b="0" i="1">
                            <a:latin typeface="Cambria Math" panose="02040503050406030204" pitchFamily="18" charset="0"/>
                          </a:rPr>
                          <m:t>1</m:t>
                        </m:r>
                      </m:sub>
                    </m:sSub>
                    <m:r>
                      <a:rPr lang="en-US" sz="1100" b="0" i="1">
                        <a:latin typeface="Cambria Math" panose="02040503050406030204" pitchFamily="18" charset="0"/>
                      </a:rPr>
                      <m:t>𝑄𝑡𝑟</m:t>
                    </m:r>
                    <m:sSub>
                      <m:sSubPr>
                        <m:ctrlPr>
                          <a:rPr lang="en-US" sz="1100" b="0" i="1">
                            <a:latin typeface="Cambria Math" panose="02040503050406030204" pitchFamily="18" charset="0"/>
                          </a:rPr>
                        </m:ctrlPr>
                      </m:sSubPr>
                      <m:e>
                        <m:r>
                          <a:rPr lang="en-US" sz="1100" b="0" i="1">
                            <a:latin typeface="Cambria Math" panose="02040503050406030204" pitchFamily="18" charset="0"/>
                          </a:rPr>
                          <m:t>1</m:t>
                        </m:r>
                      </m:e>
                      <m:sub>
                        <m:r>
                          <a:rPr lang="en-US" sz="1100" b="0" i="1">
                            <a:latin typeface="Cambria Math" panose="02040503050406030204" pitchFamily="18" charset="0"/>
                          </a:rPr>
                          <m:t>𝑡</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𝑏</m:t>
                        </m:r>
                      </m:e>
                      <m:sub>
                        <m:r>
                          <a:rPr lang="en-US" sz="1100" b="0" i="1">
                            <a:latin typeface="Cambria Math" panose="02040503050406030204" pitchFamily="18" charset="0"/>
                          </a:rPr>
                          <m:t>2</m:t>
                        </m:r>
                      </m:sub>
                    </m:sSub>
                    <m:r>
                      <a:rPr lang="en-US" sz="1100" b="0" i="1">
                        <a:latin typeface="Cambria Math" panose="02040503050406030204" pitchFamily="18" charset="0"/>
                      </a:rPr>
                      <m:t>𝑄𝑡𝑟</m:t>
                    </m:r>
                    <m:sSub>
                      <m:sSubPr>
                        <m:ctrlPr>
                          <a:rPr lang="en-US" sz="1100" b="0" i="1">
                            <a:latin typeface="Cambria Math" panose="02040503050406030204" pitchFamily="18" charset="0"/>
                          </a:rPr>
                        </m:ctrlPr>
                      </m:sSubPr>
                      <m:e>
                        <m:r>
                          <a:rPr lang="en-US" sz="1100" b="0" i="1">
                            <a:latin typeface="Cambria Math" panose="02040503050406030204" pitchFamily="18" charset="0"/>
                          </a:rPr>
                          <m:t>2</m:t>
                        </m:r>
                      </m:e>
                      <m:sub>
                        <m:r>
                          <a:rPr lang="en-US" sz="1100" b="0" i="1">
                            <a:latin typeface="Cambria Math" panose="02040503050406030204" pitchFamily="18" charset="0"/>
                          </a:rPr>
                          <m:t>𝑡</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𝑏</m:t>
                        </m:r>
                      </m:e>
                      <m:sub>
                        <m:r>
                          <a:rPr lang="en-US" sz="1100" b="0" i="1">
                            <a:latin typeface="Cambria Math" panose="02040503050406030204" pitchFamily="18" charset="0"/>
                          </a:rPr>
                          <m:t>3</m:t>
                        </m:r>
                      </m:sub>
                    </m:sSub>
                    <m:r>
                      <a:rPr lang="en-US" sz="1100" b="0" i="1">
                        <a:latin typeface="Cambria Math" panose="02040503050406030204" pitchFamily="18" charset="0"/>
                      </a:rPr>
                      <m:t>𝑄𝑡𝑟</m:t>
                    </m:r>
                    <m:sSub>
                      <m:sSubPr>
                        <m:ctrlPr>
                          <a:rPr lang="en-US" sz="1100" b="0" i="1">
                            <a:latin typeface="Cambria Math" panose="02040503050406030204" pitchFamily="18" charset="0"/>
                          </a:rPr>
                        </m:ctrlPr>
                      </m:sSubPr>
                      <m:e>
                        <m:r>
                          <a:rPr lang="en-US" sz="1100" b="0" i="1">
                            <a:latin typeface="Cambria Math" panose="02040503050406030204" pitchFamily="18" charset="0"/>
                          </a:rPr>
                          <m:t>3</m:t>
                        </m:r>
                      </m:e>
                      <m:sub>
                        <m:r>
                          <a:rPr lang="en-US" sz="1100" b="0" i="1">
                            <a:latin typeface="Cambria Math" panose="02040503050406030204" pitchFamily="18" charset="0"/>
                          </a:rPr>
                          <m:t>𝑡</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𝑏</m:t>
                        </m:r>
                      </m:e>
                      <m:sub>
                        <m:r>
                          <a:rPr lang="en-US" sz="1100" b="0" i="1">
                            <a:latin typeface="Cambria Math" panose="02040503050406030204" pitchFamily="18" charset="0"/>
                          </a:rPr>
                          <m:t>4</m:t>
                        </m:r>
                      </m:sub>
                    </m:sSub>
                    <m:r>
                      <a:rPr lang="en-US" sz="1100" b="0" i="1">
                        <a:latin typeface="Cambria Math" panose="02040503050406030204" pitchFamily="18" charset="0"/>
                      </a:rPr>
                      <m:t>𝑡</m:t>
                    </m:r>
                  </m:oMath>
                </m:oMathPara>
              </a14:m>
              <a:endParaRPr lang="en-US">
                <a:effectLst/>
              </a:endParaRPr>
            </a:p>
            <a:p>
              <a:r>
                <a:rPr lang="en-US">
                  <a:effectLst/>
                </a:rPr>
                <a:t>TABLE 15.15 SMARTPHONE SALES TIM SERIES</a:t>
              </a:r>
            </a:p>
            <a:p>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baseline="0"/>
            </a:p>
          </xdr:txBody>
        </xdr:sp>
      </mc:Choice>
      <mc:Fallback xmlns="">
        <xdr:sp macro="" textlink="">
          <xdr:nvSpPr>
            <xdr:cNvPr id="5" name="TextBox 4">
              <a:extLst>
                <a:ext uri="{FF2B5EF4-FFF2-40B4-BE49-F238E27FC236}">
                  <a16:creationId xmlns:a16="http://schemas.microsoft.com/office/drawing/2014/main" id="{A4269E76-8C89-4FA1-BF1C-8F8BF24C5AF4}"/>
                </a:ext>
              </a:extLst>
            </xdr:cNvPr>
            <xdr:cNvSpPr txBox="1"/>
          </xdr:nvSpPr>
          <xdr:spPr>
            <a:xfrm>
              <a:off x="17929" y="17857694"/>
              <a:ext cx="5498054" cy="1936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Page</a:t>
              </a:r>
              <a:r>
                <a:rPr lang="en-US" sz="1100" baseline="0"/>
                <a:t> 682, Seasonality with trend</a:t>
              </a:r>
            </a:p>
            <a:p>
              <a:r>
                <a:rPr lang="en-US" sz="1100" b="0" i="0">
                  <a:effectLst/>
                  <a:latin typeface="Cambria Math" panose="02040503050406030204" pitchFamily="18" charset="0"/>
                </a:rPr>
                <a:t>𝑌 ̂_</a:t>
              </a:r>
              <a:r>
                <a:rPr lang="en-US" sz="1100" b="0" i="0">
                  <a:latin typeface="Cambria Math" panose="02040503050406030204" pitchFamily="18" charset="0"/>
                </a:rPr>
                <a:t>𝑡=𝑏_0+𝑏_1 𝑄𝑡𝑟1_𝑡+𝑏_2 𝑄𝑡𝑟2_𝑡+𝑏_3 𝑄𝑡𝑟3_𝑡+𝑏_4 𝑡</a:t>
              </a:r>
              <a:endParaRPr lang="en-US">
                <a:effectLst/>
              </a:endParaRPr>
            </a:p>
            <a:p>
              <a:r>
                <a:rPr lang="en-US">
                  <a:effectLst/>
                </a:rPr>
                <a:t>TABLE 15.15 SMARTPHONE SALES TIM SERIES</a:t>
              </a:r>
            </a:p>
            <a:p>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baseline="0"/>
            </a:p>
          </xdr:txBody>
        </xdr:sp>
      </mc:Fallback>
    </mc:AlternateContent>
    <xdr:clientData/>
  </xdr:twoCellAnchor>
  <xdr:twoCellAnchor>
    <xdr:from>
      <xdr:col>4</xdr:col>
      <xdr:colOff>336177</xdr:colOff>
      <xdr:row>110</xdr:row>
      <xdr:rowOff>138953</xdr:rowOff>
    </xdr:from>
    <xdr:to>
      <xdr:col>11</xdr:col>
      <xdr:colOff>551330</xdr:colOff>
      <xdr:row>126</xdr:row>
      <xdr:rowOff>13447</xdr:rowOff>
    </xdr:to>
    <xdr:graphicFrame macro="">
      <xdr:nvGraphicFramePr>
        <xdr:cNvPr id="6" name="Chart 5">
          <a:extLst>
            <a:ext uri="{FF2B5EF4-FFF2-40B4-BE49-F238E27FC236}">
              <a16:creationId xmlns:a16="http://schemas.microsoft.com/office/drawing/2014/main" id="{F538CB1B-1890-3CB7-1C4E-19C3889A65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660399</xdr:colOff>
      <xdr:row>55</xdr:row>
      <xdr:rowOff>93133</xdr:rowOff>
    </xdr:from>
    <xdr:to>
      <xdr:col>13</xdr:col>
      <xdr:colOff>414866</xdr:colOff>
      <xdr:row>67</xdr:row>
      <xdr:rowOff>122766</xdr:rowOff>
    </xdr:to>
    <xdr:graphicFrame macro="">
      <xdr:nvGraphicFramePr>
        <xdr:cNvPr id="7" name="Chart 6">
          <a:extLst>
            <a:ext uri="{FF2B5EF4-FFF2-40B4-BE49-F238E27FC236}">
              <a16:creationId xmlns:a16="http://schemas.microsoft.com/office/drawing/2014/main" id="{EE7FAB4E-3895-AB3B-AA1B-8D93737AFF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251459</xdr:colOff>
      <xdr:row>7</xdr:row>
      <xdr:rowOff>167640</xdr:rowOff>
    </xdr:from>
    <xdr:to>
      <xdr:col>23</xdr:col>
      <xdr:colOff>251460</xdr:colOff>
      <xdr:row>18</xdr:row>
      <xdr:rowOff>7620</xdr:rowOff>
    </xdr:to>
    <xdr:graphicFrame macro="">
      <xdr:nvGraphicFramePr>
        <xdr:cNvPr id="8" name="Chart 7">
          <a:extLst>
            <a:ext uri="{FF2B5EF4-FFF2-40B4-BE49-F238E27FC236}">
              <a16:creationId xmlns:a16="http://schemas.microsoft.com/office/drawing/2014/main" id="{A035A300-71AE-54F3-F561-2026929F11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251460</xdr:colOff>
      <xdr:row>9</xdr:row>
      <xdr:rowOff>175260</xdr:rowOff>
    </xdr:from>
    <xdr:to>
      <xdr:col>24</xdr:col>
      <xdr:colOff>251461</xdr:colOff>
      <xdr:row>20</xdr:row>
      <xdr:rowOff>7620</xdr:rowOff>
    </xdr:to>
    <xdr:graphicFrame macro="">
      <xdr:nvGraphicFramePr>
        <xdr:cNvPr id="9" name="Chart 8">
          <a:extLst>
            <a:ext uri="{FF2B5EF4-FFF2-40B4-BE49-F238E27FC236}">
              <a16:creationId xmlns:a16="http://schemas.microsoft.com/office/drawing/2014/main" id="{DCC14157-B7CC-4380-3BD8-9C8E75E3FC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251460</xdr:colOff>
      <xdr:row>11</xdr:row>
      <xdr:rowOff>175260</xdr:rowOff>
    </xdr:from>
    <xdr:to>
      <xdr:col>25</xdr:col>
      <xdr:colOff>251461</xdr:colOff>
      <xdr:row>22</xdr:row>
      <xdr:rowOff>15240</xdr:rowOff>
    </xdr:to>
    <xdr:graphicFrame macro="">
      <xdr:nvGraphicFramePr>
        <xdr:cNvPr id="10" name="Chart 9">
          <a:extLst>
            <a:ext uri="{FF2B5EF4-FFF2-40B4-BE49-F238E27FC236}">
              <a16:creationId xmlns:a16="http://schemas.microsoft.com/office/drawing/2014/main" id="{F11BB823-8245-1D30-B156-4AD74C4988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251460</xdr:colOff>
      <xdr:row>13</xdr:row>
      <xdr:rowOff>175260</xdr:rowOff>
    </xdr:from>
    <xdr:to>
      <xdr:col>26</xdr:col>
      <xdr:colOff>251460</xdr:colOff>
      <xdr:row>24</xdr:row>
      <xdr:rowOff>22860</xdr:rowOff>
    </xdr:to>
    <xdr:graphicFrame macro="">
      <xdr:nvGraphicFramePr>
        <xdr:cNvPr id="11" name="Chart 10">
          <a:extLst>
            <a:ext uri="{FF2B5EF4-FFF2-40B4-BE49-F238E27FC236}">
              <a16:creationId xmlns:a16="http://schemas.microsoft.com/office/drawing/2014/main" id="{DBB8058D-5BE9-2788-1D73-A3F6A2959C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251461</xdr:colOff>
      <xdr:row>16</xdr:row>
      <xdr:rowOff>0</xdr:rowOff>
    </xdr:from>
    <xdr:to>
      <xdr:col>27</xdr:col>
      <xdr:colOff>251461</xdr:colOff>
      <xdr:row>26</xdr:row>
      <xdr:rowOff>22860</xdr:rowOff>
    </xdr:to>
    <xdr:graphicFrame macro="">
      <xdr:nvGraphicFramePr>
        <xdr:cNvPr id="12" name="Chart 11">
          <a:extLst>
            <a:ext uri="{FF2B5EF4-FFF2-40B4-BE49-F238E27FC236}">
              <a16:creationId xmlns:a16="http://schemas.microsoft.com/office/drawing/2014/main" id="{158E0EF2-9AC0-E8B0-EA78-34EDD89224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251461</xdr:colOff>
      <xdr:row>18</xdr:row>
      <xdr:rowOff>7620</xdr:rowOff>
    </xdr:from>
    <xdr:to>
      <xdr:col>28</xdr:col>
      <xdr:colOff>251461</xdr:colOff>
      <xdr:row>28</xdr:row>
      <xdr:rowOff>30480</xdr:rowOff>
    </xdr:to>
    <xdr:graphicFrame macro="">
      <xdr:nvGraphicFramePr>
        <xdr:cNvPr id="13" name="Chart 12">
          <a:extLst>
            <a:ext uri="{FF2B5EF4-FFF2-40B4-BE49-F238E27FC236}">
              <a16:creationId xmlns:a16="http://schemas.microsoft.com/office/drawing/2014/main" id="{E3CB22AF-D5D0-02C5-8E98-41D74F3C8B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23</xdr:col>
      <xdr:colOff>251461</xdr:colOff>
      <xdr:row>20</xdr:row>
      <xdr:rowOff>7620</xdr:rowOff>
    </xdr:from>
    <xdr:to>
      <xdr:col>29</xdr:col>
      <xdr:colOff>251461</xdr:colOff>
      <xdr:row>30</xdr:row>
      <xdr:rowOff>30480</xdr:rowOff>
    </xdr:to>
    <xdr:graphicFrame macro="">
      <xdr:nvGraphicFramePr>
        <xdr:cNvPr id="14" name="Chart 13">
          <a:extLst>
            <a:ext uri="{FF2B5EF4-FFF2-40B4-BE49-F238E27FC236}">
              <a16:creationId xmlns:a16="http://schemas.microsoft.com/office/drawing/2014/main" id="{904F9CFF-4BE8-CED7-F0F6-D4F2521404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175260</xdr:colOff>
      <xdr:row>0</xdr:row>
      <xdr:rowOff>53340</xdr:rowOff>
    </xdr:from>
    <xdr:to>
      <xdr:col>6</xdr:col>
      <xdr:colOff>426720</xdr:colOff>
      <xdr:row>8</xdr:row>
      <xdr:rowOff>160020</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7775891F-72C9-93EE-723F-20288C16E1FF}"/>
                </a:ext>
              </a:extLst>
            </xdr:cNvPr>
            <xdr:cNvSpPr txBox="1"/>
          </xdr:nvSpPr>
          <xdr:spPr>
            <a:xfrm>
              <a:off x="175260" y="53340"/>
              <a:ext cx="4160520" cy="1569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Question no. 05</a:t>
              </a:r>
            </a:p>
            <a:p>
              <a:r>
                <a:rPr lang="en-US" sz="1100"/>
                <a:t>Consider</a:t>
              </a:r>
              <a:r>
                <a:rPr lang="en-US" sz="1100" baseline="0"/>
                <a:t> the following time series data:</a:t>
              </a:r>
            </a:p>
            <a:p>
              <a:r>
                <a:rPr lang="en-US" sz="1100" baseline="0"/>
                <a:t>a. Construct a time series plot. What type of pattern exists in the data?</a:t>
              </a:r>
            </a:p>
            <a:p>
              <a:r>
                <a:rPr lang="en-US" sz="1100" baseline="0"/>
                <a:t>b. develop a three-week moving average for this time series. compute MSE and a forecast for week 7?</a:t>
              </a:r>
            </a:p>
            <a:p>
              <a:r>
                <a:rPr lang="en-US" sz="1100" baseline="0"/>
                <a:t>c. Use </a:t>
              </a:r>
              <a14:m>
                <m:oMath xmlns:m="http://schemas.openxmlformats.org/officeDocument/2006/math">
                  <m:r>
                    <a:rPr lang="en-US" sz="1100" b="0" i="1" baseline="0">
                      <a:latin typeface="Cambria Math" panose="02040503050406030204" pitchFamily="18" charset="0"/>
                    </a:rPr>
                    <m:t>𝛼</m:t>
                  </m:r>
                  <m:r>
                    <a:rPr lang="en-US" sz="1100" b="0" i="1" baseline="0">
                      <a:latin typeface="Cambria Math" panose="02040503050406030204" pitchFamily="18" charset="0"/>
                    </a:rPr>
                    <m:t>=0.2</m:t>
                  </m:r>
                </m:oMath>
              </a14:m>
              <a:r>
                <a:rPr lang="en-US" sz="1100"/>
                <a:t> to compute the exponential smoothing values for the time series. Compute MSE and a forecast for</a:t>
              </a:r>
              <a:r>
                <a:rPr lang="en-US" sz="1100" baseline="0"/>
                <a:t> Week 7.</a:t>
              </a:r>
            </a:p>
          </xdr:txBody>
        </xdr:sp>
      </mc:Choice>
      <mc:Fallback xmlns="">
        <xdr:sp macro="" textlink="">
          <xdr:nvSpPr>
            <xdr:cNvPr id="2" name="TextBox 1">
              <a:extLst>
                <a:ext uri="{FF2B5EF4-FFF2-40B4-BE49-F238E27FC236}">
                  <a16:creationId xmlns:a16="http://schemas.microsoft.com/office/drawing/2014/main" id="{7775891F-72C9-93EE-723F-20288C16E1FF}"/>
                </a:ext>
              </a:extLst>
            </xdr:cNvPr>
            <xdr:cNvSpPr txBox="1"/>
          </xdr:nvSpPr>
          <xdr:spPr>
            <a:xfrm>
              <a:off x="175260" y="53340"/>
              <a:ext cx="4160520" cy="1569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Question no. 05</a:t>
              </a:r>
            </a:p>
            <a:p>
              <a:r>
                <a:rPr lang="en-US" sz="1100"/>
                <a:t>Consider</a:t>
              </a:r>
              <a:r>
                <a:rPr lang="en-US" sz="1100" baseline="0"/>
                <a:t> the following time series data:</a:t>
              </a:r>
            </a:p>
            <a:p>
              <a:r>
                <a:rPr lang="en-US" sz="1100" baseline="0"/>
                <a:t>a. Construct a time series plot. What type of pattern exists in the data?</a:t>
              </a:r>
            </a:p>
            <a:p>
              <a:r>
                <a:rPr lang="en-US" sz="1100" baseline="0"/>
                <a:t>b. develop a three-week moving average for this time series. compute MSE and a forecast for week 7?</a:t>
              </a:r>
            </a:p>
            <a:p>
              <a:r>
                <a:rPr lang="en-US" sz="1100" baseline="0"/>
                <a:t>c. Use </a:t>
              </a:r>
              <a:r>
                <a:rPr lang="en-US" sz="1100" b="0" i="0" baseline="0">
                  <a:latin typeface="Cambria Math" panose="02040503050406030204" pitchFamily="18" charset="0"/>
                </a:rPr>
                <a:t>𝛼=0.2</a:t>
              </a:r>
              <a:r>
                <a:rPr lang="en-US" sz="1100"/>
                <a:t> to compute the exponential smoothing values for the time series. Compute MSE and a forecast for</a:t>
              </a:r>
              <a:r>
                <a:rPr lang="en-US" sz="1100" baseline="0"/>
                <a:t> Week 7.</a:t>
              </a:r>
            </a:p>
          </xdr:txBody>
        </xdr:sp>
      </mc:Fallback>
    </mc:AlternateContent>
    <xdr:clientData/>
  </xdr:twoCellAnchor>
  <xdr:twoCellAnchor>
    <xdr:from>
      <xdr:col>2</xdr:col>
      <xdr:colOff>68580</xdr:colOff>
      <xdr:row>14</xdr:row>
      <xdr:rowOff>30480</xdr:rowOff>
    </xdr:from>
    <xdr:to>
      <xdr:col>2</xdr:col>
      <xdr:colOff>487680</xdr:colOff>
      <xdr:row>15</xdr:row>
      <xdr:rowOff>137160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27476102-1D00-6A27-E1C0-F11FCD1FF4D4}"/>
                </a:ext>
              </a:extLst>
            </xdr:cNvPr>
            <xdr:cNvSpPr txBox="1"/>
          </xdr:nvSpPr>
          <xdr:spPr>
            <a:xfrm>
              <a:off x="1287780" y="2407920"/>
              <a:ext cx="41910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𝑡</m:t>
                        </m:r>
                      </m:sub>
                    </m:sSub>
                  </m:oMath>
                </m:oMathPara>
              </a14:m>
              <a:endParaRPr lang="en-US" sz="1100"/>
            </a:p>
          </xdr:txBody>
        </xdr:sp>
      </mc:Choice>
      <mc:Fallback xmlns="">
        <xdr:sp macro="" textlink="">
          <xdr:nvSpPr>
            <xdr:cNvPr id="3" name="TextBox 2">
              <a:extLst>
                <a:ext uri="{FF2B5EF4-FFF2-40B4-BE49-F238E27FC236}">
                  <a16:creationId xmlns:a16="http://schemas.microsoft.com/office/drawing/2014/main" id="{27476102-1D00-6A27-E1C0-F11FCD1FF4D4}"/>
                </a:ext>
              </a:extLst>
            </xdr:cNvPr>
            <xdr:cNvSpPr txBox="1"/>
          </xdr:nvSpPr>
          <xdr:spPr>
            <a:xfrm>
              <a:off x="1287780" y="2407920"/>
              <a:ext cx="41910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𝑌_𝑡</a:t>
              </a:r>
              <a:endParaRPr lang="en-US" sz="1100"/>
            </a:p>
          </xdr:txBody>
        </xdr:sp>
      </mc:Fallback>
    </mc:AlternateContent>
    <xdr:clientData/>
  </xdr:twoCellAnchor>
  <xdr:twoCellAnchor>
    <xdr:from>
      <xdr:col>3</xdr:col>
      <xdr:colOff>0</xdr:colOff>
      <xdr:row>14</xdr:row>
      <xdr:rowOff>0</xdr:rowOff>
    </xdr:from>
    <xdr:to>
      <xdr:col>3</xdr:col>
      <xdr:colOff>571500</xdr:colOff>
      <xdr:row>15</xdr:row>
      <xdr:rowOff>114300</xdr:rowOff>
    </xdr:to>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55218ACA-A7D1-4633-B8B9-5458C11CF8D4}"/>
                </a:ext>
              </a:extLst>
            </xdr:cNvPr>
            <xdr:cNvSpPr txBox="1"/>
          </xdr:nvSpPr>
          <xdr:spPr>
            <a:xfrm>
              <a:off x="1828800" y="2377440"/>
              <a:ext cx="571500" cy="297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acc>
                      <m:accPr>
                        <m:chr m:val="̂"/>
                        <m:ctrlPr>
                          <a:rPr lang="en-US" sz="1100" b="0" i="1">
                            <a:latin typeface="Cambria Math" panose="02040503050406030204" pitchFamily="18" charset="0"/>
                          </a:rPr>
                        </m:ctrlPr>
                      </m:accPr>
                      <m:e>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𝑡</m:t>
                            </m:r>
                          </m:sub>
                        </m:sSub>
                      </m:e>
                    </m:acc>
                  </m:oMath>
                </m:oMathPara>
              </a14:m>
              <a:endParaRPr lang="en-US" sz="1100"/>
            </a:p>
          </xdr:txBody>
        </xdr:sp>
      </mc:Choice>
      <mc:Fallback xmlns="">
        <xdr:sp macro="" textlink="">
          <xdr:nvSpPr>
            <xdr:cNvPr id="4" name="TextBox 3">
              <a:extLst>
                <a:ext uri="{FF2B5EF4-FFF2-40B4-BE49-F238E27FC236}">
                  <a16:creationId xmlns:a16="http://schemas.microsoft.com/office/drawing/2014/main" id="{55218ACA-A7D1-4633-B8B9-5458C11CF8D4}"/>
                </a:ext>
              </a:extLst>
            </xdr:cNvPr>
            <xdr:cNvSpPr txBox="1"/>
          </xdr:nvSpPr>
          <xdr:spPr>
            <a:xfrm>
              <a:off x="1828800" y="2377440"/>
              <a:ext cx="571500" cy="297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(𝑌_𝑡 ) ̂</a:t>
              </a:r>
              <a:endParaRPr lang="en-US" sz="1100"/>
            </a:p>
          </xdr:txBody>
        </xdr:sp>
      </mc:Fallback>
    </mc:AlternateContent>
    <xdr:clientData/>
  </xdr:twoCellAnchor>
  <xdr:twoCellAnchor>
    <xdr:from>
      <xdr:col>4</xdr:col>
      <xdr:colOff>83820</xdr:colOff>
      <xdr:row>14</xdr:row>
      <xdr:rowOff>0</xdr:rowOff>
    </xdr:from>
    <xdr:to>
      <xdr:col>4</xdr:col>
      <xdr:colOff>655320</xdr:colOff>
      <xdr:row>15</xdr:row>
      <xdr:rowOff>114300</xdr:rowOff>
    </xdr:to>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4DD70FEF-E0AC-4E88-9F3E-DB462691250A}"/>
                </a:ext>
              </a:extLst>
            </xdr:cNvPr>
            <xdr:cNvSpPr txBox="1"/>
          </xdr:nvSpPr>
          <xdr:spPr>
            <a:xfrm>
              <a:off x="2522220" y="2560320"/>
              <a:ext cx="571500" cy="297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𝑒</m:t>
                        </m:r>
                      </m:e>
                      <m:sub>
                        <m:r>
                          <a:rPr lang="en-US" sz="1100" b="0" i="1">
                            <a:latin typeface="Cambria Math" panose="02040503050406030204" pitchFamily="18" charset="0"/>
                          </a:rPr>
                          <m:t>𝑡</m:t>
                        </m:r>
                      </m:sub>
                    </m:sSub>
                  </m:oMath>
                </m:oMathPara>
              </a14:m>
              <a:endParaRPr lang="en-US" sz="1100"/>
            </a:p>
          </xdr:txBody>
        </xdr:sp>
      </mc:Choice>
      <mc:Fallback xmlns="">
        <xdr:sp macro="" textlink="">
          <xdr:nvSpPr>
            <xdr:cNvPr id="5" name="TextBox 4">
              <a:extLst>
                <a:ext uri="{FF2B5EF4-FFF2-40B4-BE49-F238E27FC236}">
                  <a16:creationId xmlns:a16="http://schemas.microsoft.com/office/drawing/2014/main" id="{4DD70FEF-E0AC-4E88-9F3E-DB462691250A}"/>
                </a:ext>
              </a:extLst>
            </xdr:cNvPr>
            <xdr:cNvSpPr txBox="1"/>
          </xdr:nvSpPr>
          <xdr:spPr>
            <a:xfrm>
              <a:off x="2522220" y="2560320"/>
              <a:ext cx="571500" cy="297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𝑒_𝑡</a:t>
              </a:r>
              <a:endParaRPr lang="en-US" sz="1100"/>
            </a:p>
          </xdr:txBody>
        </xdr:sp>
      </mc:Fallback>
    </mc:AlternateContent>
    <xdr:clientData/>
  </xdr:twoCellAnchor>
  <xdr:twoCellAnchor>
    <xdr:from>
      <xdr:col>6</xdr:col>
      <xdr:colOff>0</xdr:colOff>
      <xdr:row>13</xdr:row>
      <xdr:rowOff>68580</xdr:rowOff>
    </xdr:from>
    <xdr:to>
      <xdr:col>6</xdr:col>
      <xdr:colOff>967740</xdr:colOff>
      <xdr:row>15</xdr:row>
      <xdr:rowOff>160020</xdr:rowOff>
    </xdr:to>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1FE1C363-A688-4253-A349-5A3D1AFBE95B}"/>
                </a:ext>
              </a:extLst>
            </xdr:cNvPr>
            <xdr:cNvSpPr txBox="1"/>
          </xdr:nvSpPr>
          <xdr:spPr>
            <a:xfrm>
              <a:off x="4655820" y="2446020"/>
              <a:ext cx="96774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𝑒</m:t>
                            </m:r>
                          </m:e>
                          <m:sub>
                            <m:r>
                              <a:rPr lang="en-US" sz="1100" b="0" i="1">
                                <a:latin typeface="Cambria Math" panose="02040503050406030204" pitchFamily="18" charset="0"/>
                              </a:rPr>
                              <m:t>𝑡</m:t>
                            </m:r>
                          </m:sub>
                        </m:sSub>
                      </m:num>
                      <m:den>
                        <m:sSub>
                          <m:sSubPr>
                            <m:ctrlPr>
                              <a:rPr lang="en-US" sz="1100" b="0" i="1">
                                <a:latin typeface="Cambria Math" panose="02040503050406030204" pitchFamily="18" charset="0"/>
                              </a:rPr>
                            </m:ctrlPr>
                          </m:sSubPr>
                          <m:e>
                            <m:r>
                              <m:rPr>
                                <m:sty m:val="p"/>
                              </m:rPr>
                              <a:rPr lang="en-US" sz="1100" b="0" i="0">
                                <a:latin typeface="Cambria Math" panose="02040503050406030204" pitchFamily="18" charset="0"/>
                              </a:rPr>
                              <m:t>Y</m:t>
                            </m:r>
                          </m:e>
                          <m:sub>
                            <m:r>
                              <m:rPr>
                                <m:sty m:val="p"/>
                              </m:rPr>
                              <a:rPr lang="en-US" sz="1100" b="0" i="0">
                                <a:latin typeface="Cambria Math" panose="02040503050406030204" pitchFamily="18" charset="0"/>
                              </a:rPr>
                              <m:t>t</m:t>
                            </m:r>
                          </m:sub>
                        </m:sSub>
                      </m:den>
                    </m:f>
                  </m:oMath>
                </m:oMathPara>
              </a14:m>
              <a:endParaRPr lang="en-US" sz="1100"/>
            </a:p>
          </xdr:txBody>
        </xdr:sp>
      </mc:Choice>
      <mc:Fallback xmlns="">
        <xdr:sp macro="" textlink="">
          <xdr:nvSpPr>
            <xdr:cNvPr id="6" name="TextBox 5">
              <a:extLst>
                <a:ext uri="{FF2B5EF4-FFF2-40B4-BE49-F238E27FC236}">
                  <a16:creationId xmlns:a16="http://schemas.microsoft.com/office/drawing/2014/main" id="{1FE1C363-A688-4253-A349-5A3D1AFBE95B}"/>
                </a:ext>
              </a:extLst>
            </xdr:cNvPr>
            <xdr:cNvSpPr txBox="1"/>
          </xdr:nvSpPr>
          <xdr:spPr>
            <a:xfrm>
              <a:off x="4655820" y="2446020"/>
              <a:ext cx="96774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𝑒_𝑡/Y_t </a:t>
              </a:r>
              <a:endParaRPr lang="en-US" sz="1100"/>
            </a:p>
          </xdr:txBody>
        </xdr:sp>
      </mc:Fallback>
    </mc:AlternateContent>
    <xdr:clientData/>
  </xdr:twoCellAnchor>
  <xdr:twoCellAnchor>
    <xdr:from>
      <xdr:col>10</xdr:col>
      <xdr:colOff>68580</xdr:colOff>
      <xdr:row>2</xdr:row>
      <xdr:rowOff>30480</xdr:rowOff>
    </xdr:from>
    <xdr:to>
      <xdr:col>10</xdr:col>
      <xdr:colOff>487680</xdr:colOff>
      <xdr:row>3</xdr:row>
      <xdr:rowOff>137160</xdr:rowOff>
    </xdr:to>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BFF40563-6A3F-4ED8-A115-8918EB4A0B50}"/>
                </a:ext>
              </a:extLst>
            </xdr:cNvPr>
            <xdr:cNvSpPr txBox="1"/>
          </xdr:nvSpPr>
          <xdr:spPr>
            <a:xfrm>
              <a:off x="1287780" y="2590800"/>
              <a:ext cx="41910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𝑡</m:t>
                        </m:r>
                      </m:sub>
                    </m:sSub>
                  </m:oMath>
                </m:oMathPara>
              </a14:m>
              <a:endParaRPr lang="en-US" sz="1100"/>
            </a:p>
          </xdr:txBody>
        </xdr:sp>
      </mc:Choice>
      <mc:Fallback xmlns="">
        <xdr:sp macro="" textlink="">
          <xdr:nvSpPr>
            <xdr:cNvPr id="7" name="TextBox 6">
              <a:extLst>
                <a:ext uri="{FF2B5EF4-FFF2-40B4-BE49-F238E27FC236}">
                  <a16:creationId xmlns:a16="http://schemas.microsoft.com/office/drawing/2014/main" id="{BFF40563-6A3F-4ED8-A115-8918EB4A0B50}"/>
                </a:ext>
              </a:extLst>
            </xdr:cNvPr>
            <xdr:cNvSpPr txBox="1"/>
          </xdr:nvSpPr>
          <xdr:spPr>
            <a:xfrm>
              <a:off x="1287780" y="2590800"/>
              <a:ext cx="41910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𝑌_𝑡</a:t>
              </a:r>
              <a:endParaRPr lang="en-US" sz="1100"/>
            </a:p>
          </xdr:txBody>
        </xdr:sp>
      </mc:Fallback>
    </mc:AlternateContent>
    <xdr:clientData/>
  </xdr:twoCellAnchor>
  <xdr:twoCellAnchor>
    <xdr:from>
      <xdr:col>11</xdr:col>
      <xdr:colOff>0</xdr:colOff>
      <xdr:row>2</xdr:row>
      <xdr:rowOff>0</xdr:rowOff>
    </xdr:from>
    <xdr:to>
      <xdr:col>11</xdr:col>
      <xdr:colOff>571500</xdr:colOff>
      <xdr:row>3</xdr:row>
      <xdr:rowOff>114300</xdr:rowOff>
    </xdr:to>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FFE1846F-DD92-4D6D-9170-5DA5E608D4BC}"/>
                </a:ext>
              </a:extLst>
            </xdr:cNvPr>
            <xdr:cNvSpPr txBox="1"/>
          </xdr:nvSpPr>
          <xdr:spPr>
            <a:xfrm>
              <a:off x="1828800" y="2560320"/>
              <a:ext cx="571500" cy="297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acc>
                      <m:accPr>
                        <m:chr m:val="̂"/>
                        <m:ctrlPr>
                          <a:rPr lang="en-US" sz="1100" b="0" i="1">
                            <a:latin typeface="Cambria Math" panose="02040503050406030204" pitchFamily="18" charset="0"/>
                          </a:rPr>
                        </m:ctrlPr>
                      </m:accPr>
                      <m:e>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𝑡</m:t>
                            </m:r>
                          </m:sub>
                        </m:sSub>
                      </m:e>
                    </m:acc>
                  </m:oMath>
                </m:oMathPara>
              </a14:m>
              <a:endParaRPr lang="en-US" sz="1100"/>
            </a:p>
          </xdr:txBody>
        </xdr:sp>
      </mc:Choice>
      <mc:Fallback xmlns="">
        <xdr:sp macro="" textlink="">
          <xdr:nvSpPr>
            <xdr:cNvPr id="8" name="TextBox 7">
              <a:extLst>
                <a:ext uri="{FF2B5EF4-FFF2-40B4-BE49-F238E27FC236}">
                  <a16:creationId xmlns:a16="http://schemas.microsoft.com/office/drawing/2014/main" id="{FFE1846F-DD92-4D6D-9170-5DA5E608D4BC}"/>
                </a:ext>
              </a:extLst>
            </xdr:cNvPr>
            <xdr:cNvSpPr txBox="1"/>
          </xdr:nvSpPr>
          <xdr:spPr>
            <a:xfrm>
              <a:off x="1828800" y="2560320"/>
              <a:ext cx="571500" cy="297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(𝑌_𝑡 ) ̂</a:t>
              </a:r>
              <a:endParaRPr lang="en-US" sz="1100"/>
            </a:p>
          </xdr:txBody>
        </xdr:sp>
      </mc:Fallback>
    </mc:AlternateContent>
    <xdr:clientData/>
  </xdr:twoCellAnchor>
  <xdr:twoCellAnchor>
    <xdr:from>
      <xdr:col>12</xdr:col>
      <xdr:colOff>83820</xdr:colOff>
      <xdr:row>2</xdr:row>
      <xdr:rowOff>0</xdr:rowOff>
    </xdr:from>
    <xdr:to>
      <xdr:col>12</xdr:col>
      <xdr:colOff>655320</xdr:colOff>
      <xdr:row>3</xdr:row>
      <xdr:rowOff>114300</xdr:rowOff>
    </xdr:to>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25E131A1-41B7-43E1-A1EA-45D4A2B2CFCD}"/>
                </a:ext>
              </a:extLst>
            </xdr:cNvPr>
            <xdr:cNvSpPr txBox="1"/>
          </xdr:nvSpPr>
          <xdr:spPr>
            <a:xfrm>
              <a:off x="2522220" y="2560320"/>
              <a:ext cx="571500" cy="297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𝑒</m:t>
                        </m:r>
                      </m:e>
                      <m:sub>
                        <m:r>
                          <a:rPr lang="en-US" sz="1100" b="0" i="1">
                            <a:latin typeface="Cambria Math" panose="02040503050406030204" pitchFamily="18" charset="0"/>
                          </a:rPr>
                          <m:t>𝑡</m:t>
                        </m:r>
                      </m:sub>
                    </m:sSub>
                  </m:oMath>
                </m:oMathPara>
              </a14:m>
              <a:endParaRPr lang="en-US" sz="1100"/>
            </a:p>
          </xdr:txBody>
        </xdr:sp>
      </mc:Choice>
      <mc:Fallback xmlns="">
        <xdr:sp macro="" textlink="">
          <xdr:nvSpPr>
            <xdr:cNvPr id="9" name="TextBox 8">
              <a:extLst>
                <a:ext uri="{FF2B5EF4-FFF2-40B4-BE49-F238E27FC236}">
                  <a16:creationId xmlns:a16="http://schemas.microsoft.com/office/drawing/2014/main" id="{25E131A1-41B7-43E1-A1EA-45D4A2B2CFCD}"/>
                </a:ext>
              </a:extLst>
            </xdr:cNvPr>
            <xdr:cNvSpPr txBox="1"/>
          </xdr:nvSpPr>
          <xdr:spPr>
            <a:xfrm>
              <a:off x="2522220" y="2560320"/>
              <a:ext cx="571500" cy="297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𝑒_𝑡</a:t>
              </a:r>
              <a:endParaRPr lang="en-US" sz="1100"/>
            </a:p>
          </xdr:txBody>
        </xdr:sp>
      </mc:Fallback>
    </mc:AlternateContent>
    <xdr:clientData/>
  </xdr:twoCellAnchor>
  <xdr:twoCellAnchor>
    <xdr:from>
      <xdr:col>14</xdr:col>
      <xdr:colOff>0</xdr:colOff>
      <xdr:row>1</xdr:row>
      <xdr:rowOff>68580</xdr:rowOff>
    </xdr:from>
    <xdr:to>
      <xdr:col>14</xdr:col>
      <xdr:colOff>967740</xdr:colOff>
      <xdr:row>3</xdr:row>
      <xdr:rowOff>160020</xdr:rowOff>
    </xdr:to>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051B25BC-F783-48ED-980B-FA0D9BC24B05}"/>
                </a:ext>
              </a:extLst>
            </xdr:cNvPr>
            <xdr:cNvSpPr txBox="1"/>
          </xdr:nvSpPr>
          <xdr:spPr>
            <a:xfrm>
              <a:off x="4655820" y="2446020"/>
              <a:ext cx="96774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𝑒</m:t>
                            </m:r>
                          </m:e>
                          <m:sub>
                            <m:r>
                              <a:rPr lang="en-US" sz="1100" b="0" i="1">
                                <a:latin typeface="Cambria Math" panose="02040503050406030204" pitchFamily="18" charset="0"/>
                              </a:rPr>
                              <m:t>𝑡</m:t>
                            </m:r>
                          </m:sub>
                        </m:sSub>
                      </m:num>
                      <m:den>
                        <m:sSub>
                          <m:sSubPr>
                            <m:ctrlPr>
                              <a:rPr lang="en-US" sz="1100" b="0" i="1">
                                <a:latin typeface="Cambria Math" panose="02040503050406030204" pitchFamily="18" charset="0"/>
                              </a:rPr>
                            </m:ctrlPr>
                          </m:sSubPr>
                          <m:e>
                            <m:r>
                              <m:rPr>
                                <m:sty m:val="p"/>
                              </m:rPr>
                              <a:rPr lang="en-US" sz="1100" b="0" i="0">
                                <a:latin typeface="Cambria Math" panose="02040503050406030204" pitchFamily="18" charset="0"/>
                              </a:rPr>
                              <m:t>Y</m:t>
                            </m:r>
                          </m:e>
                          <m:sub>
                            <m:r>
                              <m:rPr>
                                <m:sty m:val="p"/>
                              </m:rPr>
                              <a:rPr lang="en-US" sz="1100" b="0" i="0">
                                <a:latin typeface="Cambria Math" panose="02040503050406030204" pitchFamily="18" charset="0"/>
                              </a:rPr>
                              <m:t>t</m:t>
                            </m:r>
                          </m:sub>
                        </m:sSub>
                      </m:den>
                    </m:f>
                  </m:oMath>
                </m:oMathPara>
              </a14:m>
              <a:endParaRPr lang="en-US" sz="1100"/>
            </a:p>
          </xdr:txBody>
        </xdr:sp>
      </mc:Choice>
      <mc:Fallback xmlns="">
        <xdr:sp macro="" textlink="">
          <xdr:nvSpPr>
            <xdr:cNvPr id="10" name="TextBox 9">
              <a:extLst>
                <a:ext uri="{FF2B5EF4-FFF2-40B4-BE49-F238E27FC236}">
                  <a16:creationId xmlns:a16="http://schemas.microsoft.com/office/drawing/2014/main" id="{051B25BC-F783-48ED-980B-FA0D9BC24B05}"/>
                </a:ext>
              </a:extLst>
            </xdr:cNvPr>
            <xdr:cNvSpPr txBox="1"/>
          </xdr:nvSpPr>
          <xdr:spPr>
            <a:xfrm>
              <a:off x="4655820" y="2446020"/>
              <a:ext cx="96774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𝑒_𝑡/Y_t </a:t>
              </a:r>
              <a:endParaRPr lang="en-US" sz="1100"/>
            </a:p>
          </xdr:txBody>
        </xdr:sp>
      </mc:Fallback>
    </mc:AlternateContent>
    <xdr:clientData/>
  </xdr:twoCellAnchor>
  <xdr:twoCellAnchor>
    <xdr:from>
      <xdr:col>2</xdr:col>
      <xdr:colOff>68580</xdr:colOff>
      <xdr:row>34</xdr:row>
      <xdr:rowOff>30480</xdr:rowOff>
    </xdr:from>
    <xdr:to>
      <xdr:col>2</xdr:col>
      <xdr:colOff>487680</xdr:colOff>
      <xdr:row>35</xdr:row>
      <xdr:rowOff>137160</xdr:rowOff>
    </xdr:to>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CCECD43A-0C1E-42C6-ABDA-20979302ECE3}"/>
                </a:ext>
              </a:extLst>
            </xdr:cNvPr>
            <xdr:cNvSpPr txBox="1"/>
          </xdr:nvSpPr>
          <xdr:spPr>
            <a:xfrm>
              <a:off x="1287780" y="2590800"/>
              <a:ext cx="41910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𝑡</m:t>
                        </m:r>
                      </m:sub>
                    </m:sSub>
                  </m:oMath>
                </m:oMathPara>
              </a14:m>
              <a:endParaRPr lang="en-US" sz="1100"/>
            </a:p>
          </xdr:txBody>
        </xdr:sp>
      </mc:Choice>
      <mc:Fallback xmlns="">
        <xdr:sp macro="" textlink="">
          <xdr:nvSpPr>
            <xdr:cNvPr id="11" name="TextBox 10">
              <a:extLst>
                <a:ext uri="{FF2B5EF4-FFF2-40B4-BE49-F238E27FC236}">
                  <a16:creationId xmlns:a16="http://schemas.microsoft.com/office/drawing/2014/main" id="{CCECD43A-0C1E-42C6-ABDA-20979302ECE3}"/>
                </a:ext>
              </a:extLst>
            </xdr:cNvPr>
            <xdr:cNvSpPr txBox="1"/>
          </xdr:nvSpPr>
          <xdr:spPr>
            <a:xfrm>
              <a:off x="1287780" y="2590800"/>
              <a:ext cx="41910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𝑌_𝑡</a:t>
              </a:r>
              <a:endParaRPr lang="en-US" sz="1100"/>
            </a:p>
          </xdr:txBody>
        </xdr:sp>
      </mc:Fallback>
    </mc:AlternateContent>
    <xdr:clientData/>
  </xdr:twoCellAnchor>
  <xdr:twoCellAnchor>
    <xdr:from>
      <xdr:col>3</xdr:col>
      <xdr:colOff>0</xdr:colOff>
      <xdr:row>34</xdr:row>
      <xdr:rowOff>0</xdr:rowOff>
    </xdr:from>
    <xdr:to>
      <xdr:col>3</xdr:col>
      <xdr:colOff>571500</xdr:colOff>
      <xdr:row>35</xdr:row>
      <xdr:rowOff>114300</xdr:rowOff>
    </xdr:to>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2A751C2C-0E77-4BD6-A534-F7DEC08BA694}"/>
                </a:ext>
              </a:extLst>
            </xdr:cNvPr>
            <xdr:cNvSpPr txBox="1"/>
          </xdr:nvSpPr>
          <xdr:spPr>
            <a:xfrm>
              <a:off x="1828800" y="2560320"/>
              <a:ext cx="571500" cy="297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acc>
                      <m:accPr>
                        <m:chr m:val="̂"/>
                        <m:ctrlPr>
                          <a:rPr lang="en-US" sz="1100" b="0" i="1">
                            <a:latin typeface="Cambria Math" panose="02040503050406030204" pitchFamily="18" charset="0"/>
                          </a:rPr>
                        </m:ctrlPr>
                      </m:accPr>
                      <m:e>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𝑡</m:t>
                            </m:r>
                          </m:sub>
                        </m:sSub>
                      </m:e>
                    </m:acc>
                  </m:oMath>
                </m:oMathPara>
              </a14:m>
              <a:endParaRPr lang="en-US" sz="1100"/>
            </a:p>
          </xdr:txBody>
        </xdr:sp>
      </mc:Choice>
      <mc:Fallback xmlns="">
        <xdr:sp macro="" textlink="">
          <xdr:nvSpPr>
            <xdr:cNvPr id="12" name="TextBox 11">
              <a:extLst>
                <a:ext uri="{FF2B5EF4-FFF2-40B4-BE49-F238E27FC236}">
                  <a16:creationId xmlns:a16="http://schemas.microsoft.com/office/drawing/2014/main" id="{2A751C2C-0E77-4BD6-A534-F7DEC08BA694}"/>
                </a:ext>
              </a:extLst>
            </xdr:cNvPr>
            <xdr:cNvSpPr txBox="1"/>
          </xdr:nvSpPr>
          <xdr:spPr>
            <a:xfrm>
              <a:off x="1828800" y="2560320"/>
              <a:ext cx="571500" cy="297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(𝑌_𝑡 ) ̂</a:t>
              </a:r>
              <a:endParaRPr lang="en-US" sz="1100"/>
            </a:p>
          </xdr:txBody>
        </xdr:sp>
      </mc:Fallback>
    </mc:AlternateContent>
    <xdr:clientData/>
  </xdr:twoCellAnchor>
  <xdr:twoCellAnchor>
    <xdr:from>
      <xdr:col>4</xdr:col>
      <xdr:colOff>83820</xdr:colOff>
      <xdr:row>34</xdr:row>
      <xdr:rowOff>0</xdr:rowOff>
    </xdr:from>
    <xdr:to>
      <xdr:col>4</xdr:col>
      <xdr:colOff>655320</xdr:colOff>
      <xdr:row>35</xdr:row>
      <xdr:rowOff>114300</xdr:rowOff>
    </xdr:to>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4D3E8D57-E700-4729-A8EE-9D06BC0316A9}"/>
                </a:ext>
              </a:extLst>
            </xdr:cNvPr>
            <xdr:cNvSpPr txBox="1"/>
          </xdr:nvSpPr>
          <xdr:spPr>
            <a:xfrm>
              <a:off x="2522220" y="2560320"/>
              <a:ext cx="571500" cy="297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𝑒</m:t>
                        </m:r>
                      </m:e>
                      <m:sub>
                        <m:r>
                          <a:rPr lang="en-US" sz="1100" b="0" i="1">
                            <a:latin typeface="Cambria Math" panose="02040503050406030204" pitchFamily="18" charset="0"/>
                          </a:rPr>
                          <m:t>𝑡</m:t>
                        </m:r>
                      </m:sub>
                    </m:sSub>
                  </m:oMath>
                </m:oMathPara>
              </a14:m>
              <a:endParaRPr lang="en-US" sz="1100"/>
            </a:p>
          </xdr:txBody>
        </xdr:sp>
      </mc:Choice>
      <mc:Fallback xmlns="">
        <xdr:sp macro="" textlink="">
          <xdr:nvSpPr>
            <xdr:cNvPr id="13" name="TextBox 12">
              <a:extLst>
                <a:ext uri="{FF2B5EF4-FFF2-40B4-BE49-F238E27FC236}">
                  <a16:creationId xmlns:a16="http://schemas.microsoft.com/office/drawing/2014/main" id="{4D3E8D57-E700-4729-A8EE-9D06BC0316A9}"/>
                </a:ext>
              </a:extLst>
            </xdr:cNvPr>
            <xdr:cNvSpPr txBox="1"/>
          </xdr:nvSpPr>
          <xdr:spPr>
            <a:xfrm>
              <a:off x="2522220" y="2560320"/>
              <a:ext cx="571500" cy="297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𝑒_𝑡</a:t>
              </a:r>
              <a:endParaRPr lang="en-US" sz="1100"/>
            </a:p>
          </xdr:txBody>
        </xdr:sp>
      </mc:Fallback>
    </mc:AlternateContent>
    <xdr:clientData/>
  </xdr:twoCellAnchor>
  <xdr:twoCellAnchor>
    <xdr:from>
      <xdr:col>6</xdr:col>
      <xdr:colOff>0</xdr:colOff>
      <xdr:row>33</xdr:row>
      <xdr:rowOff>68580</xdr:rowOff>
    </xdr:from>
    <xdr:to>
      <xdr:col>6</xdr:col>
      <xdr:colOff>967740</xdr:colOff>
      <xdr:row>35</xdr:row>
      <xdr:rowOff>160020</xdr:rowOff>
    </xdr:to>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12FBD7A6-31B2-4DDD-A3D2-06992A01C7DD}"/>
                </a:ext>
              </a:extLst>
            </xdr:cNvPr>
            <xdr:cNvSpPr txBox="1"/>
          </xdr:nvSpPr>
          <xdr:spPr>
            <a:xfrm>
              <a:off x="4655820" y="2446020"/>
              <a:ext cx="96774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𝑒</m:t>
                            </m:r>
                          </m:e>
                          <m:sub>
                            <m:r>
                              <a:rPr lang="en-US" sz="1100" b="0" i="1">
                                <a:latin typeface="Cambria Math" panose="02040503050406030204" pitchFamily="18" charset="0"/>
                              </a:rPr>
                              <m:t>𝑡</m:t>
                            </m:r>
                          </m:sub>
                        </m:sSub>
                      </m:num>
                      <m:den>
                        <m:sSub>
                          <m:sSubPr>
                            <m:ctrlPr>
                              <a:rPr lang="en-US" sz="1100" b="0" i="1">
                                <a:latin typeface="Cambria Math" panose="02040503050406030204" pitchFamily="18" charset="0"/>
                              </a:rPr>
                            </m:ctrlPr>
                          </m:sSubPr>
                          <m:e>
                            <m:r>
                              <m:rPr>
                                <m:sty m:val="p"/>
                              </m:rPr>
                              <a:rPr lang="en-US" sz="1100" b="0" i="0">
                                <a:latin typeface="Cambria Math" panose="02040503050406030204" pitchFamily="18" charset="0"/>
                              </a:rPr>
                              <m:t>Y</m:t>
                            </m:r>
                          </m:e>
                          <m:sub>
                            <m:r>
                              <m:rPr>
                                <m:sty m:val="p"/>
                              </m:rPr>
                              <a:rPr lang="en-US" sz="1100" b="0" i="0">
                                <a:latin typeface="Cambria Math" panose="02040503050406030204" pitchFamily="18" charset="0"/>
                              </a:rPr>
                              <m:t>t</m:t>
                            </m:r>
                          </m:sub>
                        </m:sSub>
                      </m:den>
                    </m:f>
                  </m:oMath>
                </m:oMathPara>
              </a14:m>
              <a:endParaRPr lang="en-US" sz="1100"/>
            </a:p>
          </xdr:txBody>
        </xdr:sp>
      </mc:Choice>
      <mc:Fallback xmlns="">
        <xdr:sp macro="" textlink="">
          <xdr:nvSpPr>
            <xdr:cNvPr id="14" name="TextBox 13">
              <a:extLst>
                <a:ext uri="{FF2B5EF4-FFF2-40B4-BE49-F238E27FC236}">
                  <a16:creationId xmlns:a16="http://schemas.microsoft.com/office/drawing/2014/main" id="{12FBD7A6-31B2-4DDD-A3D2-06992A01C7DD}"/>
                </a:ext>
              </a:extLst>
            </xdr:cNvPr>
            <xdr:cNvSpPr txBox="1"/>
          </xdr:nvSpPr>
          <xdr:spPr>
            <a:xfrm>
              <a:off x="4655820" y="2446020"/>
              <a:ext cx="96774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𝑒_𝑡/Y_t </a:t>
              </a:r>
              <a:endParaRPr lang="en-US" sz="1100"/>
            </a:p>
          </xdr:txBody>
        </xdr:sp>
      </mc:Fallback>
    </mc:AlternateContent>
    <xdr:clientData/>
  </xdr:twoCellAnchor>
  <xdr:twoCellAnchor>
    <xdr:from>
      <xdr:col>8</xdr:col>
      <xdr:colOff>160020</xdr:colOff>
      <xdr:row>33</xdr:row>
      <xdr:rowOff>30480</xdr:rowOff>
    </xdr:from>
    <xdr:to>
      <xdr:col>8</xdr:col>
      <xdr:colOff>1021080</xdr:colOff>
      <xdr:row>35</xdr:row>
      <xdr:rowOff>91440</xdr:rowOff>
    </xdr:to>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3372944E-31EF-471C-B912-6806E1EB1341}"/>
                </a:ext>
              </a:extLst>
            </xdr:cNvPr>
            <xdr:cNvSpPr txBox="1"/>
          </xdr:nvSpPr>
          <xdr:spPr>
            <a:xfrm>
              <a:off x="7376160" y="6073140"/>
              <a:ext cx="861060" cy="426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𝛼</m:t>
                    </m:r>
                  </m:oMath>
                </m:oMathPara>
              </a14:m>
              <a:endParaRPr lang="en-US" sz="1100"/>
            </a:p>
          </xdr:txBody>
        </xdr:sp>
      </mc:Choice>
      <mc:Fallback xmlns="">
        <xdr:sp macro="" textlink="">
          <xdr:nvSpPr>
            <xdr:cNvPr id="15" name="TextBox 14">
              <a:extLst>
                <a:ext uri="{FF2B5EF4-FFF2-40B4-BE49-F238E27FC236}">
                  <a16:creationId xmlns:a16="http://schemas.microsoft.com/office/drawing/2014/main" id="{3372944E-31EF-471C-B912-6806E1EB1341}"/>
                </a:ext>
              </a:extLst>
            </xdr:cNvPr>
            <xdr:cNvSpPr txBox="1"/>
          </xdr:nvSpPr>
          <xdr:spPr>
            <a:xfrm>
              <a:off x="7376160" y="6073140"/>
              <a:ext cx="861060" cy="426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𝛼</a:t>
              </a:r>
              <a:endParaRPr lang="en-US" sz="1100"/>
            </a:p>
          </xdr:txBody>
        </xdr:sp>
      </mc:Fallback>
    </mc:AlternateContent>
    <xdr:clientData/>
  </xdr:twoCellAnchor>
  <xdr:twoCellAnchor>
    <xdr:from>
      <xdr:col>9</xdr:col>
      <xdr:colOff>398929</xdr:colOff>
      <xdr:row>11</xdr:row>
      <xdr:rowOff>49306</xdr:rowOff>
    </xdr:from>
    <xdr:to>
      <xdr:col>15</xdr:col>
      <xdr:colOff>201706</xdr:colOff>
      <xdr:row>26</xdr:row>
      <xdr:rowOff>94129</xdr:rowOff>
    </xdr:to>
    <xdr:graphicFrame macro="">
      <xdr:nvGraphicFramePr>
        <xdr:cNvPr id="16" name="Chart 15">
          <a:extLst>
            <a:ext uri="{FF2B5EF4-FFF2-40B4-BE49-F238E27FC236}">
              <a16:creationId xmlns:a16="http://schemas.microsoft.com/office/drawing/2014/main" id="{FBA25E5B-D9B8-6345-B7EB-9DA0C9AA7A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49305</xdr:colOff>
      <xdr:row>29</xdr:row>
      <xdr:rowOff>156882</xdr:rowOff>
    </xdr:from>
    <xdr:to>
      <xdr:col>15</xdr:col>
      <xdr:colOff>461682</xdr:colOff>
      <xdr:row>45</xdr:row>
      <xdr:rowOff>31376</xdr:rowOff>
    </xdr:to>
    <xdr:graphicFrame macro="">
      <xdr:nvGraphicFramePr>
        <xdr:cNvPr id="17" name="Chart 16">
          <a:extLst>
            <a:ext uri="{FF2B5EF4-FFF2-40B4-BE49-F238E27FC236}">
              <a16:creationId xmlns:a16="http://schemas.microsoft.com/office/drawing/2014/main" id="{CC2FA5ED-B79F-6C6B-8CB7-6BD89328BD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175260</xdr:colOff>
      <xdr:row>0</xdr:row>
      <xdr:rowOff>53340</xdr:rowOff>
    </xdr:from>
    <xdr:to>
      <xdr:col>6</xdr:col>
      <xdr:colOff>426720</xdr:colOff>
      <xdr:row>8</xdr:row>
      <xdr:rowOff>160020</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951E4FEE-E343-459E-916D-1DC6C5B2BF9D}"/>
                </a:ext>
              </a:extLst>
            </xdr:cNvPr>
            <xdr:cNvSpPr txBox="1"/>
          </xdr:nvSpPr>
          <xdr:spPr>
            <a:xfrm>
              <a:off x="175260" y="53340"/>
              <a:ext cx="4907280" cy="1569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Question no. 05</a:t>
              </a:r>
            </a:p>
            <a:p>
              <a:r>
                <a:rPr lang="en-US" sz="1100"/>
                <a:t>Consider</a:t>
              </a:r>
              <a:r>
                <a:rPr lang="en-US" sz="1100" baseline="0"/>
                <a:t> the following time series data:</a:t>
              </a:r>
            </a:p>
            <a:p>
              <a:r>
                <a:rPr lang="en-US" sz="1100" baseline="0"/>
                <a:t>a. Construct a time series plot. What type of pattern exists in the data?</a:t>
              </a:r>
            </a:p>
            <a:p>
              <a:r>
                <a:rPr lang="en-US" sz="1100" baseline="0"/>
                <a:t>b. develop a three-week moving average for this time series. compute MSE and a forecast for week 7?</a:t>
              </a:r>
            </a:p>
            <a:p>
              <a:r>
                <a:rPr lang="en-US" sz="1100" baseline="0"/>
                <a:t>c. Use </a:t>
              </a:r>
              <a14:m>
                <m:oMath xmlns:m="http://schemas.openxmlformats.org/officeDocument/2006/math">
                  <m:r>
                    <a:rPr lang="en-US" sz="1100" b="0" i="1" baseline="0">
                      <a:latin typeface="Cambria Math" panose="02040503050406030204" pitchFamily="18" charset="0"/>
                    </a:rPr>
                    <m:t>𝛼</m:t>
                  </m:r>
                  <m:r>
                    <a:rPr lang="en-US" sz="1100" b="0" i="1" baseline="0">
                      <a:latin typeface="Cambria Math" panose="02040503050406030204" pitchFamily="18" charset="0"/>
                    </a:rPr>
                    <m:t>=0.2</m:t>
                  </m:r>
                </m:oMath>
              </a14:m>
              <a:r>
                <a:rPr lang="en-US" sz="1100"/>
                <a:t> to compute the exponential smoothing values for the time series. Compute MSE and a forecast for</a:t>
              </a:r>
              <a:r>
                <a:rPr lang="en-US" sz="1100" baseline="0"/>
                <a:t> Week 7.</a:t>
              </a:r>
            </a:p>
          </xdr:txBody>
        </xdr:sp>
      </mc:Choice>
      <mc:Fallback xmlns="">
        <xdr:sp macro="" textlink="">
          <xdr:nvSpPr>
            <xdr:cNvPr id="2" name="TextBox 1">
              <a:extLst>
                <a:ext uri="{FF2B5EF4-FFF2-40B4-BE49-F238E27FC236}">
                  <a16:creationId xmlns:a16="http://schemas.microsoft.com/office/drawing/2014/main" id="{951E4FEE-E343-459E-916D-1DC6C5B2BF9D}"/>
                </a:ext>
              </a:extLst>
            </xdr:cNvPr>
            <xdr:cNvSpPr txBox="1"/>
          </xdr:nvSpPr>
          <xdr:spPr>
            <a:xfrm>
              <a:off x="175260" y="53340"/>
              <a:ext cx="4907280" cy="1569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Question no. 05</a:t>
              </a:r>
            </a:p>
            <a:p>
              <a:r>
                <a:rPr lang="en-US" sz="1100"/>
                <a:t>Consider</a:t>
              </a:r>
              <a:r>
                <a:rPr lang="en-US" sz="1100" baseline="0"/>
                <a:t> the following time series data:</a:t>
              </a:r>
            </a:p>
            <a:p>
              <a:r>
                <a:rPr lang="en-US" sz="1100" baseline="0"/>
                <a:t>a. Construct a time series plot. What type of pattern exists in the data?</a:t>
              </a:r>
            </a:p>
            <a:p>
              <a:r>
                <a:rPr lang="en-US" sz="1100" baseline="0"/>
                <a:t>b. develop a three-week moving average for this time series. compute MSE and a forecast for week 7?</a:t>
              </a:r>
            </a:p>
            <a:p>
              <a:r>
                <a:rPr lang="en-US" sz="1100" baseline="0"/>
                <a:t>c. Use </a:t>
              </a:r>
              <a:r>
                <a:rPr lang="en-US" sz="1100" b="0" i="0" baseline="0">
                  <a:latin typeface="Cambria Math" panose="02040503050406030204" pitchFamily="18" charset="0"/>
                </a:rPr>
                <a:t>𝛼=0.2</a:t>
              </a:r>
              <a:r>
                <a:rPr lang="en-US" sz="1100"/>
                <a:t> to compute the exponential smoothing values for the time series. Compute MSE and a forecast for</a:t>
              </a:r>
              <a:r>
                <a:rPr lang="en-US" sz="1100" baseline="0"/>
                <a:t> Week 7.</a:t>
              </a:r>
            </a:p>
          </xdr:txBody>
        </xdr:sp>
      </mc:Fallback>
    </mc:AlternateContent>
    <xdr:clientData/>
  </xdr:twoCellAnchor>
  <xdr:twoCellAnchor>
    <xdr:from>
      <xdr:col>2</xdr:col>
      <xdr:colOff>68580</xdr:colOff>
      <xdr:row>14</xdr:row>
      <xdr:rowOff>30480</xdr:rowOff>
    </xdr:from>
    <xdr:to>
      <xdr:col>2</xdr:col>
      <xdr:colOff>487680</xdr:colOff>
      <xdr:row>15</xdr:row>
      <xdr:rowOff>137160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4A833D29-CE15-4162-9A62-8D1E94636613}"/>
                </a:ext>
              </a:extLst>
            </xdr:cNvPr>
            <xdr:cNvSpPr txBox="1"/>
          </xdr:nvSpPr>
          <xdr:spPr>
            <a:xfrm>
              <a:off x="1287780" y="2590800"/>
              <a:ext cx="41910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𝑡</m:t>
                        </m:r>
                      </m:sub>
                    </m:sSub>
                  </m:oMath>
                </m:oMathPara>
              </a14:m>
              <a:endParaRPr lang="en-US" sz="1100"/>
            </a:p>
          </xdr:txBody>
        </xdr:sp>
      </mc:Choice>
      <mc:Fallback xmlns="">
        <xdr:sp macro="" textlink="">
          <xdr:nvSpPr>
            <xdr:cNvPr id="3" name="TextBox 2">
              <a:extLst>
                <a:ext uri="{FF2B5EF4-FFF2-40B4-BE49-F238E27FC236}">
                  <a16:creationId xmlns:a16="http://schemas.microsoft.com/office/drawing/2014/main" id="{4A833D29-CE15-4162-9A62-8D1E94636613}"/>
                </a:ext>
              </a:extLst>
            </xdr:cNvPr>
            <xdr:cNvSpPr txBox="1"/>
          </xdr:nvSpPr>
          <xdr:spPr>
            <a:xfrm>
              <a:off x="1287780" y="2590800"/>
              <a:ext cx="41910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𝑌_𝑡</a:t>
              </a:r>
              <a:endParaRPr lang="en-US" sz="1100"/>
            </a:p>
          </xdr:txBody>
        </xdr:sp>
      </mc:Fallback>
    </mc:AlternateContent>
    <xdr:clientData/>
  </xdr:twoCellAnchor>
  <xdr:twoCellAnchor>
    <xdr:from>
      <xdr:col>3</xdr:col>
      <xdr:colOff>0</xdr:colOff>
      <xdr:row>14</xdr:row>
      <xdr:rowOff>0</xdr:rowOff>
    </xdr:from>
    <xdr:to>
      <xdr:col>3</xdr:col>
      <xdr:colOff>571500</xdr:colOff>
      <xdr:row>15</xdr:row>
      <xdr:rowOff>114300</xdr:rowOff>
    </xdr:to>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9E2B03FF-15A5-4A61-BA71-69D4B280EF40}"/>
                </a:ext>
              </a:extLst>
            </xdr:cNvPr>
            <xdr:cNvSpPr txBox="1"/>
          </xdr:nvSpPr>
          <xdr:spPr>
            <a:xfrm>
              <a:off x="1828800" y="2560320"/>
              <a:ext cx="571500" cy="297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acc>
                      <m:accPr>
                        <m:chr m:val="̂"/>
                        <m:ctrlPr>
                          <a:rPr lang="en-US" sz="1100" b="0" i="1">
                            <a:latin typeface="Cambria Math" panose="02040503050406030204" pitchFamily="18" charset="0"/>
                          </a:rPr>
                        </m:ctrlPr>
                      </m:accPr>
                      <m:e>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𝑡</m:t>
                            </m:r>
                          </m:sub>
                        </m:sSub>
                      </m:e>
                    </m:acc>
                  </m:oMath>
                </m:oMathPara>
              </a14:m>
              <a:endParaRPr lang="en-US" sz="1100"/>
            </a:p>
          </xdr:txBody>
        </xdr:sp>
      </mc:Choice>
      <mc:Fallback xmlns="">
        <xdr:sp macro="" textlink="">
          <xdr:nvSpPr>
            <xdr:cNvPr id="4" name="TextBox 3">
              <a:extLst>
                <a:ext uri="{FF2B5EF4-FFF2-40B4-BE49-F238E27FC236}">
                  <a16:creationId xmlns:a16="http://schemas.microsoft.com/office/drawing/2014/main" id="{9E2B03FF-15A5-4A61-BA71-69D4B280EF40}"/>
                </a:ext>
              </a:extLst>
            </xdr:cNvPr>
            <xdr:cNvSpPr txBox="1"/>
          </xdr:nvSpPr>
          <xdr:spPr>
            <a:xfrm>
              <a:off x="1828800" y="2560320"/>
              <a:ext cx="571500" cy="297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(𝑌_𝑡 ) ̂</a:t>
              </a:r>
              <a:endParaRPr lang="en-US" sz="1100"/>
            </a:p>
          </xdr:txBody>
        </xdr:sp>
      </mc:Fallback>
    </mc:AlternateContent>
    <xdr:clientData/>
  </xdr:twoCellAnchor>
  <xdr:twoCellAnchor>
    <xdr:from>
      <xdr:col>4</xdr:col>
      <xdr:colOff>83820</xdr:colOff>
      <xdr:row>14</xdr:row>
      <xdr:rowOff>0</xdr:rowOff>
    </xdr:from>
    <xdr:to>
      <xdr:col>4</xdr:col>
      <xdr:colOff>655320</xdr:colOff>
      <xdr:row>15</xdr:row>
      <xdr:rowOff>114300</xdr:rowOff>
    </xdr:to>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C12D7C42-7C50-4F55-96BA-62FCFD922728}"/>
                </a:ext>
              </a:extLst>
            </xdr:cNvPr>
            <xdr:cNvSpPr txBox="1"/>
          </xdr:nvSpPr>
          <xdr:spPr>
            <a:xfrm>
              <a:off x="2522220" y="2560320"/>
              <a:ext cx="571500" cy="297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𝑒</m:t>
                        </m:r>
                      </m:e>
                      <m:sub>
                        <m:r>
                          <a:rPr lang="en-US" sz="1100" b="0" i="1">
                            <a:latin typeface="Cambria Math" panose="02040503050406030204" pitchFamily="18" charset="0"/>
                          </a:rPr>
                          <m:t>𝑡</m:t>
                        </m:r>
                      </m:sub>
                    </m:sSub>
                  </m:oMath>
                </m:oMathPara>
              </a14:m>
              <a:endParaRPr lang="en-US" sz="1100"/>
            </a:p>
          </xdr:txBody>
        </xdr:sp>
      </mc:Choice>
      <mc:Fallback xmlns="">
        <xdr:sp macro="" textlink="">
          <xdr:nvSpPr>
            <xdr:cNvPr id="5" name="TextBox 4">
              <a:extLst>
                <a:ext uri="{FF2B5EF4-FFF2-40B4-BE49-F238E27FC236}">
                  <a16:creationId xmlns:a16="http://schemas.microsoft.com/office/drawing/2014/main" id="{C12D7C42-7C50-4F55-96BA-62FCFD922728}"/>
                </a:ext>
              </a:extLst>
            </xdr:cNvPr>
            <xdr:cNvSpPr txBox="1"/>
          </xdr:nvSpPr>
          <xdr:spPr>
            <a:xfrm>
              <a:off x="2522220" y="2560320"/>
              <a:ext cx="571500" cy="297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𝑒_𝑡</a:t>
              </a:r>
              <a:endParaRPr lang="en-US" sz="1100"/>
            </a:p>
          </xdr:txBody>
        </xdr:sp>
      </mc:Fallback>
    </mc:AlternateContent>
    <xdr:clientData/>
  </xdr:twoCellAnchor>
  <xdr:twoCellAnchor>
    <xdr:from>
      <xdr:col>6</xdr:col>
      <xdr:colOff>0</xdr:colOff>
      <xdr:row>13</xdr:row>
      <xdr:rowOff>68580</xdr:rowOff>
    </xdr:from>
    <xdr:to>
      <xdr:col>6</xdr:col>
      <xdr:colOff>967740</xdr:colOff>
      <xdr:row>15</xdr:row>
      <xdr:rowOff>160020</xdr:rowOff>
    </xdr:to>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7ED57BF9-FAF6-4D73-B7B9-BFF4A218A59D}"/>
                </a:ext>
              </a:extLst>
            </xdr:cNvPr>
            <xdr:cNvSpPr txBox="1"/>
          </xdr:nvSpPr>
          <xdr:spPr>
            <a:xfrm>
              <a:off x="4655820" y="2446020"/>
              <a:ext cx="96774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𝑒</m:t>
                            </m:r>
                          </m:e>
                          <m:sub>
                            <m:r>
                              <a:rPr lang="en-US" sz="1100" b="0" i="1">
                                <a:latin typeface="Cambria Math" panose="02040503050406030204" pitchFamily="18" charset="0"/>
                              </a:rPr>
                              <m:t>𝑡</m:t>
                            </m:r>
                          </m:sub>
                        </m:sSub>
                      </m:num>
                      <m:den>
                        <m:sSub>
                          <m:sSubPr>
                            <m:ctrlPr>
                              <a:rPr lang="en-US" sz="1100" b="0" i="1">
                                <a:latin typeface="Cambria Math" panose="02040503050406030204" pitchFamily="18" charset="0"/>
                              </a:rPr>
                            </m:ctrlPr>
                          </m:sSubPr>
                          <m:e>
                            <m:r>
                              <m:rPr>
                                <m:sty m:val="p"/>
                              </m:rPr>
                              <a:rPr lang="en-US" sz="1100" b="0" i="0">
                                <a:latin typeface="Cambria Math" panose="02040503050406030204" pitchFamily="18" charset="0"/>
                              </a:rPr>
                              <m:t>Y</m:t>
                            </m:r>
                          </m:e>
                          <m:sub>
                            <m:r>
                              <m:rPr>
                                <m:sty m:val="p"/>
                              </m:rPr>
                              <a:rPr lang="en-US" sz="1100" b="0" i="0">
                                <a:latin typeface="Cambria Math" panose="02040503050406030204" pitchFamily="18" charset="0"/>
                              </a:rPr>
                              <m:t>t</m:t>
                            </m:r>
                          </m:sub>
                        </m:sSub>
                      </m:den>
                    </m:f>
                  </m:oMath>
                </m:oMathPara>
              </a14:m>
              <a:endParaRPr lang="en-US" sz="1100"/>
            </a:p>
          </xdr:txBody>
        </xdr:sp>
      </mc:Choice>
      <mc:Fallback xmlns="">
        <xdr:sp macro="" textlink="">
          <xdr:nvSpPr>
            <xdr:cNvPr id="6" name="TextBox 5">
              <a:extLst>
                <a:ext uri="{FF2B5EF4-FFF2-40B4-BE49-F238E27FC236}">
                  <a16:creationId xmlns:a16="http://schemas.microsoft.com/office/drawing/2014/main" id="{7ED57BF9-FAF6-4D73-B7B9-BFF4A218A59D}"/>
                </a:ext>
              </a:extLst>
            </xdr:cNvPr>
            <xdr:cNvSpPr txBox="1"/>
          </xdr:nvSpPr>
          <xdr:spPr>
            <a:xfrm>
              <a:off x="4655820" y="2446020"/>
              <a:ext cx="96774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𝑒_𝑡/Y_t </a:t>
              </a:r>
              <a:endParaRPr lang="en-US" sz="1100"/>
            </a:p>
          </xdr:txBody>
        </xdr:sp>
      </mc:Fallback>
    </mc:AlternateContent>
    <xdr:clientData/>
  </xdr:twoCellAnchor>
  <xdr:twoCellAnchor>
    <xdr:from>
      <xdr:col>10</xdr:col>
      <xdr:colOff>68580</xdr:colOff>
      <xdr:row>2</xdr:row>
      <xdr:rowOff>30480</xdr:rowOff>
    </xdr:from>
    <xdr:to>
      <xdr:col>10</xdr:col>
      <xdr:colOff>487680</xdr:colOff>
      <xdr:row>3</xdr:row>
      <xdr:rowOff>137160</xdr:rowOff>
    </xdr:to>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A2BB0852-D4FE-414D-B149-CDE2182A6B4B}"/>
                </a:ext>
              </a:extLst>
            </xdr:cNvPr>
            <xdr:cNvSpPr txBox="1"/>
          </xdr:nvSpPr>
          <xdr:spPr>
            <a:xfrm>
              <a:off x="9105900" y="396240"/>
              <a:ext cx="3124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𝑡</m:t>
                        </m:r>
                      </m:sub>
                    </m:sSub>
                  </m:oMath>
                </m:oMathPara>
              </a14:m>
              <a:endParaRPr lang="en-US" sz="1100"/>
            </a:p>
          </xdr:txBody>
        </xdr:sp>
      </mc:Choice>
      <mc:Fallback xmlns="">
        <xdr:sp macro="" textlink="">
          <xdr:nvSpPr>
            <xdr:cNvPr id="7" name="TextBox 6">
              <a:extLst>
                <a:ext uri="{FF2B5EF4-FFF2-40B4-BE49-F238E27FC236}">
                  <a16:creationId xmlns:a16="http://schemas.microsoft.com/office/drawing/2014/main" id="{A2BB0852-D4FE-414D-B149-CDE2182A6B4B}"/>
                </a:ext>
              </a:extLst>
            </xdr:cNvPr>
            <xdr:cNvSpPr txBox="1"/>
          </xdr:nvSpPr>
          <xdr:spPr>
            <a:xfrm>
              <a:off x="9105900" y="396240"/>
              <a:ext cx="3124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𝑌_𝑡</a:t>
              </a:r>
              <a:endParaRPr lang="en-US" sz="1100"/>
            </a:p>
          </xdr:txBody>
        </xdr:sp>
      </mc:Fallback>
    </mc:AlternateContent>
    <xdr:clientData/>
  </xdr:twoCellAnchor>
  <xdr:twoCellAnchor>
    <xdr:from>
      <xdr:col>11</xdr:col>
      <xdr:colOff>0</xdr:colOff>
      <xdr:row>2</xdr:row>
      <xdr:rowOff>0</xdr:rowOff>
    </xdr:from>
    <xdr:to>
      <xdr:col>11</xdr:col>
      <xdr:colOff>571500</xdr:colOff>
      <xdr:row>3</xdr:row>
      <xdr:rowOff>114300</xdr:rowOff>
    </xdr:to>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E79BE39A-DF64-400B-8536-01C9EE37C3DD}"/>
                </a:ext>
              </a:extLst>
            </xdr:cNvPr>
            <xdr:cNvSpPr txBox="1"/>
          </xdr:nvSpPr>
          <xdr:spPr>
            <a:xfrm>
              <a:off x="9418320" y="365760"/>
              <a:ext cx="548640" cy="297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acc>
                      <m:accPr>
                        <m:chr m:val="̂"/>
                        <m:ctrlPr>
                          <a:rPr lang="en-US" sz="1100" b="0" i="1">
                            <a:latin typeface="Cambria Math" panose="02040503050406030204" pitchFamily="18" charset="0"/>
                          </a:rPr>
                        </m:ctrlPr>
                      </m:accPr>
                      <m:e>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𝑡</m:t>
                            </m:r>
                          </m:sub>
                        </m:sSub>
                      </m:e>
                    </m:acc>
                  </m:oMath>
                </m:oMathPara>
              </a14:m>
              <a:endParaRPr lang="en-US" sz="1100"/>
            </a:p>
          </xdr:txBody>
        </xdr:sp>
      </mc:Choice>
      <mc:Fallback xmlns="">
        <xdr:sp macro="" textlink="">
          <xdr:nvSpPr>
            <xdr:cNvPr id="8" name="TextBox 7">
              <a:extLst>
                <a:ext uri="{FF2B5EF4-FFF2-40B4-BE49-F238E27FC236}">
                  <a16:creationId xmlns:a16="http://schemas.microsoft.com/office/drawing/2014/main" id="{E79BE39A-DF64-400B-8536-01C9EE37C3DD}"/>
                </a:ext>
              </a:extLst>
            </xdr:cNvPr>
            <xdr:cNvSpPr txBox="1"/>
          </xdr:nvSpPr>
          <xdr:spPr>
            <a:xfrm>
              <a:off x="9418320" y="365760"/>
              <a:ext cx="548640" cy="297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(𝑌_𝑡 ) ̂</a:t>
              </a:r>
              <a:endParaRPr lang="en-US" sz="1100"/>
            </a:p>
          </xdr:txBody>
        </xdr:sp>
      </mc:Fallback>
    </mc:AlternateContent>
    <xdr:clientData/>
  </xdr:twoCellAnchor>
  <xdr:twoCellAnchor>
    <xdr:from>
      <xdr:col>12</xdr:col>
      <xdr:colOff>83820</xdr:colOff>
      <xdr:row>2</xdr:row>
      <xdr:rowOff>0</xdr:rowOff>
    </xdr:from>
    <xdr:to>
      <xdr:col>12</xdr:col>
      <xdr:colOff>655320</xdr:colOff>
      <xdr:row>3</xdr:row>
      <xdr:rowOff>114300</xdr:rowOff>
    </xdr:to>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B29F6060-C425-4CB0-A2BE-444E37CCAD37}"/>
                </a:ext>
              </a:extLst>
            </xdr:cNvPr>
            <xdr:cNvSpPr txBox="1"/>
          </xdr:nvSpPr>
          <xdr:spPr>
            <a:xfrm>
              <a:off x="10050780" y="365760"/>
              <a:ext cx="571500" cy="297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𝑒</m:t>
                        </m:r>
                      </m:e>
                      <m:sub>
                        <m:r>
                          <a:rPr lang="en-US" sz="1100" b="0" i="1">
                            <a:latin typeface="Cambria Math" panose="02040503050406030204" pitchFamily="18" charset="0"/>
                          </a:rPr>
                          <m:t>𝑡</m:t>
                        </m:r>
                      </m:sub>
                    </m:sSub>
                  </m:oMath>
                </m:oMathPara>
              </a14:m>
              <a:endParaRPr lang="en-US" sz="1100"/>
            </a:p>
          </xdr:txBody>
        </xdr:sp>
      </mc:Choice>
      <mc:Fallback xmlns="">
        <xdr:sp macro="" textlink="">
          <xdr:nvSpPr>
            <xdr:cNvPr id="9" name="TextBox 8">
              <a:extLst>
                <a:ext uri="{FF2B5EF4-FFF2-40B4-BE49-F238E27FC236}">
                  <a16:creationId xmlns:a16="http://schemas.microsoft.com/office/drawing/2014/main" id="{B29F6060-C425-4CB0-A2BE-444E37CCAD37}"/>
                </a:ext>
              </a:extLst>
            </xdr:cNvPr>
            <xdr:cNvSpPr txBox="1"/>
          </xdr:nvSpPr>
          <xdr:spPr>
            <a:xfrm>
              <a:off x="10050780" y="365760"/>
              <a:ext cx="571500" cy="297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𝑒_𝑡</a:t>
              </a:r>
              <a:endParaRPr lang="en-US" sz="1100"/>
            </a:p>
          </xdr:txBody>
        </xdr:sp>
      </mc:Fallback>
    </mc:AlternateContent>
    <xdr:clientData/>
  </xdr:twoCellAnchor>
  <xdr:twoCellAnchor>
    <xdr:from>
      <xdr:col>14</xdr:col>
      <xdr:colOff>0</xdr:colOff>
      <xdr:row>1</xdr:row>
      <xdr:rowOff>68580</xdr:rowOff>
    </xdr:from>
    <xdr:to>
      <xdr:col>14</xdr:col>
      <xdr:colOff>967740</xdr:colOff>
      <xdr:row>3</xdr:row>
      <xdr:rowOff>160020</xdr:rowOff>
    </xdr:to>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1418D50D-19F3-4A1A-934C-A49F5A46BC7B}"/>
                </a:ext>
              </a:extLst>
            </xdr:cNvPr>
            <xdr:cNvSpPr txBox="1"/>
          </xdr:nvSpPr>
          <xdr:spPr>
            <a:xfrm>
              <a:off x="12184380" y="251460"/>
              <a:ext cx="96774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𝑒</m:t>
                            </m:r>
                          </m:e>
                          <m:sub>
                            <m:r>
                              <a:rPr lang="en-US" sz="1100" b="0" i="1">
                                <a:latin typeface="Cambria Math" panose="02040503050406030204" pitchFamily="18" charset="0"/>
                              </a:rPr>
                              <m:t>𝑡</m:t>
                            </m:r>
                          </m:sub>
                        </m:sSub>
                      </m:num>
                      <m:den>
                        <m:sSub>
                          <m:sSubPr>
                            <m:ctrlPr>
                              <a:rPr lang="en-US" sz="1100" b="0" i="1">
                                <a:latin typeface="Cambria Math" panose="02040503050406030204" pitchFamily="18" charset="0"/>
                              </a:rPr>
                            </m:ctrlPr>
                          </m:sSubPr>
                          <m:e>
                            <m:r>
                              <m:rPr>
                                <m:sty m:val="p"/>
                              </m:rPr>
                              <a:rPr lang="en-US" sz="1100" b="0" i="0">
                                <a:latin typeface="Cambria Math" panose="02040503050406030204" pitchFamily="18" charset="0"/>
                              </a:rPr>
                              <m:t>Y</m:t>
                            </m:r>
                          </m:e>
                          <m:sub>
                            <m:r>
                              <m:rPr>
                                <m:sty m:val="p"/>
                              </m:rPr>
                              <a:rPr lang="en-US" sz="1100" b="0" i="0">
                                <a:latin typeface="Cambria Math" panose="02040503050406030204" pitchFamily="18" charset="0"/>
                              </a:rPr>
                              <m:t>t</m:t>
                            </m:r>
                          </m:sub>
                        </m:sSub>
                      </m:den>
                    </m:f>
                  </m:oMath>
                </m:oMathPara>
              </a14:m>
              <a:endParaRPr lang="en-US" sz="1100"/>
            </a:p>
          </xdr:txBody>
        </xdr:sp>
      </mc:Choice>
      <mc:Fallback xmlns="">
        <xdr:sp macro="" textlink="">
          <xdr:nvSpPr>
            <xdr:cNvPr id="10" name="TextBox 9">
              <a:extLst>
                <a:ext uri="{FF2B5EF4-FFF2-40B4-BE49-F238E27FC236}">
                  <a16:creationId xmlns:a16="http://schemas.microsoft.com/office/drawing/2014/main" id="{1418D50D-19F3-4A1A-934C-A49F5A46BC7B}"/>
                </a:ext>
              </a:extLst>
            </xdr:cNvPr>
            <xdr:cNvSpPr txBox="1"/>
          </xdr:nvSpPr>
          <xdr:spPr>
            <a:xfrm>
              <a:off x="12184380" y="251460"/>
              <a:ext cx="96774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𝑒_𝑡/Y_t </a:t>
              </a:r>
              <a:endParaRPr lang="en-US" sz="1100"/>
            </a:p>
          </xdr:txBody>
        </xdr:sp>
      </mc:Fallback>
    </mc:AlternateContent>
    <xdr:clientData/>
  </xdr:twoCellAnchor>
  <xdr:twoCellAnchor>
    <xdr:from>
      <xdr:col>2</xdr:col>
      <xdr:colOff>68580</xdr:colOff>
      <xdr:row>34</xdr:row>
      <xdr:rowOff>30480</xdr:rowOff>
    </xdr:from>
    <xdr:to>
      <xdr:col>2</xdr:col>
      <xdr:colOff>487680</xdr:colOff>
      <xdr:row>35</xdr:row>
      <xdr:rowOff>137160</xdr:rowOff>
    </xdr:to>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67057619-3870-401F-B8A8-0F7F1BA54D46}"/>
                </a:ext>
              </a:extLst>
            </xdr:cNvPr>
            <xdr:cNvSpPr txBox="1"/>
          </xdr:nvSpPr>
          <xdr:spPr>
            <a:xfrm>
              <a:off x="1287780" y="6256020"/>
              <a:ext cx="41910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𝑡</m:t>
                        </m:r>
                      </m:sub>
                    </m:sSub>
                  </m:oMath>
                </m:oMathPara>
              </a14:m>
              <a:endParaRPr lang="en-US" sz="1100"/>
            </a:p>
          </xdr:txBody>
        </xdr:sp>
      </mc:Choice>
      <mc:Fallback xmlns="">
        <xdr:sp macro="" textlink="">
          <xdr:nvSpPr>
            <xdr:cNvPr id="11" name="TextBox 10">
              <a:extLst>
                <a:ext uri="{FF2B5EF4-FFF2-40B4-BE49-F238E27FC236}">
                  <a16:creationId xmlns:a16="http://schemas.microsoft.com/office/drawing/2014/main" id="{67057619-3870-401F-B8A8-0F7F1BA54D46}"/>
                </a:ext>
              </a:extLst>
            </xdr:cNvPr>
            <xdr:cNvSpPr txBox="1"/>
          </xdr:nvSpPr>
          <xdr:spPr>
            <a:xfrm>
              <a:off x="1287780" y="6256020"/>
              <a:ext cx="41910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𝑌_𝑡</a:t>
              </a:r>
              <a:endParaRPr lang="en-US" sz="1100"/>
            </a:p>
          </xdr:txBody>
        </xdr:sp>
      </mc:Fallback>
    </mc:AlternateContent>
    <xdr:clientData/>
  </xdr:twoCellAnchor>
  <xdr:twoCellAnchor>
    <xdr:from>
      <xdr:col>3</xdr:col>
      <xdr:colOff>0</xdr:colOff>
      <xdr:row>34</xdr:row>
      <xdr:rowOff>0</xdr:rowOff>
    </xdr:from>
    <xdr:to>
      <xdr:col>3</xdr:col>
      <xdr:colOff>571500</xdr:colOff>
      <xdr:row>35</xdr:row>
      <xdr:rowOff>114300</xdr:rowOff>
    </xdr:to>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559D8E1D-5D38-412E-98EE-29FA90358283}"/>
                </a:ext>
              </a:extLst>
            </xdr:cNvPr>
            <xdr:cNvSpPr txBox="1"/>
          </xdr:nvSpPr>
          <xdr:spPr>
            <a:xfrm>
              <a:off x="1828800" y="6225540"/>
              <a:ext cx="571500" cy="297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acc>
                      <m:accPr>
                        <m:chr m:val="̂"/>
                        <m:ctrlPr>
                          <a:rPr lang="en-US" sz="1100" b="0" i="1">
                            <a:latin typeface="Cambria Math" panose="02040503050406030204" pitchFamily="18" charset="0"/>
                          </a:rPr>
                        </m:ctrlPr>
                      </m:accPr>
                      <m:e>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𝑡</m:t>
                            </m:r>
                          </m:sub>
                        </m:sSub>
                      </m:e>
                    </m:acc>
                  </m:oMath>
                </m:oMathPara>
              </a14:m>
              <a:endParaRPr lang="en-US" sz="1100"/>
            </a:p>
          </xdr:txBody>
        </xdr:sp>
      </mc:Choice>
      <mc:Fallback xmlns="">
        <xdr:sp macro="" textlink="">
          <xdr:nvSpPr>
            <xdr:cNvPr id="12" name="TextBox 11">
              <a:extLst>
                <a:ext uri="{FF2B5EF4-FFF2-40B4-BE49-F238E27FC236}">
                  <a16:creationId xmlns:a16="http://schemas.microsoft.com/office/drawing/2014/main" id="{559D8E1D-5D38-412E-98EE-29FA90358283}"/>
                </a:ext>
              </a:extLst>
            </xdr:cNvPr>
            <xdr:cNvSpPr txBox="1"/>
          </xdr:nvSpPr>
          <xdr:spPr>
            <a:xfrm>
              <a:off x="1828800" y="6225540"/>
              <a:ext cx="571500" cy="297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(𝑌_𝑡 ) ̂</a:t>
              </a:r>
              <a:endParaRPr lang="en-US" sz="1100"/>
            </a:p>
          </xdr:txBody>
        </xdr:sp>
      </mc:Fallback>
    </mc:AlternateContent>
    <xdr:clientData/>
  </xdr:twoCellAnchor>
  <xdr:twoCellAnchor>
    <xdr:from>
      <xdr:col>4</xdr:col>
      <xdr:colOff>83820</xdr:colOff>
      <xdr:row>34</xdr:row>
      <xdr:rowOff>0</xdr:rowOff>
    </xdr:from>
    <xdr:to>
      <xdr:col>4</xdr:col>
      <xdr:colOff>655320</xdr:colOff>
      <xdr:row>35</xdr:row>
      <xdr:rowOff>114300</xdr:rowOff>
    </xdr:to>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4339DD61-D590-4D31-9586-B31ACB6BB6B1}"/>
                </a:ext>
              </a:extLst>
            </xdr:cNvPr>
            <xdr:cNvSpPr txBox="1"/>
          </xdr:nvSpPr>
          <xdr:spPr>
            <a:xfrm>
              <a:off x="2522220" y="6225540"/>
              <a:ext cx="571500" cy="297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𝑒</m:t>
                        </m:r>
                      </m:e>
                      <m:sub>
                        <m:r>
                          <a:rPr lang="en-US" sz="1100" b="0" i="1">
                            <a:latin typeface="Cambria Math" panose="02040503050406030204" pitchFamily="18" charset="0"/>
                          </a:rPr>
                          <m:t>𝑡</m:t>
                        </m:r>
                      </m:sub>
                    </m:sSub>
                  </m:oMath>
                </m:oMathPara>
              </a14:m>
              <a:endParaRPr lang="en-US" sz="1100"/>
            </a:p>
          </xdr:txBody>
        </xdr:sp>
      </mc:Choice>
      <mc:Fallback xmlns="">
        <xdr:sp macro="" textlink="">
          <xdr:nvSpPr>
            <xdr:cNvPr id="13" name="TextBox 12">
              <a:extLst>
                <a:ext uri="{FF2B5EF4-FFF2-40B4-BE49-F238E27FC236}">
                  <a16:creationId xmlns:a16="http://schemas.microsoft.com/office/drawing/2014/main" id="{4339DD61-D590-4D31-9586-B31ACB6BB6B1}"/>
                </a:ext>
              </a:extLst>
            </xdr:cNvPr>
            <xdr:cNvSpPr txBox="1"/>
          </xdr:nvSpPr>
          <xdr:spPr>
            <a:xfrm>
              <a:off x="2522220" y="6225540"/>
              <a:ext cx="571500" cy="297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𝑒_𝑡</a:t>
              </a:r>
              <a:endParaRPr lang="en-US" sz="1100"/>
            </a:p>
          </xdr:txBody>
        </xdr:sp>
      </mc:Fallback>
    </mc:AlternateContent>
    <xdr:clientData/>
  </xdr:twoCellAnchor>
  <xdr:twoCellAnchor>
    <xdr:from>
      <xdr:col>6</xdr:col>
      <xdr:colOff>0</xdr:colOff>
      <xdr:row>33</xdr:row>
      <xdr:rowOff>68580</xdr:rowOff>
    </xdr:from>
    <xdr:to>
      <xdr:col>6</xdr:col>
      <xdr:colOff>967740</xdr:colOff>
      <xdr:row>35</xdr:row>
      <xdr:rowOff>160020</xdr:rowOff>
    </xdr:to>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7048F9FE-7687-4958-B1BC-B3862B8A263A}"/>
                </a:ext>
              </a:extLst>
            </xdr:cNvPr>
            <xdr:cNvSpPr txBox="1"/>
          </xdr:nvSpPr>
          <xdr:spPr>
            <a:xfrm>
              <a:off x="4655820" y="6111240"/>
              <a:ext cx="96774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𝑒</m:t>
                            </m:r>
                          </m:e>
                          <m:sub>
                            <m:r>
                              <a:rPr lang="en-US" sz="1100" b="0" i="1">
                                <a:latin typeface="Cambria Math" panose="02040503050406030204" pitchFamily="18" charset="0"/>
                              </a:rPr>
                              <m:t>𝑡</m:t>
                            </m:r>
                          </m:sub>
                        </m:sSub>
                      </m:num>
                      <m:den>
                        <m:sSub>
                          <m:sSubPr>
                            <m:ctrlPr>
                              <a:rPr lang="en-US" sz="1100" b="0" i="1">
                                <a:latin typeface="Cambria Math" panose="02040503050406030204" pitchFamily="18" charset="0"/>
                              </a:rPr>
                            </m:ctrlPr>
                          </m:sSubPr>
                          <m:e>
                            <m:r>
                              <m:rPr>
                                <m:sty m:val="p"/>
                              </m:rPr>
                              <a:rPr lang="en-US" sz="1100" b="0" i="0">
                                <a:latin typeface="Cambria Math" panose="02040503050406030204" pitchFamily="18" charset="0"/>
                              </a:rPr>
                              <m:t>Y</m:t>
                            </m:r>
                          </m:e>
                          <m:sub>
                            <m:r>
                              <m:rPr>
                                <m:sty m:val="p"/>
                              </m:rPr>
                              <a:rPr lang="en-US" sz="1100" b="0" i="0">
                                <a:latin typeface="Cambria Math" panose="02040503050406030204" pitchFamily="18" charset="0"/>
                              </a:rPr>
                              <m:t>t</m:t>
                            </m:r>
                          </m:sub>
                        </m:sSub>
                      </m:den>
                    </m:f>
                  </m:oMath>
                </m:oMathPara>
              </a14:m>
              <a:endParaRPr lang="en-US" sz="1100"/>
            </a:p>
          </xdr:txBody>
        </xdr:sp>
      </mc:Choice>
      <mc:Fallback xmlns="">
        <xdr:sp macro="" textlink="">
          <xdr:nvSpPr>
            <xdr:cNvPr id="14" name="TextBox 13">
              <a:extLst>
                <a:ext uri="{FF2B5EF4-FFF2-40B4-BE49-F238E27FC236}">
                  <a16:creationId xmlns:a16="http://schemas.microsoft.com/office/drawing/2014/main" id="{7048F9FE-7687-4958-B1BC-B3862B8A263A}"/>
                </a:ext>
              </a:extLst>
            </xdr:cNvPr>
            <xdr:cNvSpPr txBox="1"/>
          </xdr:nvSpPr>
          <xdr:spPr>
            <a:xfrm>
              <a:off x="4655820" y="6111240"/>
              <a:ext cx="96774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𝑒_𝑡/Y_t </a:t>
              </a:r>
              <a:endParaRPr lang="en-US" sz="1100"/>
            </a:p>
          </xdr:txBody>
        </xdr:sp>
      </mc:Fallback>
    </mc:AlternateContent>
    <xdr:clientData/>
  </xdr:twoCellAnchor>
  <xdr:twoCellAnchor>
    <xdr:from>
      <xdr:col>8</xdr:col>
      <xdr:colOff>160020</xdr:colOff>
      <xdr:row>33</xdr:row>
      <xdr:rowOff>30480</xdr:rowOff>
    </xdr:from>
    <xdr:to>
      <xdr:col>8</xdr:col>
      <xdr:colOff>1021080</xdr:colOff>
      <xdr:row>35</xdr:row>
      <xdr:rowOff>91440</xdr:rowOff>
    </xdr:to>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EFDC5B78-8040-4943-9F12-09E593DC5DE3}"/>
                </a:ext>
              </a:extLst>
            </xdr:cNvPr>
            <xdr:cNvSpPr txBox="1"/>
          </xdr:nvSpPr>
          <xdr:spPr>
            <a:xfrm>
              <a:off x="7376160" y="6073140"/>
              <a:ext cx="861060" cy="426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𝛼</m:t>
                    </m:r>
                  </m:oMath>
                </m:oMathPara>
              </a14:m>
              <a:endParaRPr lang="en-US" sz="1100"/>
            </a:p>
          </xdr:txBody>
        </xdr:sp>
      </mc:Choice>
      <mc:Fallback xmlns="">
        <xdr:sp macro="" textlink="">
          <xdr:nvSpPr>
            <xdr:cNvPr id="15" name="TextBox 14">
              <a:extLst>
                <a:ext uri="{FF2B5EF4-FFF2-40B4-BE49-F238E27FC236}">
                  <a16:creationId xmlns:a16="http://schemas.microsoft.com/office/drawing/2014/main" id="{EFDC5B78-8040-4943-9F12-09E593DC5DE3}"/>
                </a:ext>
              </a:extLst>
            </xdr:cNvPr>
            <xdr:cNvSpPr txBox="1"/>
          </xdr:nvSpPr>
          <xdr:spPr>
            <a:xfrm>
              <a:off x="7376160" y="6073140"/>
              <a:ext cx="861060" cy="426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𝛼</a:t>
              </a:r>
              <a:endParaRPr lang="en-US" sz="1100"/>
            </a:p>
          </xdr:txBody>
        </xdr:sp>
      </mc:Fallback>
    </mc:AlternateContent>
    <xdr:clientData/>
  </xdr:twoCellAnchor>
  <xdr:twoCellAnchor>
    <xdr:from>
      <xdr:col>9</xdr:col>
      <xdr:colOff>398929</xdr:colOff>
      <xdr:row>11</xdr:row>
      <xdr:rowOff>49306</xdr:rowOff>
    </xdr:from>
    <xdr:to>
      <xdr:col>15</xdr:col>
      <xdr:colOff>201706</xdr:colOff>
      <xdr:row>26</xdr:row>
      <xdr:rowOff>94129</xdr:rowOff>
    </xdr:to>
    <xdr:graphicFrame macro="">
      <xdr:nvGraphicFramePr>
        <xdr:cNvPr id="16" name="Chart 15">
          <a:extLst>
            <a:ext uri="{FF2B5EF4-FFF2-40B4-BE49-F238E27FC236}">
              <a16:creationId xmlns:a16="http://schemas.microsoft.com/office/drawing/2014/main" id="{378FECFC-2469-462C-BC3B-AD677A9B57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49305</xdr:colOff>
      <xdr:row>29</xdr:row>
      <xdr:rowOff>156882</xdr:rowOff>
    </xdr:from>
    <xdr:to>
      <xdr:col>15</xdr:col>
      <xdr:colOff>461682</xdr:colOff>
      <xdr:row>45</xdr:row>
      <xdr:rowOff>31376</xdr:rowOff>
    </xdr:to>
    <xdr:graphicFrame macro="">
      <xdr:nvGraphicFramePr>
        <xdr:cNvPr id="17" name="Chart 16">
          <a:extLst>
            <a:ext uri="{FF2B5EF4-FFF2-40B4-BE49-F238E27FC236}">
              <a16:creationId xmlns:a16="http://schemas.microsoft.com/office/drawing/2014/main" id="{1970E773-F991-4A1E-9A66-F4CF42BE70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121920</xdr:colOff>
      <xdr:row>0</xdr:row>
      <xdr:rowOff>91440</xdr:rowOff>
    </xdr:from>
    <xdr:to>
      <xdr:col>5</xdr:col>
      <xdr:colOff>281940</xdr:colOff>
      <xdr:row>21</xdr:row>
      <xdr:rowOff>144780</xdr:rowOff>
    </xdr:to>
    <xdr:sp macro="" textlink="">
      <xdr:nvSpPr>
        <xdr:cNvPr id="2" name="TextBox 1">
          <a:extLst>
            <a:ext uri="{FF2B5EF4-FFF2-40B4-BE49-F238E27FC236}">
              <a16:creationId xmlns:a16="http://schemas.microsoft.com/office/drawing/2014/main" id="{2C410C1F-B22F-4BF3-852E-4D688380D645}"/>
            </a:ext>
          </a:extLst>
        </xdr:cNvPr>
        <xdr:cNvSpPr txBox="1"/>
      </xdr:nvSpPr>
      <xdr:spPr>
        <a:xfrm>
          <a:off x="121920" y="91440"/>
          <a:ext cx="5570220" cy="38938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Problem</a:t>
          </a:r>
          <a:r>
            <a:rPr lang="en-US" sz="1100" baseline="0"/>
            <a:t> 4</a:t>
          </a:r>
        </a:p>
        <a:p>
          <a:r>
            <a:rPr lang="en-US" sz="1100" baseline="0"/>
            <a:t>Consider the following time series data:</a:t>
          </a:r>
        </a:p>
        <a:p>
          <a:r>
            <a:rPr lang="en-US" sz="1100" baseline="0"/>
            <a:t>a. compute MSE using the most recent value as the forecast for the next period. What is the forecast for Month 8?</a:t>
          </a:r>
        </a:p>
        <a:p>
          <a:r>
            <a:rPr lang="en-US" sz="1100" baseline="0"/>
            <a:t>b. compute MSE using the average of all the data available as the forecast for the next period. What is the forecast for Month 8?</a:t>
          </a:r>
        </a:p>
        <a:p>
          <a:r>
            <a:rPr lang="en-US" sz="1100" baseline="0"/>
            <a:t>c. Which method appears to provide the better forecast?</a:t>
          </a:r>
          <a:endParaRPr lang="en-US" sz="1100"/>
        </a:p>
      </xdr:txBody>
    </xdr:sp>
    <xdr:clientData/>
  </xdr:twoCellAnchor>
  <xdr:twoCellAnchor>
    <xdr:from>
      <xdr:col>2</xdr:col>
      <xdr:colOff>7620</xdr:colOff>
      <xdr:row>25</xdr:row>
      <xdr:rowOff>0</xdr:rowOff>
    </xdr:from>
    <xdr:to>
      <xdr:col>3</xdr:col>
      <xdr:colOff>7620</xdr:colOff>
      <xdr:row>26</xdr:row>
      <xdr:rowOff>53340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7D74D75D-0325-41DB-8419-AF901719777A}"/>
                </a:ext>
              </a:extLst>
            </xdr:cNvPr>
            <xdr:cNvSpPr txBox="1"/>
          </xdr:nvSpPr>
          <xdr:spPr>
            <a:xfrm>
              <a:off x="2171700" y="2011680"/>
              <a:ext cx="108204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 name="TextBox 2">
              <a:extLst>
                <a:ext uri="{FF2B5EF4-FFF2-40B4-BE49-F238E27FC236}">
                  <a16:creationId xmlns:a16="http://schemas.microsoft.com/office/drawing/2014/main" id="{7D74D75D-0325-41DB-8419-AF901719777A}"/>
                </a:ext>
              </a:extLst>
            </xdr:cNvPr>
            <xdr:cNvSpPr txBox="1"/>
          </xdr:nvSpPr>
          <xdr:spPr>
            <a:xfrm>
              <a:off x="2171700" y="2011680"/>
              <a:ext cx="108204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𝑌</a:t>
              </a:r>
              <a:endParaRPr lang="en-US" sz="1100"/>
            </a:p>
          </xdr:txBody>
        </xdr:sp>
      </mc:Fallback>
    </mc:AlternateContent>
    <xdr:clientData/>
  </xdr:twoCellAnchor>
  <xdr:twoCellAnchor>
    <xdr:from>
      <xdr:col>4</xdr:col>
      <xdr:colOff>0</xdr:colOff>
      <xdr:row>25</xdr:row>
      <xdr:rowOff>0</xdr:rowOff>
    </xdr:from>
    <xdr:to>
      <xdr:col>5</xdr:col>
      <xdr:colOff>0</xdr:colOff>
      <xdr:row>26</xdr:row>
      <xdr:rowOff>53340</xdr:rowOff>
    </xdr:to>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8D371DB1-DCF7-482A-8654-C203CE6538F5}"/>
                </a:ext>
              </a:extLst>
            </xdr:cNvPr>
            <xdr:cNvSpPr txBox="1"/>
          </xdr:nvSpPr>
          <xdr:spPr>
            <a:xfrm>
              <a:off x="4328160" y="2011680"/>
              <a:ext cx="108204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𝑒</m:t>
                    </m:r>
                  </m:oMath>
                </m:oMathPara>
              </a14:m>
              <a:endParaRPr lang="en-US" sz="1100"/>
            </a:p>
          </xdr:txBody>
        </xdr:sp>
      </mc:Choice>
      <mc:Fallback xmlns="">
        <xdr:sp macro="" textlink="">
          <xdr:nvSpPr>
            <xdr:cNvPr id="4" name="TextBox 3">
              <a:extLst>
                <a:ext uri="{FF2B5EF4-FFF2-40B4-BE49-F238E27FC236}">
                  <a16:creationId xmlns:a16="http://schemas.microsoft.com/office/drawing/2014/main" id="{8D371DB1-DCF7-482A-8654-C203CE6538F5}"/>
                </a:ext>
              </a:extLst>
            </xdr:cNvPr>
            <xdr:cNvSpPr txBox="1"/>
          </xdr:nvSpPr>
          <xdr:spPr>
            <a:xfrm>
              <a:off x="4328160" y="2011680"/>
              <a:ext cx="108204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𝑒</a:t>
              </a:r>
              <a:endParaRPr lang="en-US" sz="1100"/>
            </a:p>
          </xdr:txBody>
        </xdr:sp>
      </mc:Fallback>
    </mc:AlternateContent>
    <xdr:clientData/>
  </xdr:twoCellAnchor>
  <xdr:twoCellAnchor>
    <xdr:from>
      <xdr:col>3</xdr:col>
      <xdr:colOff>0</xdr:colOff>
      <xdr:row>25</xdr:row>
      <xdr:rowOff>0</xdr:rowOff>
    </xdr:from>
    <xdr:to>
      <xdr:col>4</xdr:col>
      <xdr:colOff>0</xdr:colOff>
      <xdr:row>26</xdr:row>
      <xdr:rowOff>60960</xdr:rowOff>
    </xdr:to>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6FDE8154-A07F-4D63-8B1C-DC23BECC1986}"/>
                </a:ext>
              </a:extLst>
            </xdr:cNvPr>
            <xdr:cNvSpPr txBox="1"/>
          </xdr:nvSpPr>
          <xdr:spPr>
            <a:xfrm>
              <a:off x="3246120" y="2011680"/>
              <a:ext cx="1082040" cy="243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acc>
                      <m:accPr>
                        <m:chr m:val="̂"/>
                        <m:ctrlPr>
                          <a:rPr lang="en-US" sz="1100" b="0" i="1">
                            <a:latin typeface="Cambria Math" panose="02040503050406030204" pitchFamily="18" charset="0"/>
                          </a:rPr>
                        </m:ctrlPr>
                      </m:accPr>
                      <m:e>
                        <m:r>
                          <a:rPr lang="en-US" sz="1100" b="0" i="1">
                            <a:latin typeface="Cambria Math" panose="02040503050406030204" pitchFamily="18" charset="0"/>
                          </a:rPr>
                          <m:t>𝑌</m:t>
                        </m:r>
                      </m:e>
                    </m:acc>
                  </m:oMath>
                </m:oMathPara>
              </a14:m>
              <a:endParaRPr lang="en-US" sz="1100" b="0"/>
            </a:p>
            <a:p>
              <a:endParaRPr lang="en-US" sz="1100"/>
            </a:p>
          </xdr:txBody>
        </xdr:sp>
      </mc:Choice>
      <mc:Fallback xmlns="">
        <xdr:sp macro="" textlink="">
          <xdr:nvSpPr>
            <xdr:cNvPr id="5" name="TextBox 4">
              <a:extLst>
                <a:ext uri="{FF2B5EF4-FFF2-40B4-BE49-F238E27FC236}">
                  <a16:creationId xmlns:a16="http://schemas.microsoft.com/office/drawing/2014/main" id="{6FDE8154-A07F-4D63-8B1C-DC23BECC1986}"/>
                </a:ext>
              </a:extLst>
            </xdr:cNvPr>
            <xdr:cNvSpPr txBox="1"/>
          </xdr:nvSpPr>
          <xdr:spPr>
            <a:xfrm>
              <a:off x="3246120" y="2011680"/>
              <a:ext cx="1082040" cy="243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𝑌 ̂</a:t>
              </a:r>
              <a:endParaRPr lang="en-US" sz="1100" b="0"/>
            </a:p>
            <a:p>
              <a:endParaRPr lang="en-US" sz="1100"/>
            </a:p>
          </xdr:txBody>
        </xdr:sp>
      </mc:Fallback>
    </mc:AlternateContent>
    <xdr:clientData/>
  </xdr:twoCellAnchor>
  <xdr:twoCellAnchor>
    <xdr:from>
      <xdr:col>7</xdr:col>
      <xdr:colOff>0</xdr:colOff>
      <xdr:row>25</xdr:row>
      <xdr:rowOff>0</xdr:rowOff>
    </xdr:from>
    <xdr:to>
      <xdr:col>7</xdr:col>
      <xdr:colOff>1082040</xdr:colOff>
      <xdr:row>26</xdr:row>
      <xdr:rowOff>53340</xdr:rowOff>
    </xdr:to>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DF0D8696-E291-496B-9AA7-C193863A0809}"/>
                </a:ext>
              </a:extLst>
            </xdr:cNvPr>
            <xdr:cNvSpPr txBox="1"/>
          </xdr:nvSpPr>
          <xdr:spPr>
            <a:xfrm>
              <a:off x="8671560" y="2011680"/>
              <a:ext cx="108204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𝑒</m:t>
                    </m:r>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𝑡</m:t>
                        </m:r>
                      </m:sub>
                    </m:sSub>
                  </m:oMath>
                </m:oMathPara>
              </a14:m>
              <a:endParaRPr lang="en-US" sz="1100"/>
            </a:p>
          </xdr:txBody>
        </xdr:sp>
      </mc:Choice>
      <mc:Fallback xmlns="">
        <xdr:sp macro="" textlink="">
          <xdr:nvSpPr>
            <xdr:cNvPr id="6" name="TextBox 5">
              <a:extLst>
                <a:ext uri="{FF2B5EF4-FFF2-40B4-BE49-F238E27FC236}">
                  <a16:creationId xmlns:a16="http://schemas.microsoft.com/office/drawing/2014/main" id="{DF0D8696-E291-496B-9AA7-C193863A0809}"/>
                </a:ext>
              </a:extLst>
            </xdr:cNvPr>
            <xdr:cNvSpPr txBox="1"/>
          </xdr:nvSpPr>
          <xdr:spPr>
            <a:xfrm>
              <a:off x="8671560" y="2011680"/>
              <a:ext cx="108204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𝑒/𝑌_𝑡</a:t>
              </a:r>
              <a:endParaRPr lang="en-US" sz="1100"/>
            </a:p>
          </xdr:txBody>
        </xdr:sp>
      </mc:Fallback>
    </mc:AlternateContent>
    <xdr:clientData/>
  </xdr:twoCellAnchor>
  <xdr:twoCellAnchor>
    <xdr:from>
      <xdr:col>2</xdr:col>
      <xdr:colOff>739140</xdr:colOff>
      <xdr:row>36</xdr:row>
      <xdr:rowOff>121920</xdr:rowOff>
    </xdr:from>
    <xdr:to>
      <xdr:col>3</xdr:col>
      <xdr:colOff>1043940</xdr:colOff>
      <xdr:row>39</xdr:row>
      <xdr:rowOff>0</xdr:rowOff>
    </xdr:to>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17116002-FE94-421D-B642-C905E685F181}"/>
                </a:ext>
              </a:extLst>
            </xdr:cNvPr>
            <xdr:cNvSpPr txBox="1"/>
          </xdr:nvSpPr>
          <xdr:spPr>
            <a:xfrm>
              <a:off x="1821180" y="3779520"/>
              <a:ext cx="1386840" cy="426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𝑀𝐴𝐸</m:t>
                    </m:r>
                    <m:r>
                      <a:rPr lang="en-US" sz="1100" b="0" i="1">
                        <a:latin typeface="Cambria Math" panose="02040503050406030204" pitchFamily="18" charset="0"/>
                      </a:rPr>
                      <m:t>=</m:t>
                    </m:r>
                    <m:f>
                      <m:fPr>
                        <m:ctrlPr>
                          <a:rPr lang="en-US" sz="1100" b="0" i="1">
                            <a:latin typeface="Cambria Math" panose="02040503050406030204" pitchFamily="18" charset="0"/>
                          </a:rPr>
                        </m:ctrlPr>
                      </m:fPr>
                      <m:num>
                        <m:r>
                          <m:rPr>
                            <m:sty m:val="p"/>
                          </m:rPr>
                          <a:rPr lang="en-US" sz="1100" b="0" i="0">
                            <a:latin typeface="Cambria Math" panose="02040503050406030204" pitchFamily="18" charset="0"/>
                          </a:rPr>
                          <m:t>Σ</m:t>
                        </m:r>
                        <m:sSub>
                          <m:sSubPr>
                            <m:ctrlPr>
                              <a:rPr lang="en-US" sz="1100" b="0" i="1">
                                <a:latin typeface="Cambria Math" panose="02040503050406030204" pitchFamily="18" charset="0"/>
                              </a:rPr>
                            </m:ctrlPr>
                          </m:sSubPr>
                          <m:e>
                            <m:r>
                              <a:rPr lang="en-US" sz="1100" b="0" i="1">
                                <a:latin typeface="Cambria Math" panose="02040503050406030204" pitchFamily="18" charset="0"/>
                              </a:rPr>
                              <m:t>𝑒</m:t>
                            </m:r>
                          </m:e>
                          <m:sub>
                            <m:r>
                              <a:rPr lang="en-US" sz="1100" b="0" i="1">
                                <a:latin typeface="Cambria Math" panose="02040503050406030204" pitchFamily="18" charset="0"/>
                              </a:rPr>
                              <m:t>𝑡</m:t>
                            </m:r>
                          </m:sub>
                        </m:sSub>
                      </m:num>
                      <m:den>
                        <m:r>
                          <a:rPr lang="en-US" sz="1100" b="0" i="1">
                            <a:latin typeface="Cambria Math" panose="02040503050406030204" pitchFamily="18" charset="0"/>
                          </a:rPr>
                          <m:t>𝑛</m:t>
                        </m:r>
                        <m:r>
                          <a:rPr lang="en-US" sz="1100" b="0" i="1">
                            <a:latin typeface="Cambria Math" panose="02040503050406030204" pitchFamily="18" charset="0"/>
                          </a:rPr>
                          <m:t>−1</m:t>
                        </m:r>
                      </m:den>
                    </m:f>
                    <m:r>
                      <a:rPr lang="en-US" sz="1100" b="0" i="1">
                        <a:latin typeface="Cambria Math" panose="02040503050406030204" pitchFamily="18" charset="0"/>
                      </a:rPr>
                      <m:t>=</m:t>
                    </m:r>
                  </m:oMath>
                </m:oMathPara>
              </a14:m>
              <a:endParaRPr lang="en-US" sz="1100"/>
            </a:p>
          </xdr:txBody>
        </xdr:sp>
      </mc:Choice>
      <mc:Fallback xmlns="">
        <xdr:sp macro="" textlink="">
          <xdr:nvSpPr>
            <xdr:cNvPr id="7" name="TextBox 6">
              <a:extLst>
                <a:ext uri="{FF2B5EF4-FFF2-40B4-BE49-F238E27FC236}">
                  <a16:creationId xmlns:a16="http://schemas.microsoft.com/office/drawing/2014/main" id="{17116002-FE94-421D-B642-C905E685F181}"/>
                </a:ext>
              </a:extLst>
            </xdr:cNvPr>
            <xdr:cNvSpPr txBox="1"/>
          </xdr:nvSpPr>
          <xdr:spPr>
            <a:xfrm>
              <a:off x="1821180" y="3779520"/>
              <a:ext cx="1386840" cy="426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𝑀𝐴𝐸=(Σ𝑒_𝑡)/(𝑛−1)=</a:t>
              </a:r>
              <a:endParaRPr lang="en-US" sz="1100"/>
            </a:p>
          </xdr:txBody>
        </xdr:sp>
      </mc:Fallback>
    </mc:AlternateContent>
    <xdr:clientData/>
  </xdr:twoCellAnchor>
  <xdr:twoCellAnchor>
    <xdr:from>
      <xdr:col>2</xdr:col>
      <xdr:colOff>670560</xdr:colOff>
      <xdr:row>39</xdr:row>
      <xdr:rowOff>137160</xdr:rowOff>
    </xdr:from>
    <xdr:to>
      <xdr:col>3</xdr:col>
      <xdr:colOff>975360</xdr:colOff>
      <xdr:row>42</xdr:row>
      <xdr:rowOff>15240</xdr:rowOff>
    </xdr:to>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FD55F691-AE37-4E62-A57E-450F7D2F437B}"/>
                </a:ext>
              </a:extLst>
            </xdr:cNvPr>
            <xdr:cNvSpPr txBox="1"/>
          </xdr:nvSpPr>
          <xdr:spPr>
            <a:xfrm>
              <a:off x="1752600" y="4343400"/>
              <a:ext cx="1386840" cy="426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𝑀𝑆𝐸</m:t>
                    </m:r>
                    <m:r>
                      <a:rPr lang="en-US" sz="1100" b="0" i="1">
                        <a:latin typeface="Cambria Math" panose="02040503050406030204" pitchFamily="18" charset="0"/>
                      </a:rPr>
                      <m:t>=</m:t>
                    </m:r>
                    <m:f>
                      <m:fPr>
                        <m:ctrlPr>
                          <a:rPr lang="en-US" sz="1100" b="0" i="1">
                            <a:latin typeface="Cambria Math" panose="02040503050406030204" pitchFamily="18" charset="0"/>
                          </a:rPr>
                        </m:ctrlPr>
                      </m:fPr>
                      <m:num>
                        <m:r>
                          <m:rPr>
                            <m:sty m:val="p"/>
                          </m:rPr>
                          <a:rPr lang="en-US" sz="1100" b="0" i="0">
                            <a:latin typeface="Cambria Math" panose="02040503050406030204" pitchFamily="18" charset="0"/>
                          </a:rPr>
                          <m:t>Σ</m:t>
                        </m:r>
                        <m:sSubSup>
                          <m:sSubSupPr>
                            <m:ctrlPr>
                              <a:rPr lang="en-US" sz="1100" b="0" i="1">
                                <a:latin typeface="Cambria Math" panose="02040503050406030204" pitchFamily="18" charset="0"/>
                              </a:rPr>
                            </m:ctrlPr>
                          </m:sSubSupPr>
                          <m:e>
                            <m:r>
                              <a:rPr lang="en-US" sz="1100" b="0" i="1">
                                <a:latin typeface="Cambria Math" panose="02040503050406030204" pitchFamily="18" charset="0"/>
                              </a:rPr>
                              <m:t>𝑒</m:t>
                            </m:r>
                          </m:e>
                          <m:sub>
                            <m:r>
                              <a:rPr lang="en-US" sz="1100" b="0" i="1">
                                <a:latin typeface="Cambria Math" panose="02040503050406030204" pitchFamily="18" charset="0"/>
                              </a:rPr>
                              <m:t>𝑡</m:t>
                            </m:r>
                          </m:sub>
                          <m:sup>
                            <m:r>
                              <a:rPr lang="en-US" sz="1100" b="0" i="1">
                                <a:latin typeface="Cambria Math" panose="02040503050406030204" pitchFamily="18" charset="0"/>
                              </a:rPr>
                              <m:t>2</m:t>
                            </m:r>
                          </m:sup>
                        </m:sSubSup>
                      </m:num>
                      <m:den>
                        <m:r>
                          <a:rPr lang="en-US" sz="1100" b="0" i="1">
                            <a:latin typeface="Cambria Math" panose="02040503050406030204" pitchFamily="18" charset="0"/>
                          </a:rPr>
                          <m:t>𝑛</m:t>
                        </m:r>
                        <m:r>
                          <a:rPr lang="en-US" sz="1100" b="0" i="1">
                            <a:latin typeface="Cambria Math" panose="02040503050406030204" pitchFamily="18" charset="0"/>
                          </a:rPr>
                          <m:t>−1</m:t>
                        </m:r>
                      </m:den>
                    </m:f>
                    <m:r>
                      <a:rPr lang="en-US" sz="1100" b="0" i="1">
                        <a:latin typeface="Cambria Math" panose="02040503050406030204" pitchFamily="18" charset="0"/>
                      </a:rPr>
                      <m:t>=</m:t>
                    </m:r>
                  </m:oMath>
                </m:oMathPara>
              </a14:m>
              <a:endParaRPr lang="en-US" sz="1100"/>
            </a:p>
          </xdr:txBody>
        </xdr:sp>
      </mc:Choice>
      <mc:Fallback xmlns="">
        <xdr:sp macro="" textlink="">
          <xdr:nvSpPr>
            <xdr:cNvPr id="8" name="TextBox 7">
              <a:extLst>
                <a:ext uri="{FF2B5EF4-FFF2-40B4-BE49-F238E27FC236}">
                  <a16:creationId xmlns:a16="http://schemas.microsoft.com/office/drawing/2014/main" id="{FD55F691-AE37-4E62-A57E-450F7D2F437B}"/>
                </a:ext>
              </a:extLst>
            </xdr:cNvPr>
            <xdr:cNvSpPr txBox="1"/>
          </xdr:nvSpPr>
          <xdr:spPr>
            <a:xfrm>
              <a:off x="1752600" y="4343400"/>
              <a:ext cx="1386840" cy="426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𝑀𝑆𝐸=(Σ𝑒_𝑡^2)/(𝑛−1)=</a:t>
              </a:r>
              <a:endParaRPr lang="en-US" sz="1100"/>
            </a:p>
          </xdr:txBody>
        </xdr:sp>
      </mc:Fallback>
    </mc:AlternateContent>
    <xdr:clientData/>
  </xdr:twoCellAnchor>
  <xdr:twoCellAnchor>
    <xdr:from>
      <xdr:col>2</xdr:col>
      <xdr:colOff>7620</xdr:colOff>
      <xdr:row>46</xdr:row>
      <xdr:rowOff>0</xdr:rowOff>
    </xdr:from>
    <xdr:to>
      <xdr:col>3</xdr:col>
      <xdr:colOff>7620</xdr:colOff>
      <xdr:row>47</xdr:row>
      <xdr:rowOff>53340</xdr:rowOff>
    </xdr:to>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7D94AD8C-04D7-4AE1-BB9F-C9B18D0E36B9}"/>
                </a:ext>
              </a:extLst>
            </xdr:cNvPr>
            <xdr:cNvSpPr txBox="1"/>
          </xdr:nvSpPr>
          <xdr:spPr>
            <a:xfrm>
              <a:off x="2171700" y="4572000"/>
              <a:ext cx="108204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15" name="TextBox 14">
              <a:extLst>
                <a:ext uri="{FF2B5EF4-FFF2-40B4-BE49-F238E27FC236}">
                  <a16:creationId xmlns:a16="http://schemas.microsoft.com/office/drawing/2014/main" id="{7D94AD8C-04D7-4AE1-BB9F-C9B18D0E36B9}"/>
                </a:ext>
              </a:extLst>
            </xdr:cNvPr>
            <xdr:cNvSpPr txBox="1"/>
          </xdr:nvSpPr>
          <xdr:spPr>
            <a:xfrm>
              <a:off x="2171700" y="4572000"/>
              <a:ext cx="108204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𝑌</a:t>
              </a:r>
              <a:endParaRPr lang="en-US" sz="1100"/>
            </a:p>
          </xdr:txBody>
        </xdr:sp>
      </mc:Fallback>
    </mc:AlternateContent>
    <xdr:clientData/>
  </xdr:twoCellAnchor>
  <xdr:twoCellAnchor>
    <xdr:from>
      <xdr:col>4</xdr:col>
      <xdr:colOff>0</xdr:colOff>
      <xdr:row>46</xdr:row>
      <xdr:rowOff>0</xdr:rowOff>
    </xdr:from>
    <xdr:to>
      <xdr:col>5</xdr:col>
      <xdr:colOff>0</xdr:colOff>
      <xdr:row>47</xdr:row>
      <xdr:rowOff>53340</xdr:rowOff>
    </xdr:to>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9FEE1380-5C1F-4B2A-8150-EA3B7BF2E801}"/>
                </a:ext>
              </a:extLst>
            </xdr:cNvPr>
            <xdr:cNvSpPr txBox="1"/>
          </xdr:nvSpPr>
          <xdr:spPr>
            <a:xfrm>
              <a:off x="4328160" y="4572000"/>
              <a:ext cx="108204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𝑒</m:t>
                    </m:r>
                  </m:oMath>
                </m:oMathPara>
              </a14:m>
              <a:endParaRPr lang="en-US" sz="1100"/>
            </a:p>
          </xdr:txBody>
        </xdr:sp>
      </mc:Choice>
      <mc:Fallback xmlns="">
        <xdr:sp macro="" textlink="">
          <xdr:nvSpPr>
            <xdr:cNvPr id="16" name="TextBox 15">
              <a:extLst>
                <a:ext uri="{FF2B5EF4-FFF2-40B4-BE49-F238E27FC236}">
                  <a16:creationId xmlns:a16="http://schemas.microsoft.com/office/drawing/2014/main" id="{9FEE1380-5C1F-4B2A-8150-EA3B7BF2E801}"/>
                </a:ext>
              </a:extLst>
            </xdr:cNvPr>
            <xdr:cNvSpPr txBox="1"/>
          </xdr:nvSpPr>
          <xdr:spPr>
            <a:xfrm>
              <a:off x="4328160" y="4572000"/>
              <a:ext cx="108204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𝑒</a:t>
              </a:r>
              <a:endParaRPr lang="en-US" sz="1100"/>
            </a:p>
          </xdr:txBody>
        </xdr:sp>
      </mc:Fallback>
    </mc:AlternateContent>
    <xdr:clientData/>
  </xdr:twoCellAnchor>
  <xdr:twoCellAnchor>
    <xdr:from>
      <xdr:col>3</xdr:col>
      <xdr:colOff>0</xdr:colOff>
      <xdr:row>46</xdr:row>
      <xdr:rowOff>0</xdr:rowOff>
    </xdr:from>
    <xdr:to>
      <xdr:col>4</xdr:col>
      <xdr:colOff>0</xdr:colOff>
      <xdr:row>47</xdr:row>
      <xdr:rowOff>60960</xdr:rowOff>
    </xdr:to>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31EF1E59-9703-4E33-AF0C-AC4360FAF162}"/>
                </a:ext>
              </a:extLst>
            </xdr:cNvPr>
            <xdr:cNvSpPr txBox="1"/>
          </xdr:nvSpPr>
          <xdr:spPr>
            <a:xfrm>
              <a:off x="3246120" y="4572000"/>
              <a:ext cx="1082040" cy="243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acc>
                      <m:accPr>
                        <m:chr m:val="̂"/>
                        <m:ctrlPr>
                          <a:rPr lang="en-US" sz="1100" b="0" i="1">
                            <a:latin typeface="Cambria Math" panose="02040503050406030204" pitchFamily="18" charset="0"/>
                          </a:rPr>
                        </m:ctrlPr>
                      </m:accPr>
                      <m:e>
                        <m:r>
                          <a:rPr lang="en-US" sz="1100" b="0" i="1">
                            <a:latin typeface="Cambria Math" panose="02040503050406030204" pitchFamily="18" charset="0"/>
                          </a:rPr>
                          <m:t>𝑌</m:t>
                        </m:r>
                      </m:e>
                    </m:acc>
                  </m:oMath>
                </m:oMathPara>
              </a14:m>
              <a:endParaRPr lang="en-US" sz="1100" b="0"/>
            </a:p>
            <a:p>
              <a:endParaRPr lang="en-US" sz="1100"/>
            </a:p>
          </xdr:txBody>
        </xdr:sp>
      </mc:Choice>
      <mc:Fallback xmlns="">
        <xdr:sp macro="" textlink="">
          <xdr:nvSpPr>
            <xdr:cNvPr id="17" name="TextBox 16">
              <a:extLst>
                <a:ext uri="{FF2B5EF4-FFF2-40B4-BE49-F238E27FC236}">
                  <a16:creationId xmlns:a16="http://schemas.microsoft.com/office/drawing/2014/main" id="{31EF1E59-9703-4E33-AF0C-AC4360FAF162}"/>
                </a:ext>
              </a:extLst>
            </xdr:cNvPr>
            <xdr:cNvSpPr txBox="1"/>
          </xdr:nvSpPr>
          <xdr:spPr>
            <a:xfrm>
              <a:off x="3246120" y="4572000"/>
              <a:ext cx="1082040" cy="243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𝑌 ̂</a:t>
              </a:r>
              <a:endParaRPr lang="en-US" sz="1100" b="0"/>
            </a:p>
            <a:p>
              <a:endParaRPr lang="en-US" sz="1100"/>
            </a:p>
          </xdr:txBody>
        </xdr:sp>
      </mc:Fallback>
    </mc:AlternateContent>
    <xdr:clientData/>
  </xdr:twoCellAnchor>
  <xdr:twoCellAnchor>
    <xdr:from>
      <xdr:col>7</xdr:col>
      <xdr:colOff>0</xdr:colOff>
      <xdr:row>46</xdr:row>
      <xdr:rowOff>0</xdr:rowOff>
    </xdr:from>
    <xdr:to>
      <xdr:col>7</xdr:col>
      <xdr:colOff>1082040</xdr:colOff>
      <xdr:row>47</xdr:row>
      <xdr:rowOff>53340</xdr:rowOff>
    </xdr:to>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9871216E-B4AA-436C-8399-36B6A24842F6}"/>
                </a:ext>
              </a:extLst>
            </xdr:cNvPr>
            <xdr:cNvSpPr txBox="1"/>
          </xdr:nvSpPr>
          <xdr:spPr>
            <a:xfrm>
              <a:off x="8671560" y="4572000"/>
              <a:ext cx="108204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𝑒</m:t>
                    </m:r>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𝑡</m:t>
                        </m:r>
                      </m:sub>
                    </m:sSub>
                  </m:oMath>
                </m:oMathPara>
              </a14:m>
              <a:endParaRPr lang="en-US" sz="1100"/>
            </a:p>
          </xdr:txBody>
        </xdr:sp>
      </mc:Choice>
      <mc:Fallback xmlns="">
        <xdr:sp macro="" textlink="">
          <xdr:nvSpPr>
            <xdr:cNvPr id="18" name="TextBox 17">
              <a:extLst>
                <a:ext uri="{FF2B5EF4-FFF2-40B4-BE49-F238E27FC236}">
                  <a16:creationId xmlns:a16="http://schemas.microsoft.com/office/drawing/2014/main" id="{9871216E-B4AA-436C-8399-36B6A24842F6}"/>
                </a:ext>
              </a:extLst>
            </xdr:cNvPr>
            <xdr:cNvSpPr txBox="1"/>
          </xdr:nvSpPr>
          <xdr:spPr>
            <a:xfrm>
              <a:off x="8671560" y="4572000"/>
              <a:ext cx="108204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𝑒/𝑌_𝑡</a:t>
              </a:r>
              <a:endParaRPr lang="en-US" sz="1100"/>
            </a:p>
          </xdr:txBody>
        </xdr:sp>
      </mc:Fallback>
    </mc:AlternateContent>
    <xdr:clientData/>
  </xdr:twoCellAnchor>
  <xdr:twoCellAnchor>
    <xdr:from>
      <xdr:col>2</xdr:col>
      <xdr:colOff>739140</xdr:colOff>
      <xdr:row>57</xdr:row>
      <xdr:rowOff>121920</xdr:rowOff>
    </xdr:from>
    <xdr:to>
      <xdr:col>3</xdr:col>
      <xdr:colOff>1043940</xdr:colOff>
      <xdr:row>60</xdr:row>
      <xdr:rowOff>0</xdr:rowOff>
    </xdr:to>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05FB058E-2298-40E7-AAD4-55A0D5C1B3EE}"/>
                </a:ext>
              </a:extLst>
            </xdr:cNvPr>
            <xdr:cNvSpPr txBox="1"/>
          </xdr:nvSpPr>
          <xdr:spPr>
            <a:xfrm>
              <a:off x="2903220" y="6720840"/>
              <a:ext cx="1386840" cy="426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𝑀𝐴𝐸</m:t>
                    </m:r>
                    <m:r>
                      <a:rPr lang="en-US" sz="1100" b="0" i="1">
                        <a:latin typeface="Cambria Math" panose="02040503050406030204" pitchFamily="18" charset="0"/>
                      </a:rPr>
                      <m:t>=</m:t>
                    </m:r>
                    <m:f>
                      <m:fPr>
                        <m:ctrlPr>
                          <a:rPr lang="en-US" sz="1100" b="0" i="1">
                            <a:latin typeface="Cambria Math" panose="02040503050406030204" pitchFamily="18" charset="0"/>
                          </a:rPr>
                        </m:ctrlPr>
                      </m:fPr>
                      <m:num>
                        <m:r>
                          <m:rPr>
                            <m:sty m:val="p"/>
                          </m:rPr>
                          <a:rPr lang="en-US" sz="1100" b="0" i="0">
                            <a:latin typeface="Cambria Math" panose="02040503050406030204" pitchFamily="18" charset="0"/>
                          </a:rPr>
                          <m:t>Σ</m:t>
                        </m:r>
                        <m:sSub>
                          <m:sSubPr>
                            <m:ctrlPr>
                              <a:rPr lang="en-US" sz="1100" b="0" i="1">
                                <a:latin typeface="Cambria Math" panose="02040503050406030204" pitchFamily="18" charset="0"/>
                              </a:rPr>
                            </m:ctrlPr>
                          </m:sSubPr>
                          <m:e>
                            <m:r>
                              <a:rPr lang="en-US" sz="1100" b="0" i="1">
                                <a:latin typeface="Cambria Math" panose="02040503050406030204" pitchFamily="18" charset="0"/>
                              </a:rPr>
                              <m:t>𝑒</m:t>
                            </m:r>
                          </m:e>
                          <m:sub>
                            <m:r>
                              <a:rPr lang="en-US" sz="1100" b="0" i="1">
                                <a:latin typeface="Cambria Math" panose="02040503050406030204" pitchFamily="18" charset="0"/>
                              </a:rPr>
                              <m:t>𝑡</m:t>
                            </m:r>
                          </m:sub>
                        </m:sSub>
                      </m:num>
                      <m:den>
                        <m:r>
                          <a:rPr lang="en-US" sz="1100" b="0" i="1">
                            <a:latin typeface="Cambria Math" panose="02040503050406030204" pitchFamily="18" charset="0"/>
                          </a:rPr>
                          <m:t>𝑛</m:t>
                        </m:r>
                        <m:r>
                          <a:rPr lang="en-US" sz="1100" b="0" i="1">
                            <a:latin typeface="Cambria Math" panose="02040503050406030204" pitchFamily="18" charset="0"/>
                          </a:rPr>
                          <m:t>−1</m:t>
                        </m:r>
                      </m:den>
                    </m:f>
                    <m:r>
                      <a:rPr lang="en-US" sz="1100" b="0" i="1">
                        <a:latin typeface="Cambria Math" panose="02040503050406030204" pitchFamily="18" charset="0"/>
                      </a:rPr>
                      <m:t>=</m:t>
                    </m:r>
                  </m:oMath>
                </m:oMathPara>
              </a14:m>
              <a:endParaRPr lang="en-US" sz="1100"/>
            </a:p>
          </xdr:txBody>
        </xdr:sp>
      </mc:Choice>
      <mc:Fallback xmlns="">
        <xdr:sp macro="" textlink="">
          <xdr:nvSpPr>
            <xdr:cNvPr id="19" name="TextBox 18">
              <a:extLst>
                <a:ext uri="{FF2B5EF4-FFF2-40B4-BE49-F238E27FC236}">
                  <a16:creationId xmlns:a16="http://schemas.microsoft.com/office/drawing/2014/main" id="{05FB058E-2298-40E7-AAD4-55A0D5C1B3EE}"/>
                </a:ext>
              </a:extLst>
            </xdr:cNvPr>
            <xdr:cNvSpPr txBox="1"/>
          </xdr:nvSpPr>
          <xdr:spPr>
            <a:xfrm>
              <a:off x="2903220" y="6720840"/>
              <a:ext cx="1386840" cy="426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𝑀𝐴𝐸=(Σ𝑒_𝑡)/(𝑛−1)=</a:t>
              </a:r>
              <a:endParaRPr lang="en-US" sz="1100"/>
            </a:p>
          </xdr:txBody>
        </xdr:sp>
      </mc:Fallback>
    </mc:AlternateContent>
    <xdr:clientData/>
  </xdr:twoCellAnchor>
  <xdr:twoCellAnchor>
    <xdr:from>
      <xdr:col>2</xdr:col>
      <xdr:colOff>670560</xdr:colOff>
      <xdr:row>60</xdr:row>
      <xdr:rowOff>137160</xdr:rowOff>
    </xdr:from>
    <xdr:to>
      <xdr:col>3</xdr:col>
      <xdr:colOff>975360</xdr:colOff>
      <xdr:row>63</xdr:row>
      <xdr:rowOff>15240</xdr:rowOff>
    </xdr:to>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4F74D277-E641-4FE7-95DC-FEAC9098736C}"/>
                </a:ext>
              </a:extLst>
            </xdr:cNvPr>
            <xdr:cNvSpPr txBox="1"/>
          </xdr:nvSpPr>
          <xdr:spPr>
            <a:xfrm>
              <a:off x="2834640" y="7284720"/>
              <a:ext cx="1386840" cy="426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𝑀𝑆𝐸</m:t>
                    </m:r>
                    <m:r>
                      <a:rPr lang="en-US" sz="1100" b="0" i="1">
                        <a:latin typeface="Cambria Math" panose="02040503050406030204" pitchFamily="18" charset="0"/>
                      </a:rPr>
                      <m:t>=</m:t>
                    </m:r>
                    <m:f>
                      <m:fPr>
                        <m:ctrlPr>
                          <a:rPr lang="en-US" sz="1100" b="0" i="1">
                            <a:latin typeface="Cambria Math" panose="02040503050406030204" pitchFamily="18" charset="0"/>
                          </a:rPr>
                        </m:ctrlPr>
                      </m:fPr>
                      <m:num>
                        <m:r>
                          <m:rPr>
                            <m:sty m:val="p"/>
                          </m:rPr>
                          <a:rPr lang="en-US" sz="1100" b="0" i="0">
                            <a:latin typeface="Cambria Math" panose="02040503050406030204" pitchFamily="18" charset="0"/>
                          </a:rPr>
                          <m:t>Σ</m:t>
                        </m:r>
                        <m:sSubSup>
                          <m:sSubSupPr>
                            <m:ctrlPr>
                              <a:rPr lang="en-US" sz="1100" b="0" i="1">
                                <a:latin typeface="Cambria Math" panose="02040503050406030204" pitchFamily="18" charset="0"/>
                              </a:rPr>
                            </m:ctrlPr>
                          </m:sSubSupPr>
                          <m:e>
                            <m:r>
                              <a:rPr lang="en-US" sz="1100" b="0" i="1">
                                <a:latin typeface="Cambria Math" panose="02040503050406030204" pitchFamily="18" charset="0"/>
                              </a:rPr>
                              <m:t>𝑒</m:t>
                            </m:r>
                          </m:e>
                          <m:sub>
                            <m:r>
                              <a:rPr lang="en-US" sz="1100" b="0" i="1">
                                <a:latin typeface="Cambria Math" panose="02040503050406030204" pitchFamily="18" charset="0"/>
                              </a:rPr>
                              <m:t>𝑡</m:t>
                            </m:r>
                          </m:sub>
                          <m:sup>
                            <m:r>
                              <a:rPr lang="en-US" sz="1100" b="0" i="1">
                                <a:latin typeface="Cambria Math" panose="02040503050406030204" pitchFamily="18" charset="0"/>
                              </a:rPr>
                              <m:t>2</m:t>
                            </m:r>
                          </m:sup>
                        </m:sSubSup>
                      </m:num>
                      <m:den>
                        <m:r>
                          <a:rPr lang="en-US" sz="1100" b="0" i="1">
                            <a:latin typeface="Cambria Math" panose="02040503050406030204" pitchFamily="18" charset="0"/>
                          </a:rPr>
                          <m:t>𝑛</m:t>
                        </m:r>
                        <m:r>
                          <a:rPr lang="en-US" sz="1100" b="0" i="1">
                            <a:latin typeface="Cambria Math" panose="02040503050406030204" pitchFamily="18" charset="0"/>
                          </a:rPr>
                          <m:t>−1</m:t>
                        </m:r>
                      </m:den>
                    </m:f>
                    <m:r>
                      <a:rPr lang="en-US" sz="1100" b="0" i="1">
                        <a:latin typeface="Cambria Math" panose="02040503050406030204" pitchFamily="18" charset="0"/>
                      </a:rPr>
                      <m:t>=</m:t>
                    </m:r>
                  </m:oMath>
                </m:oMathPara>
              </a14:m>
              <a:endParaRPr lang="en-US" sz="1100"/>
            </a:p>
          </xdr:txBody>
        </xdr:sp>
      </mc:Choice>
      <mc:Fallback xmlns="">
        <xdr:sp macro="" textlink="">
          <xdr:nvSpPr>
            <xdr:cNvPr id="20" name="TextBox 19">
              <a:extLst>
                <a:ext uri="{FF2B5EF4-FFF2-40B4-BE49-F238E27FC236}">
                  <a16:creationId xmlns:a16="http://schemas.microsoft.com/office/drawing/2014/main" id="{4F74D277-E641-4FE7-95DC-FEAC9098736C}"/>
                </a:ext>
              </a:extLst>
            </xdr:cNvPr>
            <xdr:cNvSpPr txBox="1"/>
          </xdr:nvSpPr>
          <xdr:spPr>
            <a:xfrm>
              <a:off x="2834640" y="7284720"/>
              <a:ext cx="1386840" cy="426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𝑀𝑆𝐸=(Σ𝑒_𝑡^2)/(𝑛−1)=</a:t>
              </a:r>
              <a:endParaRPr lang="en-US" sz="1100"/>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121920</xdr:colOff>
      <xdr:row>0</xdr:row>
      <xdr:rowOff>91440</xdr:rowOff>
    </xdr:from>
    <xdr:to>
      <xdr:col>5</xdr:col>
      <xdr:colOff>106680</xdr:colOff>
      <xdr:row>8</xdr:row>
      <xdr:rowOff>160020</xdr:rowOff>
    </xdr:to>
    <xdr:sp macro="" textlink="">
      <xdr:nvSpPr>
        <xdr:cNvPr id="2" name="TextBox 1">
          <a:extLst>
            <a:ext uri="{FF2B5EF4-FFF2-40B4-BE49-F238E27FC236}">
              <a16:creationId xmlns:a16="http://schemas.microsoft.com/office/drawing/2014/main" id="{9B6CFE7B-AAF5-4C90-9A44-34A109BEE3D4}"/>
            </a:ext>
          </a:extLst>
        </xdr:cNvPr>
        <xdr:cNvSpPr txBox="1"/>
      </xdr:nvSpPr>
      <xdr:spPr>
        <a:xfrm>
          <a:off x="121920" y="91440"/>
          <a:ext cx="5394960" cy="1531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Problem</a:t>
          </a:r>
          <a:r>
            <a:rPr lang="en-US" sz="1100" baseline="0"/>
            <a:t> 2</a:t>
          </a:r>
        </a:p>
        <a:p>
          <a:r>
            <a:rPr lang="en-US" sz="1100" baseline="0"/>
            <a:t>Refer to the time series data in exercise 1. Using the average of all the historical data as a forecast for the next period, compute the following measures of forecast accuracy:</a:t>
          </a:r>
        </a:p>
        <a:p>
          <a:r>
            <a:rPr lang="en-US" sz="1100" baseline="0"/>
            <a:t>a. mean absolute error</a:t>
          </a:r>
        </a:p>
        <a:p>
          <a:r>
            <a:rPr lang="en-US" sz="1100" baseline="0"/>
            <a:t>b. mean squared error</a:t>
          </a:r>
        </a:p>
        <a:p>
          <a:r>
            <a:rPr lang="en-US" sz="1100" baseline="0"/>
            <a:t>c. mean absolute percentage error</a:t>
          </a:r>
        </a:p>
        <a:p>
          <a:r>
            <a:rPr lang="en-US" sz="1100" baseline="0"/>
            <a:t>d. what is the forecast for week 7?</a:t>
          </a:r>
          <a:endParaRPr lang="en-US" sz="1100"/>
        </a:p>
      </xdr:txBody>
    </xdr:sp>
    <xdr:clientData/>
  </xdr:twoCellAnchor>
  <xdr:twoCellAnchor>
    <xdr:from>
      <xdr:col>2</xdr:col>
      <xdr:colOff>7620</xdr:colOff>
      <xdr:row>11</xdr:row>
      <xdr:rowOff>0</xdr:rowOff>
    </xdr:from>
    <xdr:to>
      <xdr:col>3</xdr:col>
      <xdr:colOff>7620</xdr:colOff>
      <xdr:row>12</xdr:row>
      <xdr:rowOff>53340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AF416C9-DCF3-44CF-A51C-1BC3D39C927F}"/>
                </a:ext>
              </a:extLst>
            </xdr:cNvPr>
            <xdr:cNvSpPr txBox="1"/>
          </xdr:nvSpPr>
          <xdr:spPr>
            <a:xfrm>
              <a:off x="2171700" y="2011680"/>
              <a:ext cx="108204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 name="TextBox 2">
              <a:extLst>
                <a:ext uri="{FF2B5EF4-FFF2-40B4-BE49-F238E27FC236}">
                  <a16:creationId xmlns:a16="http://schemas.microsoft.com/office/drawing/2014/main" id="{0AF416C9-DCF3-44CF-A51C-1BC3D39C927F}"/>
                </a:ext>
              </a:extLst>
            </xdr:cNvPr>
            <xdr:cNvSpPr txBox="1"/>
          </xdr:nvSpPr>
          <xdr:spPr>
            <a:xfrm>
              <a:off x="2171700" y="2011680"/>
              <a:ext cx="108204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𝑌</a:t>
              </a:r>
              <a:endParaRPr lang="en-US" sz="1100"/>
            </a:p>
          </xdr:txBody>
        </xdr:sp>
      </mc:Fallback>
    </mc:AlternateContent>
    <xdr:clientData/>
  </xdr:twoCellAnchor>
  <xdr:twoCellAnchor>
    <xdr:from>
      <xdr:col>4</xdr:col>
      <xdr:colOff>0</xdr:colOff>
      <xdr:row>11</xdr:row>
      <xdr:rowOff>0</xdr:rowOff>
    </xdr:from>
    <xdr:to>
      <xdr:col>5</xdr:col>
      <xdr:colOff>0</xdr:colOff>
      <xdr:row>12</xdr:row>
      <xdr:rowOff>53340</xdr:rowOff>
    </xdr:to>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1995BE1B-AD36-4B69-8FDD-528D92A739AD}"/>
                </a:ext>
              </a:extLst>
            </xdr:cNvPr>
            <xdr:cNvSpPr txBox="1"/>
          </xdr:nvSpPr>
          <xdr:spPr>
            <a:xfrm>
              <a:off x="4328160" y="2011680"/>
              <a:ext cx="108204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𝑒</m:t>
                    </m:r>
                  </m:oMath>
                </m:oMathPara>
              </a14:m>
              <a:endParaRPr lang="en-US" sz="1100"/>
            </a:p>
          </xdr:txBody>
        </xdr:sp>
      </mc:Choice>
      <mc:Fallback xmlns="">
        <xdr:sp macro="" textlink="">
          <xdr:nvSpPr>
            <xdr:cNvPr id="4" name="TextBox 3">
              <a:extLst>
                <a:ext uri="{FF2B5EF4-FFF2-40B4-BE49-F238E27FC236}">
                  <a16:creationId xmlns:a16="http://schemas.microsoft.com/office/drawing/2014/main" id="{1995BE1B-AD36-4B69-8FDD-528D92A739AD}"/>
                </a:ext>
              </a:extLst>
            </xdr:cNvPr>
            <xdr:cNvSpPr txBox="1"/>
          </xdr:nvSpPr>
          <xdr:spPr>
            <a:xfrm>
              <a:off x="4328160" y="2011680"/>
              <a:ext cx="108204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𝑒</a:t>
              </a:r>
              <a:endParaRPr lang="en-US" sz="1100"/>
            </a:p>
          </xdr:txBody>
        </xdr:sp>
      </mc:Fallback>
    </mc:AlternateContent>
    <xdr:clientData/>
  </xdr:twoCellAnchor>
  <xdr:twoCellAnchor>
    <xdr:from>
      <xdr:col>3</xdr:col>
      <xdr:colOff>0</xdr:colOff>
      <xdr:row>11</xdr:row>
      <xdr:rowOff>0</xdr:rowOff>
    </xdr:from>
    <xdr:to>
      <xdr:col>4</xdr:col>
      <xdr:colOff>0</xdr:colOff>
      <xdr:row>12</xdr:row>
      <xdr:rowOff>60960</xdr:rowOff>
    </xdr:to>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AFB11919-4CEE-4EBA-9F46-5B93985F1A3A}"/>
                </a:ext>
              </a:extLst>
            </xdr:cNvPr>
            <xdr:cNvSpPr txBox="1"/>
          </xdr:nvSpPr>
          <xdr:spPr>
            <a:xfrm>
              <a:off x="3246120" y="2011680"/>
              <a:ext cx="1082040" cy="243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acc>
                      <m:accPr>
                        <m:chr m:val="̂"/>
                        <m:ctrlPr>
                          <a:rPr lang="en-US" sz="1100" b="0" i="1">
                            <a:latin typeface="Cambria Math" panose="02040503050406030204" pitchFamily="18" charset="0"/>
                          </a:rPr>
                        </m:ctrlPr>
                      </m:accPr>
                      <m:e>
                        <m:r>
                          <a:rPr lang="en-US" sz="1100" b="0" i="1">
                            <a:latin typeface="Cambria Math" panose="02040503050406030204" pitchFamily="18" charset="0"/>
                          </a:rPr>
                          <m:t>𝑌</m:t>
                        </m:r>
                      </m:e>
                    </m:acc>
                  </m:oMath>
                </m:oMathPara>
              </a14:m>
              <a:endParaRPr lang="en-US" sz="1100" b="0"/>
            </a:p>
            <a:p>
              <a:endParaRPr lang="en-US" sz="1100"/>
            </a:p>
          </xdr:txBody>
        </xdr:sp>
      </mc:Choice>
      <mc:Fallback xmlns="">
        <xdr:sp macro="" textlink="">
          <xdr:nvSpPr>
            <xdr:cNvPr id="5" name="TextBox 4">
              <a:extLst>
                <a:ext uri="{FF2B5EF4-FFF2-40B4-BE49-F238E27FC236}">
                  <a16:creationId xmlns:a16="http://schemas.microsoft.com/office/drawing/2014/main" id="{AFB11919-4CEE-4EBA-9F46-5B93985F1A3A}"/>
                </a:ext>
              </a:extLst>
            </xdr:cNvPr>
            <xdr:cNvSpPr txBox="1"/>
          </xdr:nvSpPr>
          <xdr:spPr>
            <a:xfrm>
              <a:off x="3246120" y="2011680"/>
              <a:ext cx="1082040" cy="243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𝑌 ̂</a:t>
              </a:r>
              <a:endParaRPr lang="en-US" sz="1100" b="0"/>
            </a:p>
            <a:p>
              <a:endParaRPr lang="en-US" sz="1100"/>
            </a:p>
          </xdr:txBody>
        </xdr:sp>
      </mc:Fallback>
    </mc:AlternateContent>
    <xdr:clientData/>
  </xdr:twoCellAnchor>
  <xdr:twoCellAnchor>
    <xdr:from>
      <xdr:col>7</xdr:col>
      <xdr:colOff>0</xdr:colOff>
      <xdr:row>11</xdr:row>
      <xdr:rowOff>0</xdr:rowOff>
    </xdr:from>
    <xdr:to>
      <xdr:col>7</xdr:col>
      <xdr:colOff>1082040</xdr:colOff>
      <xdr:row>12</xdr:row>
      <xdr:rowOff>53340</xdr:rowOff>
    </xdr:to>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4E0A2DA4-B7F3-431E-91EE-4D4B118E38D9}"/>
                </a:ext>
              </a:extLst>
            </xdr:cNvPr>
            <xdr:cNvSpPr txBox="1"/>
          </xdr:nvSpPr>
          <xdr:spPr>
            <a:xfrm>
              <a:off x="8671560" y="2011680"/>
              <a:ext cx="108204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𝑒</m:t>
                    </m:r>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𝑡</m:t>
                        </m:r>
                      </m:sub>
                    </m:sSub>
                  </m:oMath>
                </m:oMathPara>
              </a14:m>
              <a:endParaRPr lang="en-US" sz="1100"/>
            </a:p>
          </xdr:txBody>
        </xdr:sp>
      </mc:Choice>
      <mc:Fallback xmlns="">
        <xdr:sp macro="" textlink="">
          <xdr:nvSpPr>
            <xdr:cNvPr id="6" name="TextBox 5">
              <a:extLst>
                <a:ext uri="{FF2B5EF4-FFF2-40B4-BE49-F238E27FC236}">
                  <a16:creationId xmlns:a16="http://schemas.microsoft.com/office/drawing/2014/main" id="{4E0A2DA4-B7F3-431E-91EE-4D4B118E38D9}"/>
                </a:ext>
              </a:extLst>
            </xdr:cNvPr>
            <xdr:cNvSpPr txBox="1"/>
          </xdr:nvSpPr>
          <xdr:spPr>
            <a:xfrm>
              <a:off x="8671560" y="2011680"/>
              <a:ext cx="108204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𝑒/𝑌_𝑡</a:t>
              </a:r>
              <a:endParaRPr lang="en-US" sz="1100"/>
            </a:p>
          </xdr:txBody>
        </xdr:sp>
      </mc:Fallback>
    </mc:AlternateContent>
    <xdr:clientData/>
  </xdr:twoCellAnchor>
  <xdr:twoCellAnchor>
    <xdr:from>
      <xdr:col>1</xdr:col>
      <xdr:colOff>739140</xdr:colOff>
      <xdr:row>20</xdr:row>
      <xdr:rowOff>121920</xdr:rowOff>
    </xdr:from>
    <xdr:to>
      <xdr:col>2</xdr:col>
      <xdr:colOff>1043940</xdr:colOff>
      <xdr:row>23</xdr:row>
      <xdr:rowOff>0</xdr:rowOff>
    </xdr:to>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539AF06E-D77D-49EB-AABF-038AD222E4C3}"/>
                </a:ext>
              </a:extLst>
            </xdr:cNvPr>
            <xdr:cNvSpPr txBox="1"/>
          </xdr:nvSpPr>
          <xdr:spPr>
            <a:xfrm>
              <a:off x="1821180" y="3779520"/>
              <a:ext cx="1386840" cy="426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𝑀𝐴𝐸</m:t>
                    </m:r>
                    <m:r>
                      <a:rPr lang="en-US" sz="1100" b="0" i="1">
                        <a:latin typeface="Cambria Math" panose="02040503050406030204" pitchFamily="18" charset="0"/>
                      </a:rPr>
                      <m:t>=</m:t>
                    </m:r>
                    <m:f>
                      <m:fPr>
                        <m:ctrlPr>
                          <a:rPr lang="en-US" sz="1100" b="0" i="1">
                            <a:latin typeface="Cambria Math" panose="02040503050406030204" pitchFamily="18" charset="0"/>
                          </a:rPr>
                        </m:ctrlPr>
                      </m:fPr>
                      <m:num>
                        <m:r>
                          <m:rPr>
                            <m:sty m:val="p"/>
                          </m:rPr>
                          <a:rPr lang="en-US" sz="1100" b="0" i="0">
                            <a:latin typeface="Cambria Math" panose="02040503050406030204" pitchFamily="18" charset="0"/>
                          </a:rPr>
                          <m:t>Σ</m:t>
                        </m:r>
                        <m:sSub>
                          <m:sSubPr>
                            <m:ctrlPr>
                              <a:rPr lang="en-US" sz="1100" b="0" i="1">
                                <a:latin typeface="Cambria Math" panose="02040503050406030204" pitchFamily="18" charset="0"/>
                              </a:rPr>
                            </m:ctrlPr>
                          </m:sSubPr>
                          <m:e>
                            <m:r>
                              <a:rPr lang="en-US" sz="1100" b="0" i="1">
                                <a:latin typeface="Cambria Math" panose="02040503050406030204" pitchFamily="18" charset="0"/>
                              </a:rPr>
                              <m:t>𝑒</m:t>
                            </m:r>
                          </m:e>
                          <m:sub>
                            <m:r>
                              <a:rPr lang="en-US" sz="1100" b="0" i="1">
                                <a:latin typeface="Cambria Math" panose="02040503050406030204" pitchFamily="18" charset="0"/>
                              </a:rPr>
                              <m:t>𝑡</m:t>
                            </m:r>
                          </m:sub>
                        </m:sSub>
                      </m:num>
                      <m:den>
                        <m:r>
                          <a:rPr lang="en-US" sz="1100" b="0" i="1">
                            <a:latin typeface="Cambria Math" panose="02040503050406030204" pitchFamily="18" charset="0"/>
                          </a:rPr>
                          <m:t>𝑛</m:t>
                        </m:r>
                        <m:r>
                          <a:rPr lang="en-US" sz="1100" b="0" i="1">
                            <a:latin typeface="Cambria Math" panose="02040503050406030204" pitchFamily="18" charset="0"/>
                          </a:rPr>
                          <m:t>−1</m:t>
                        </m:r>
                      </m:den>
                    </m:f>
                    <m:r>
                      <a:rPr lang="en-US" sz="1100" b="0" i="1">
                        <a:latin typeface="Cambria Math" panose="02040503050406030204" pitchFamily="18" charset="0"/>
                      </a:rPr>
                      <m:t>=</m:t>
                    </m:r>
                  </m:oMath>
                </m:oMathPara>
              </a14:m>
              <a:endParaRPr lang="en-US" sz="1100"/>
            </a:p>
          </xdr:txBody>
        </xdr:sp>
      </mc:Choice>
      <mc:Fallback xmlns="">
        <xdr:sp macro="" textlink="">
          <xdr:nvSpPr>
            <xdr:cNvPr id="7" name="TextBox 6">
              <a:extLst>
                <a:ext uri="{FF2B5EF4-FFF2-40B4-BE49-F238E27FC236}">
                  <a16:creationId xmlns:a16="http://schemas.microsoft.com/office/drawing/2014/main" id="{539AF06E-D77D-49EB-AABF-038AD222E4C3}"/>
                </a:ext>
              </a:extLst>
            </xdr:cNvPr>
            <xdr:cNvSpPr txBox="1"/>
          </xdr:nvSpPr>
          <xdr:spPr>
            <a:xfrm>
              <a:off x="1821180" y="3779520"/>
              <a:ext cx="1386840" cy="426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𝑀𝐴𝐸=(Σ𝑒_𝑡)/(𝑛−1)=</a:t>
              </a:r>
              <a:endParaRPr lang="en-US" sz="1100"/>
            </a:p>
          </xdr:txBody>
        </xdr:sp>
      </mc:Fallback>
    </mc:AlternateContent>
    <xdr:clientData/>
  </xdr:twoCellAnchor>
  <xdr:twoCellAnchor>
    <xdr:from>
      <xdr:col>1</xdr:col>
      <xdr:colOff>670560</xdr:colOff>
      <xdr:row>23</xdr:row>
      <xdr:rowOff>137160</xdr:rowOff>
    </xdr:from>
    <xdr:to>
      <xdr:col>2</xdr:col>
      <xdr:colOff>975360</xdr:colOff>
      <xdr:row>26</xdr:row>
      <xdr:rowOff>15240</xdr:rowOff>
    </xdr:to>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65B9F7DD-F378-4073-A041-4D97CFA62457}"/>
                </a:ext>
              </a:extLst>
            </xdr:cNvPr>
            <xdr:cNvSpPr txBox="1"/>
          </xdr:nvSpPr>
          <xdr:spPr>
            <a:xfrm>
              <a:off x="1752600" y="4343400"/>
              <a:ext cx="1386840" cy="426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𝑀𝑆𝐸</m:t>
                    </m:r>
                    <m:r>
                      <a:rPr lang="en-US" sz="1100" b="0" i="1">
                        <a:latin typeface="Cambria Math" panose="02040503050406030204" pitchFamily="18" charset="0"/>
                      </a:rPr>
                      <m:t>=</m:t>
                    </m:r>
                    <m:f>
                      <m:fPr>
                        <m:ctrlPr>
                          <a:rPr lang="en-US" sz="1100" b="0" i="1">
                            <a:latin typeface="Cambria Math" panose="02040503050406030204" pitchFamily="18" charset="0"/>
                          </a:rPr>
                        </m:ctrlPr>
                      </m:fPr>
                      <m:num>
                        <m:r>
                          <m:rPr>
                            <m:sty m:val="p"/>
                          </m:rPr>
                          <a:rPr lang="en-US" sz="1100" b="0" i="0">
                            <a:latin typeface="Cambria Math" panose="02040503050406030204" pitchFamily="18" charset="0"/>
                          </a:rPr>
                          <m:t>Σ</m:t>
                        </m:r>
                        <m:sSubSup>
                          <m:sSubSupPr>
                            <m:ctrlPr>
                              <a:rPr lang="en-US" sz="1100" b="0" i="1">
                                <a:latin typeface="Cambria Math" panose="02040503050406030204" pitchFamily="18" charset="0"/>
                              </a:rPr>
                            </m:ctrlPr>
                          </m:sSubSupPr>
                          <m:e>
                            <m:r>
                              <a:rPr lang="en-US" sz="1100" b="0" i="1">
                                <a:latin typeface="Cambria Math" panose="02040503050406030204" pitchFamily="18" charset="0"/>
                              </a:rPr>
                              <m:t>𝑒</m:t>
                            </m:r>
                          </m:e>
                          <m:sub>
                            <m:r>
                              <a:rPr lang="en-US" sz="1100" b="0" i="1">
                                <a:latin typeface="Cambria Math" panose="02040503050406030204" pitchFamily="18" charset="0"/>
                              </a:rPr>
                              <m:t>𝑡</m:t>
                            </m:r>
                          </m:sub>
                          <m:sup>
                            <m:r>
                              <a:rPr lang="en-US" sz="1100" b="0" i="1">
                                <a:latin typeface="Cambria Math" panose="02040503050406030204" pitchFamily="18" charset="0"/>
                              </a:rPr>
                              <m:t>2</m:t>
                            </m:r>
                          </m:sup>
                        </m:sSubSup>
                      </m:num>
                      <m:den>
                        <m:r>
                          <a:rPr lang="en-US" sz="1100" b="0" i="1">
                            <a:latin typeface="Cambria Math" panose="02040503050406030204" pitchFamily="18" charset="0"/>
                          </a:rPr>
                          <m:t>𝑛</m:t>
                        </m:r>
                        <m:r>
                          <a:rPr lang="en-US" sz="1100" b="0" i="1">
                            <a:latin typeface="Cambria Math" panose="02040503050406030204" pitchFamily="18" charset="0"/>
                          </a:rPr>
                          <m:t>−1</m:t>
                        </m:r>
                      </m:den>
                    </m:f>
                    <m:r>
                      <a:rPr lang="en-US" sz="1100" b="0" i="1">
                        <a:latin typeface="Cambria Math" panose="02040503050406030204" pitchFamily="18" charset="0"/>
                      </a:rPr>
                      <m:t>=</m:t>
                    </m:r>
                  </m:oMath>
                </m:oMathPara>
              </a14:m>
              <a:endParaRPr lang="en-US" sz="1100"/>
            </a:p>
          </xdr:txBody>
        </xdr:sp>
      </mc:Choice>
      <mc:Fallback xmlns="">
        <xdr:sp macro="" textlink="">
          <xdr:nvSpPr>
            <xdr:cNvPr id="8" name="TextBox 7">
              <a:extLst>
                <a:ext uri="{FF2B5EF4-FFF2-40B4-BE49-F238E27FC236}">
                  <a16:creationId xmlns:a16="http://schemas.microsoft.com/office/drawing/2014/main" id="{65B9F7DD-F378-4073-A041-4D97CFA62457}"/>
                </a:ext>
              </a:extLst>
            </xdr:cNvPr>
            <xdr:cNvSpPr txBox="1"/>
          </xdr:nvSpPr>
          <xdr:spPr>
            <a:xfrm>
              <a:off x="1752600" y="4343400"/>
              <a:ext cx="1386840" cy="426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𝑀𝑆𝐸=(Σ𝑒_𝑡^2)/(𝑛−1)=</a:t>
              </a:r>
              <a:endParaRPr lang="en-US" sz="1100"/>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121920</xdr:colOff>
      <xdr:row>0</xdr:row>
      <xdr:rowOff>91440</xdr:rowOff>
    </xdr:from>
    <xdr:to>
      <xdr:col>5</xdr:col>
      <xdr:colOff>106680</xdr:colOff>
      <xdr:row>8</xdr:row>
      <xdr:rowOff>160020</xdr:rowOff>
    </xdr:to>
    <xdr:sp macro="" textlink="">
      <xdr:nvSpPr>
        <xdr:cNvPr id="2" name="TextBox 1">
          <a:extLst>
            <a:ext uri="{FF2B5EF4-FFF2-40B4-BE49-F238E27FC236}">
              <a16:creationId xmlns:a16="http://schemas.microsoft.com/office/drawing/2014/main" id="{D9639A03-BA8F-5B06-8B0F-CC3A9BA68849}"/>
            </a:ext>
          </a:extLst>
        </xdr:cNvPr>
        <xdr:cNvSpPr txBox="1"/>
      </xdr:nvSpPr>
      <xdr:spPr>
        <a:xfrm>
          <a:off x="121920" y="91440"/>
          <a:ext cx="5394960" cy="1531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Problem</a:t>
          </a:r>
          <a:r>
            <a:rPr lang="en-US" sz="1100" baseline="0"/>
            <a:t> 1</a:t>
          </a:r>
        </a:p>
        <a:p>
          <a:r>
            <a:rPr lang="en-US" sz="1100" baseline="0"/>
            <a:t>Using naive method (most recent value) as the forecast for the next week, compute the following measures of forecast accuracy:</a:t>
          </a:r>
        </a:p>
        <a:p>
          <a:r>
            <a:rPr lang="en-US" sz="1100" baseline="0"/>
            <a:t>a. mean absolute error</a:t>
          </a:r>
        </a:p>
        <a:p>
          <a:r>
            <a:rPr lang="en-US" sz="1100" baseline="0"/>
            <a:t>b. mean squared error</a:t>
          </a:r>
        </a:p>
        <a:p>
          <a:r>
            <a:rPr lang="en-US" sz="1100" baseline="0"/>
            <a:t>c. mean absolute percentage error</a:t>
          </a:r>
        </a:p>
        <a:p>
          <a:r>
            <a:rPr lang="en-US" sz="1100" baseline="0"/>
            <a:t>d. what is the forecast for week 7?</a:t>
          </a:r>
          <a:endParaRPr lang="en-US" sz="1100"/>
        </a:p>
      </xdr:txBody>
    </xdr:sp>
    <xdr:clientData/>
  </xdr:twoCellAnchor>
  <xdr:twoCellAnchor>
    <xdr:from>
      <xdr:col>2</xdr:col>
      <xdr:colOff>7620</xdr:colOff>
      <xdr:row>11</xdr:row>
      <xdr:rowOff>0</xdr:rowOff>
    </xdr:from>
    <xdr:to>
      <xdr:col>3</xdr:col>
      <xdr:colOff>7620</xdr:colOff>
      <xdr:row>12</xdr:row>
      <xdr:rowOff>53340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69AB13FD-7D1D-C5DB-B72E-7C89DC03492A}"/>
                </a:ext>
              </a:extLst>
            </xdr:cNvPr>
            <xdr:cNvSpPr txBox="1"/>
          </xdr:nvSpPr>
          <xdr:spPr>
            <a:xfrm>
              <a:off x="1226820" y="2011680"/>
              <a:ext cx="38100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 name="TextBox 2">
              <a:extLst>
                <a:ext uri="{FF2B5EF4-FFF2-40B4-BE49-F238E27FC236}">
                  <a16:creationId xmlns:a16="http://schemas.microsoft.com/office/drawing/2014/main" id="{69AB13FD-7D1D-C5DB-B72E-7C89DC03492A}"/>
                </a:ext>
              </a:extLst>
            </xdr:cNvPr>
            <xdr:cNvSpPr txBox="1"/>
          </xdr:nvSpPr>
          <xdr:spPr>
            <a:xfrm>
              <a:off x="1226820" y="2011680"/>
              <a:ext cx="38100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𝑌</a:t>
              </a:r>
              <a:endParaRPr lang="en-US" sz="1100"/>
            </a:p>
          </xdr:txBody>
        </xdr:sp>
      </mc:Fallback>
    </mc:AlternateContent>
    <xdr:clientData/>
  </xdr:twoCellAnchor>
  <xdr:twoCellAnchor>
    <xdr:from>
      <xdr:col>4</xdr:col>
      <xdr:colOff>0</xdr:colOff>
      <xdr:row>11</xdr:row>
      <xdr:rowOff>0</xdr:rowOff>
    </xdr:from>
    <xdr:to>
      <xdr:col>5</xdr:col>
      <xdr:colOff>0</xdr:colOff>
      <xdr:row>12</xdr:row>
      <xdr:rowOff>53340</xdr:rowOff>
    </xdr:to>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83D14215-39B2-4E76-BCB9-017917D92D9A}"/>
                </a:ext>
              </a:extLst>
            </xdr:cNvPr>
            <xdr:cNvSpPr txBox="1"/>
          </xdr:nvSpPr>
          <xdr:spPr>
            <a:xfrm>
              <a:off x="4328160" y="2011680"/>
              <a:ext cx="108204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𝑒</m:t>
                    </m:r>
                  </m:oMath>
                </m:oMathPara>
              </a14:m>
              <a:endParaRPr lang="en-US" sz="1100"/>
            </a:p>
          </xdr:txBody>
        </xdr:sp>
      </mc:Choice>
      <mc:Fallback xmlns="">
        <xdr:sp macro="" textlink="">
          <xdr:nvSpPr>
            <xdr:cNvPr id="4" name="TextBox 3">
              <a:extLst>
                <a:ext uri="{FF2B5EF4-FFF2-40B4-BE49-F238E27FC236}">
                  <a16:creationId xmlns:a16="http://schemas.microsoft.com/office/drawing/2014/main" id="{83D14215-39B2-4E76-BCB9-017917D92D9A}"/>
                </a:ext>
              </a:extLst>
            </xdr:cNvPr>
            <xdr:cNvSpPr txBox="1"/>
          </xdr:nvSpPr>
          <xdr:spPr>
            <a:xfrm>
              <a:off x="4328160" y="2011680"/>
              <a:ext cx="108204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𝑒</a:t>
              </a:r>
              <a:endParaRPr lang="en-US" sz="1100"/>
            </a:p>
          </xdr:txBody>
        </xdr:sp>
      </mc:Fallback>
    </mc:AlternateContent>
    <xdr:clientData/>
  </xdr:twoCellAnchor>
  <xdr:twoCellAnchor>
    <xdr:from>
      <xdr:col>3</xdr:col>
      <xdr:colOff>0</xdr:colOff>
      <xdr:row>11</xdr:row>
      <xdr:rowOff>0</xdr:rowOff>
    </xdr:from>
    <xdr:to>
      <xdr:col>4</xdr:col>
      <xdr:colOff>0</xdr:colOff>
      <xdr:row>12</xdr:row>
      <xdr:rowOff>60960</xdr:rowOff>
    </xdr:to>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24CC8887-EDBB-429A-A5BE-B8526E90219B}"/>
                </a:ext>
              </a:extLst>
            </xdr:cNvPr>
            <xdr:cNvSpPr txBox="1"/>
          </xdr:nvSpPr>
          <xdr:spPr>
            <a:xfrm>
              <a:off x="3246120" y="2011680"/>
              <a:ext cx="1082040" cy="243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acc>
                      <m:accPr>
                        <m:chr m:val="̂"/>
                        <m:ctrlPr>
                          <a:rPr lang="en-US" sz="1100" b="0" i="1">
                            <a:latin typeface="Cambria Math" panose="02040503050406030204" pitchFamily="18" charset="0"/>
                          </a:rPr>
                        </m:ctrlPr>
                      </m:accPr>
                      <m:e>
                        <m:r>
                          <a:rPr lang="en-US" sz="1100" b="0" i="1">
                            <a:latin typeface="Cambria Math" panose="02040503050406030204" pitchFamily="18" charset="0"/>
                          </a:rPr>
                          <m:t>𝑌</m:t>
                        </m:r>
                      </m:e>
                    </m:acc>
                  </m:oMath>
                </m:oMathPara>
              </a14:m>
              <a:endParaRPr lang="en-US" sz="1100" b="0"/>
            </a:p>
            <a:p>
              <a:endParaRPr lang="en-US" sz="1100"/>
            </a:p>
          </xdr:txBody>
        </xdr:sp>
      </mc:Choice>
      <mc:Fallback xmlns="">
        <xdr:sp macro="" textlink="">
          <xdr:nvSpPr>
            <xdr:cNvPr id="5" name="TextBox 4">
              <a:extLst>
                <a:ext uri="{FF2B5EF4-FFF2-40B4-BE49-F238E27FC236}">
                  <a16:creationId xmlns:a16="http://schemas.microsoft.com/office/drawing/2014/main" id="{24CC8887-EDBB-429A-A5BE-B8526E90219B}"/>
                </a:ext>
              </a:extLst>
            </xdr:cNvPr>
            <xdr:cNvSpPr txBox="1"/>
          </xdr:nvSpPr>
          <xdr:spPr>
            <a:xfrm>
              <a:off x="3246120" y="2011680"/>
              <a:ext cx="1082040" cy="243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𝑌 ̂</a:t>
              </a:r>
              <a:endParaRPr lang="en-US" sz="1100" b="0"/>
            </a:p>
            <a:p>
              <a:endParaRPr lang="en-US" sz="1100"/>
            </a:p>
          </xdr:txBody>
        </xdr:sp>
      </mc:Fallback>
    </mc:AlternateContent>
    <xdr:clientData/>
  </xdr:twoCellAnchor>
  <xdr:twoCellAnchor>
    <xdr:from>
      <xdr:col>7</xdr:col>
      <xdr:colOff>0</xdr:colOff>
      <xdr:row>11</xdr:row>
      <xdr:rowOff>0</xdr:rowOff>
    </xdr:from>
    <xdr:to>
      <xdr:col>7</xdr:col>
      <xdr:colOff>1082040</xdr:colOff>
      <xdr:row>12</xdr:row>
      <xdr:rowOff>53340</xdr:rowOff>
    </xdr:to>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A550C96A-7A96-416B-9D96-5095225DBAC5}"/>
                </a:ext>
              </a:extLst>
            </xdr:cNvPr>
            <xdr:cNvSpPr txBox="1"/>
          </xdr:nvSpPr>
          <xdr:spPr>
            <a:xfrm>
              <a:off x="8671560" y="2011680"/>
              <a:ext cx="108204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𝑒</m:t>
                    </m:r>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𝑡</m:t>
                        </m:r>
                      </m:sub>
                    </m:sSub>
                  </m:oMath>
                </m:oMathPara>
              </a14:m>
              <a:endParaRPr lang="en-US" sz="1100"/>
            </a:p>
          </xdr:txBody>
        </xdr:sp>
      </mc:Choice>
      <mc:Fallback xmlns="">
        <xdr:sp macro="" textlink="">
          <xdr:nvSpPr>
            <xdr:cNvPr id="6" name="TextBox 5">
              <a:extLst>
                <a:ext uri="{FF2B5EF4-FFF2-40B4-BE49-F238E27FC236}">
                  <a16:creationId xmlns:a16="http://schemas.microsoft.com/office/drawing/2014/main" id="{A550C96A-7A96-416B-9D96-5095225DBAC5}"/>
                </a:ext>
              </a:extLst>
            </xdr:cNvPr>
            <xdr:cNvSpPr txBox="1"/>
          </xdr:nvSpPr>
          <xdr:spPr>
            <a:xfrm>
              <a:off x="8671560" y="2011680"/>
              <a:ext cx="108204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𝑒/𝑌_𝑡</a:t>
              </a:r>
              <a:endParaRPr lang="en-US" sz="1100"/>
            </a:p>
          </xdr:txBody>
        </xdr:sp>
      </mc:Fallback>
    </mc:AlternateContent>
    <xdr:clientData/>
  </xdr:twoCellAnchor>
  <xdr:twoCellAnchor>
    <xdr:from>
      <xdr:col>1</xdr:col>
      <xdr:colOff>739140</xdr:colOff>
      <xdr:row>20</xdr:row>
      <xdr:rowOff>121920</xdr:rowOff>
    </xdr:from>
    <xdr:to>
      <xdr:col>2</xdr:col>
      <xdr:colOff>1043940</xdr:colOff>
      <xdr:row>23</xdr:row>
      <xdr:rowOff>0</xdr:rowOff>
    </xdr:to>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65327F3E-3FD5-3588-8F4E-AC7C9E7F59A9}"/>
                </a:ext>
              </a:extLst>
            </xdr:cNvPr>
            <xdr:cNvSpPr txBox="1"/>
          </xdr:nvSpPr>
          <xdr:spPr>
            <a:xfrm>
              <a:off x="1821180" y="3779520"/>
              <a:ext cx="1386840" cy="426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𝑀𝐴𝐸</m:t>
                    </m:r>
                    <m:r>
                      <a:rPr lang="en-US" sz="1100" b="0" i="1">
                        <a:latin typeface="Cambria Math" panose="02040503050406030204" pitchFamily="18" charset="0"/>
                      </a:rPr>
                      <m:t>=</m:t>
                    </m:r>
                    <m:f>
                      <m:fPr>
                        <m:ctrlPr>
                          <a:rPr lang="en-US" sz="1100" b="0" i="1">
                            <a:latin typeface="Cambria Math" panose="02040503050406030204" pitchFamily="18" charset="0"/>
                          </a:rPr>
                        </m:ctrlPr>
                      </m:fPr>
                      <m:num>
                        <m:r>
                          <m:rPr>
                            <m:sty m:val="p"/>
                          </m:rPr>
                          <a:rPr lang="en-US" sz="1100" b="0" i="0">
                            <a:latin typeface="Cambria Math" panose="02040503050406030204" pitchFamily="18" charset="0"/>
                          </a:rPr>
                          <m:t>Σ</m:t>
                        </m:r>
                        <m:sSub>
                          <m:sSubPr>
                            <m:ctrlPr>
                              <a:rPr lang="en-US" sz="1100" b="0" i="1">
                                <a:latin typeface="Cambria Math" panose="02040503050406030204" pitchFamily="18" charset="0"/>
                              </a:rPr>
                            </m:ctrlPr>
                          </m:sSubPr>
                          <m:e>
                            <m:r>
                              <a:rPr lang="en-US" sz="1100" b="0" i="1">
                                <a:latin typeface="Cambria Math" panose="02040503050406030204" pitchFamily="18" charset="0"/>
                              </a:rPr>
                              <m:t>𝑒</m:t>
                            </m:r>
                          </m:e>
                          <m:sub>
                            <m:r>
                              <a:rPr lang="en-US" sz="1100" b="0" i="1">
                                <a:latin typeface="Cambria Math" panose="02040503050406030204" pitchFamily="18" charset="0"/>
                              </a:rPr>
                              <m:t>𝑡</m:t>
                            </m:r>
                          </m:sub>
                        </m:sSub>
                      </m:num>
                      <m:den>
                        <m:r>
                          <a:rPr lang="en-US" sz="1100" b="0" i="1">
                            <a:latin typeface="Cambria Math" panose="02040503050406030204" pitchFamily="18" charset="0"/>
                          </a:rPr>
                          <m:t>𝑛</m:t>
                        </m:r>
                        <m:r>
                          <a:rPr lang="en-US" sz="1100" b="0" i="1">
                            <a:latin typeface="Cambria Math" panose="02040503050406030204" pitchFamily="18" charset="0"/>
                          </a:rPr>
                          <m:t>−1</m:t>
                        </m:r>
                      </m:den>
                    </m:f>
                    <m:r>
                      <a:rPr lang="en-US" sz="1100" b="0" i="1">
                        <a:latin typeface="Cambria Math" panose="02040503050406030204" pitchFamily="18" charset="0"/>
                      </a:rPr>
                      <m:t>=</m:t>
                    </m:r>
                  </m:oMath>
                </m:oMathPara>
              </a14:m>
              <a:endParaRPr lang="en-US" sz="1100"/>
            </a:p>
          </xdr:txBody>
        </xdr:sp>
      </mc:Choice>
      <mc:Fallback xmlns="">
        <xdr:sp macro="" textlink="">
          <xdr:nvSpPr>
            <xdr:cNvPr id="7" name="TextBox 6">
              <a:extLst>
                <a:ext uri="{FF2B5EF4-FFF2-40B4-BE49-F238E27FC236}">
                  <a16:creationId xmlns:a16="http://schemas.microsoft.com/office/drawing/2014/main" id="{65327F3E-3FD5-3588-8F4E-AC7C9E7F59A9}"/>
                </a:ext>
              </a:extLst>
            </xdr:cNvPr>
            <xdr:cNvSpPr txBox="1"/>
          </xdr:nvSpPr>
          <xdr:spPr>
            <a:xfrm>
              <a:off x="1821180" y="3779520"/>
              <a:ext cx="1386840" cy="426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𝑀𝐴𝐸=(Σ𝑒_𝑡)/(𝑛−1)=</a:t>
              </a:r>
              <a:endParaRPr lang="en-US" sz="1100"/>
            </a:p>
          </xdr:txBody>
        </xdr:sp>
      </mc:Fallback>
    </mc:AlternateContent>
    <xdr:clientData/>
  </xdr:twoCellAnchor>
  <xdr:twoCellAnchor>
    <xdr:from>
      <xdr:col>1</xdr:col>
      <xdr:colOff>670560</xdr:colOff>
      <xdr:row>23</xdr:row>
      <xdr:rowOff>137160</xdr:rowOff>
    </xdr:from>
    <xdr:to>
      <xdr:col>2</xdr:col>
      <xdr:colOff>975360</xdr:colOff>
      <xdr:row>26</xdr:row>
      <xdr:rowOff>15240</xdr:rowOff>
    </xdr:to>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C2B253B1-965B-4771-A9FB-10C2034F9089}"/>
                </a:ext>
              </a:extLst>
            </xdr:cNvPr>
            <xdr:cNvSpPr txBox="1"/>
          </xdr:nvSpPr>
          <xdr:spPr>
            <a:xfrm>
              <a:off x="1752600" y="4343400"/>
              <a:ext cx="1386840" cy="426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𝑀𝑆𝐸</m:t>
                    </m:r>
                    <m:r>
                      <a:rPr lang="en-US" sz="1100" b="0" i="1">
                        <a:latin typeface="Cambria Math" panose="02040503050406030204" pitchFamily="18" charset="0"/>
                      </a:rPr>
                      <m:t>=</m:t>
                    </m:r>
                    <m:f>
                      <m:fPr>
                        <m:ctrlPr>
                          <a:rPr lang="en-US" sz="1100" b="0" i="1">
                            <a:latin typeface="Cambria Math" panose="02040503050406030204" pitchFamily="18" charset="0"/>
                          </a:rPr>
                        </m:ctrlPr>
                      </m:fPr>
                      <m:num>
                        <m:r>
                          <m:rPr>
                            <m:sty m:val="p"/>
                          </m:rPr>
                          <a:rPr lang="en-US" sz="1100" b="0" i="0">
                            <a:latin typeface="Cambria Math" panose="02040503050406030204" pitchFamily="18" charset="0"/>
                          </a:rPr>
                          <m:t>Σ</m:t>
                        </m:r>
                        <m:sSubSup>
                          <m:sSubSupPr>
                            <m:ctrlPr>
                              <a:rPr lang="en-US" sz="1100" b="0" i="1">
                                <a:latin typeface="Cambria Math" panose="02040503050406030204" pitchFamily="18" charset="0"/>
                              </a:rPr>
                            </m:ctrlPr>
                          </m:sSubSupPr>
                          <m:e>
                            <m:r>
                              <a:rPr lang="en-US" sz="1100" b="0" i="1">
                                <a:latin typeface="Cambria Math" panose="02040503050406030204" pitchFamily="18" charset="0"/>
                              </a:rPr>
                              <m:t>𝑒</m:t>
                            </m:r>
                          </m:e>
                          <m:sub>
                            <m:r>
                              <a:rPr lang="en-US" sz="1100" b="0" i="1">
                                <a:latin typeface="Cambria Math" panose="02040503050406030204" pitchFamily="18" charset="0"/>
                              </a:rPr>
                              <m:t>𝑡</m:t>
                            </m:r>
                          </m:sub>
                          <m:sup>
                            <m:r>
                              <a:rPr lang="en-US" sz="1100" b="0" i="1">
                                <a:latin typeface="Cambria Math" panose="02040503050406030204" pitchFamily="18" charset="0"/>
                              </a:rPr>
                              <m:t>2</m:t>
                            </m:r>
                          </m:sup>
                        </m:sSubSup>
                      </m:num>
                      <m:den>
                        <m:r>
                          <a:rPr lang="en-US" sz="1100" b="0" i="1">
                            <a:latin typeface="Cambria Math" panose="02040503050406030204" pitchFamily="18" charset="0"/>
                          </a:rPr>
                          <m:t>𝑛</m:t>
                        </m:r>
                        <m:r>
                          <a:rPr lang="en-US" sz="1100" b="0" i="1">
                            <a:latin typeface="Cambria Math" panose="02040503050406030204" pitchFamily="18" charset="0"/>
                          </a:rPr>
                          <m:t>−1</m:t>
                        </m:r>
                      </m:den>
                    </m:f>
                    <m:r>
                      <a:rPr lang="en-US" sz="1100" b="0" i="1">
                        <a:latin typeface="Cambria Math" panose="02040503050406030204" pitchFamily="18" charset="0"/>
                      </a:rPr>
                      <m:t>=</m:t>
                    </m:r>
                  </m:oMath>
                </m:oMathPara>
              </a14:m>
              <a:endParaRPr lang="en-US" sz="1100"/>
            </a:p>
          </xdr:txBody>
        </xdr:sp>
      </mc:Choice>
      <mc:Fallback xmlns="">
        <xdr:sp macro="" textlink="">
          <xdr:nvSpPr>
            <xdr:cNvPr id="8" name="TextBox 7">
              <a:extLst>
                <a:ext uri="{FF2B5EF4-FFF2-40B4-BE49-F238E27FC236}">
                  <a16:creationId xmlns:a16="http://schemas.microsoft.com/office/drawing/2014/main" id="{C2B253B1-965B-4771-A9FB-10C2034F9089}"/>
                </a:ext>
              </a:extLst>
            </xdr:cNvPr>
            <xdr:cNvSpPr txBox="1"/>
          </xdr:nvSpPr>
          <xdr:spPr>
            <a:xfrm>
              <a:off x="1752600" y="4343400"/>
              <a:ext cx="1386840" cy="426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panose="02040503050406030204" pitchFamily="18" charset="0"/>
                </a:rPr>
                <a:t>𝑀𝑆𝐸=(Σ𝑒_𝑡^2)/(𝑛−1)=</a:t>
              </a:r>
              <a:endParaRPr lang="en-US" sz="1100"/>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CB3DA-F4B4-47F5-B732-8787AB476E8D}">
  <dimension ref="B6:H36"/>
  <sheetViews>
    <sheetView tabSelected="1" topLeftCell="A19" workbookViewId="0">
      <selection activeCell="D37" sqref="D37"/>
    </sheetView>
  </sheetViews>
  <sheetFormatPr defaultRowHeight="14.4" x14ac:dyDescent="0.3"/>
  <cols>
    <col min="5" max="5" width="12.5546875" bestFit="1" customWidth="1"/>
    <col min="8" max="8" width="17.6640625" bestFit="1" customWidth="1"/>
  </cols>
  <sheetData>
    <row r="6" spans="2:8" x14ac:dyDescent="0.3">
      <c r="B6" t="s">
        <v>0</v>
      </c>
      <c r="C6" t="s">
        <v>23</v>
      </c>
      <c r="D6" t="s">
        <v>1</v>
      </c>
      <c r="H6" t="s">
        <v>13</v>
      </c>
    </row>
    <row r="7" spans="2:8" x14ac:dyDescent="0.3">
      <c r="B7">
        <v>1</v>
      </c>
      <c r="C7">
        <v>17</v>
      </c>
      <c r="D7">
        <f>C7</f>
        <v>17</v>
      </c>
      <c r="H7">
        <v>0.15</v>
      </c>
    </row>
    <row r="8" spans="2:8" x14ac:dyDescent="0.3">
      <c r="B8">
        <v>2</v>
      </c>
      <c r="C8">
        <v>21</v>
      </c>
      <c r="D8" s="6">
        <f>C7*$H$7+(1-$H$7)*D7</f>
        <v>17</v>
      </c>
    </row>
    <row r="9" spans="2:8" x14ac:dyDescent="0.3">
      <c r="B9">
        <v>3</v>
      </c>
      <c r="C9">
        <v>19</v>
      </c>
      <c r="D9" s="6">
        <f t="shared" ref="D9:D15" si="0">C8*$H$7+(1-$H$7)*D8</f>
        <v>17.599999999999998</v>
      </c>
    </row>
    <row r="10" spans="2:8" x14ac:dyDescent="0.3">
      <c r="B10">
        <v>4</v>
      </c>
      <c r="C10">
        <v>23</v>
      </c>
      <c r="D10" s="6">
        <f t="shared" si="0"/>
        <v>17.809999999999999</v>
      </c>
    </row>
    <row r="11" spans="2:8" x14ac:dyDescent="0.3">
      <c r="B11">
        <v>5</v>
      </c>
      <c r="C11">
        <v>18</v>
      </c>
      <c r="D11" s="6">
        <f t="shared" si="0"/>
        <v>18.5885</v>
      </c>
    </row>
    <row r="12" spans="2:8" x14ac:dyDescent="0.3">
      <c r="B12">
        <v>6</v>
      </c>
      <c r="C12">
        <v>16</v>
      </c>
      <c r="D12" s="6">
        <f t="shared" si="0"/>
        <v>18.500225</v>
      </c>
    </row>
    <row r="13" spans="2:8" x14ac:dyDescent="0.3">
      <c r="B13">
        <v>7</v>
      </c>
      <c r="C13">
        <v>20</v>
      </c>
      <c r="D13" s="6">
        <f t="shared" si="0"/>
        <v>18.12519125</v>
      </c>
    </row>
    <row r="14" spans="2:8" x14ac:dyDescent="0.3">
      <c r="B14">
        <v>8</v>
      </c>
      <c r="C14">
        <v>18</v>
      </c>
      <c r="D14" s="6">
        <f t="shared" si="0"/>
        <v>18.406412562500002</v>
      </c>
    </row>
    <row r="15" spans="2:8" x14ac:dyDescent="0.3">
      <c r="B15">
        <v>9</v>
      </c>
      <c r="D15" s="6">
        <f t="shared" si="0"/>
        <v>18.345450678125001</v>
      </c>
    </row>
    <row r="26" spans="2:6" x14ac:dyDescent="0.3">
      <c r="B26" t="s">
        <v>85</v>
      </c>
      <c r="C26">
        <v>52.4</v>
      </c>
    </row>
    <row r="27" spans="2:6" x14ac:dyDescent="0.3">
      <c r="B27" t="s">
        <v>86</v>
      </c>
      <c r="C27">
        <v>30.6</v>
      </c>
    </row>
    <row r="28" spans="2:6" x14ac:dyDescent="0.3">
      <c r="B28" t="s">
        <v>87</v>
      </c>
      <c r="C28" t="s">
        <v>23</v>
      </c>
      <c r="D28" t="s">
        <v>1</v>
      </c>
      <c r="E28" t="s">
        <v>3</v>
      </c>
      <c r="F28" t="s">
        <v>88</v>
      </c>
    </row>
    <row r="29" spans="2:6" x14ac:dyDescent="0.3">
      <c r="B29">
        <v>1</v>
      </c>
      <c r="C29">
        <v>79</v>
      </c>
      <c r="D29" s="6">
        <f>$C$26+$C$27*B29</f>
        <v>83</v>
      </c>
      <c r="E29" s="6">
        <f>C29-D29</f>
        <v>-4</v>
      </c>
      <c r="F29" s="6">
        <f>E29^2</f>
        <v>16</v>
      </c>
    </row>
    <row r="30" spans="2:6" x14ac:dyDescent="0.3">
      <c r="B30">
        <v>2</v>
      </c>
      <c r="C30">
        <v>120</v>
      </c>
      <c r="D30" s="6">
        <f t="shared" ref="D30:D34" si="1">$C$26+$C$27*B30</f>
        <v>113.6</v>
      </c>
      <c r="E30" s="6">
        <f t="shared" ref="E30:E34" si="2">C30-D30</f>
        <v>6.4000000000000057</v>
      </c>
      <c r="F30" s="6">
        <f t="shared" ref="F30:F34" si="3">E30^2</f>
        <v>40.960000000000072</v>
      </c>
    </row>
    <row r="31" spans="2:6" x14ac:dyDescent="0.3">
      <c r="B31">
        <v>3</v>
      </c>
      <c r="C31">
        <v>138</v>
      </c>
      <c r="D31" s="6">
        <f t="shared" si="1"/>
        <v>144.20000000000002</v>
      </c>
      <c r="E31" s="6">
        <f t="shared" si="2"/>
        <v>-6.2000000000000171</v>
      </c>
      <c r="F31" s="6">
        <f t="shared" si="3"/>
        <v>38.440000000000211</v>
      </c>
    </row>
    <row r="32" spans="2:6" x14ac:dyDescent="0.3">
      <c r="B32">
        <v>4</v>
      </c>
      <c r="C32">
        <v>184</v>
      </c>
      <c r="D32" s="6">
        <f t="shared" si="1"/>
        <v>174.8</v>
      </c>
      <c r="E32" s="6">
        <f t="shared" si="2"/>
        <v>9.1999999999999886</v>
      </c>
      <c r="F32" s="6">
        <f t="shared" si="3"/>
        <v>84.639999999999787</v>
      </c>
    </row>
    <row r="33" spans="2:6" x14ac:dyDescent="0.3">
      <c r="B33">
        <v>5</v>
      </c>
      <c r="C33">
        <v>200</v>
      </c>
      <c r="D33" s="6">
        <f t="shared" si="1"/>
        <v>205.4</v>
      </c>
      <c r="E33" s="6">
        <f t="shared" si="2"/>
        <v>-5.4000000000000057</v>
      </c>
      <c r="F33" s="6">
        <f t="shared" si="3"/>
        <v>29.160000000000061</v>
      </c>
    </row>
    <row r="34" spans="2:6" x14ac:dyDescent="0.3">
      <c r="B34" s="13">
        <v>6</v>
      </c>
      <c r="C34" s="13"/>
      <c r="D34" s="45">
        <f t="shared" si="1"/>
        <v>236.00000000000003</v>
      </c>
      <c r="E34" s="45"/>
      <c r="F34" s="45"/>
    </row>
    <row r="35" spans="2:6" x14ac:dyDescent="0.3">
      <c r="F35" s="6">
        <f>SUM(F29:F34)</f>
        <v>209.20000000000013</v>
      </c>
    </row>
    <row r="36" spans="2:6" x14ac:dyDescent="0.3">
      <c r="C36" t="s">
        <v>89</v>
      </c>
      <c r="D36" s="46">
        <f>F35/5</f>
        <v>41.840000000000025</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7A49A-C69C-4893-8F40-4F393CBDA318}">
  <dimension ref="A1:I37"/>
  <sheetViews>
    <sheetView zoomScaleNormal="100" workbookViewId="0">
      <selection activeCell="H19" sqref="H19"/>
    </sheetView>
  </sheetViews>
  <sheetFormatPr defaultColWidth="10.77734375" defaultRowHeight="14.4" x14ac:dyDescent="0.3"/>
  <cols>
    <col min="3" max="3" width="11.5546875" bestFit="1" customWidth="1"/>
  </cols>
  <sheetData>
    <row r="1" spans="1:9" ht="28.8" x14ac:dyDescent="0.3">
      <c r="A1" s="1" t="s">
        <v>16</v>
      </c>
      <c r="B1" s="42" t="s">
        <v>15</v>
      </c>
      <c r="C1" s="42"/>
      <c r="D1" s="1" t="s">
        <v>17</v>
      </c>
      <c r="E1" s="1"/>
      <c r="F1" s="1"/>
      <c r="G1" s="1"/>
      <c r="H1" s="1"/>
      <c r="I1" s="1"/>
    </row>
    <row r="2" spans="1:9" ht="43.2" x14ac:dyDescent="0.3">
      <c r="A2" s="10" t="s">
        <v>18</v>
      </c>
      <c r="B2" s="10" t="s">
        <v>2</v>
      </c>
      <c r="C2" s="10" t="s">
        <v>1</v>
      </c>
      <c r="D2" s="10" t="s">
        <v>3</v>
      </c>
      <c r="E2" s="10" t="s">
        <v>4</v>
      </c>
      <c r="F2" s="10" t="s">
        <v>5</v>
      </c>
      <c r="G2" s="10" t="s">
        <v>6</v>
      </c>
      <c r="H2" s="10" t="s">
        <v>7</v>
      </c>
      <c r="I2" s="2" t="s">
        <v>13</v>
      </c>
    </row>
    <row r="3" spans="1:9" x14ac:dyDescent="0.3">
      <c r="A3" s="11">
        <v>1</v>
      </c>
      <c r="B3" s="11">
        <v>240</v>
      </c>
      <c r="C3" s="11">
        <f>B3</f>
        <v>240</v>
      </c>
      <c r="D3" s="12" t="str">
        <f>IF(B3-C3=0,"-",B3-C3)</f>
        <v>-</v>
      </c>
      <c r="E3" s="11" t="s">
        <v>8</v>
      </c>
      <c r="F3" s="12" t="s">
        <v>8</v>
      </c>
      <c r="G3" s="12" t="s">
        <v>8</v>
      </c>
      <c r="H3" s="12" t="s">
        <v>8</v>
      </c>
      <c r="I3">
        <f>0.2</f>
        <v>0.2</v>
      </c>
    </row>
    <row r="4" spans="1:9" x14ac:dyDescent="0.3">
      <c r="A4" s="11">
        <v>2</v>
      </c>
      <c r="B4" s="11">
        <v>350</v>
      </c>
      <c r="C4" s="12">
        <f>$I$3*B3+(1-$I$3)*C3</f>
        <v>240</v>
      </c>
      <c r="D4" s="12">
        <f t="shared" ref="D4:D14" si="0">IF(B4-C4=0,"-",B4-C4)</f>
        <v>110</v>
      </c>
      <c r="E4" s="12">
        <f>ABS(D4)</f>
        <v>110</v>
      </c>
      <c r="F4" s="12">
        <f>E4^2</f>
        <v>12100</v>
      </c>
      <c r="G4" s="12">
        <f>(D4/B4)*100</f>
        <v>31.428571428571427</v>
      </c>
      <c r="H4" s="12">
        <f>ABS(G4)</f>
        <v>31.428571428571427</v>
      </c>
    </row>
    <row r="5" spans="1:9" x14ac:dyDescent="0.3">
      <c r="A5" s="11">
        <v>3</v>
      </c>
      <c r="B5" s="11">
        <v>230</v>
      </c>
      <c r="C5" s="12">
        <f t="shared" ref="C5:C14" si="1">$I$3*B4+(1-$I$3)*C4</f>
        <v>262</v>
      </c>
      <c r="D5" s="12">
        <f t="shared" si="0"/>
        <v>-32</v>
      </c>
      <c r="E5" s="12">
        <f t="shared" ref="E5:E14" si="2">ABS(D5)</f>
        <v>32</v>
      </c>
      <c r="F5" s="12">
        <f t="shared" ref="F5:F14" si="3">E5^2</f>
        <v>1024</v>
      </c>
      <c r="G5" s="12">
        <f t="shared" ref="G5:G14" si="4">(D5/B5)*100</f>
        <v>-13.913043478260869</v>
      </c>
      <c r="H5" s="12">
        <f t="shared" ref="H5:H14" si="5">ABS(G5)</f>
        <v>13.913043478260869</v>
      </c>
    </row>
    <row r="6" spans="1:9" x14ac:dyDescent="0.3">
      <c r="A6" s="11">
        <v>4</v>
      </c>
      <c r="B6" s="11">
        <v>260</v>
      </c>
      <c r="C6" s="12">
        <f t="shared" si="1"/>
        <v>255.60000000000002</v>
      </c>
      <c r="D6" s="12">
        <f t="shared" si="0"/>
        <v>4.3999999999999773</v>
      </c>
      <c r="E6" s="12">
        <f t="shared" si="2"/>
        <v>4.3999999999999773</v>
      </c>
      <c r="F6" s="12">
        <f t="shared" si="3"/>
        <v>19.3599999999998</v>
      </c>
      <c r="G6" s="12">
        <f t="shared" si="4"/>
        <v>1.6923076923076836</v>
      </c>
      <c r="H6" s="12">
        <f t="shared" si="5"/>
        <v>1.6923076923076836</v>
      </c>
    </row>
    <row r="7" spans="1:9" x14ac:dyDescent="0.3">
      <c r="A7" s="11">
        <v>5</v>
      </c>
      <c r="B7" s="11">
        <v>280</v>
      </c>
      <c r="C7" s="12">
        <f t="shared" si="1"/>
        <v>256.48</v>
      </c>
      <c r="D7" s="12">
        <f t="shared" si="0"/>
        <v>23.519999999999982</v>
      </c>
      <c r="E7" s="12">
        <f t="shared" si="2"/>
        <v>23.519999999999982</v>
      </c>
      <c r="F7" s="12">
        <f t="shared" si="3"/>
        <v>553.19039999999916</v>
      </c>
      <c r="G7" s="12">
        <f t="shared" si="4"/>
        <v>8.3999999999999932</v>
      </c>
      <c r="H7" s="12">
        <f t="shared" si="5"/>
        <v>8.3999999999999932</v>
      </c>
    </row>
    <row r="8" spans="1:9" x14ac:dyDescent="0.3">
      <c r="A8" s="11">
        <v>6</v>
      </c>
      <c r="B8" s="11">
        <v>320</v>
      </c>
      <c r="C8" s="12">
        <f t="shared" si="1"/>
        <v>261.18400000000003</v>
      </c>
      <c r="D8" s="12">
        <f t="shared" si="0"/>
        <v>58.815999999999974</v>
      </c>
      <c r="E8" s="12">
        <f t="shared" si="2"/>
        <v>58.815999999999974</v>
      </c>
      <c r="F8" s="12">
        <f t="shared" si="3"/>
        <v>3459.3218559999968</v>
      </c>
      <c r="G8" s="12">
        <f t="shared" si="4"/>
        <v>18.379999999999992</v>
      </c>
      <c r="H8" s="12">
        <f t="shared" si="5"/>
        <v>18.379999999999992</v>
      </c>
    </row>
    <row r="9" spans="1:9" x14ac:dyDescent="0.3">
      <c r="A9" s="11">
        <v>7</v>
      </c>
      <c r="B9" s="11">
        <v>220</v>
      </c>
      <c r="C9" s="12">
        <f t="shared" si="1"/>
        <v>272.94720000000007</v>
      </c>
      <c r="D9" s="12">
        <f t="shared" si="0"/>
        <v>-52.947200000000066</v>
      </c>
      <c r="E9" s="12">
        <f t="shared" si="2"/>
        <v>52.947200000000066</v>
      </c>
      <c r="F9" s="12">
        <f t="shared" si="3"/>
        <v>2803.4059878400071</v>
      </c>
      <c r="G9" s="12">
        <f t="shared" si="4"/>
        <v>-24.066909090909121</v>
      </c>
      <c r="H9" s="12">
        <f t="shared" si="5"/>
        <v>24.066909090909121</v>
      </c>
    </row>
    <row r="10" spans="1:9" x14ac:dyDescent="0.3">
      <c r="A10" s="11">
        <v>8</v>
      </c>
      <c r="B10" s="11">
        <v>310</v>
      </c>
      <c r="C10" s="12">
        <f t="shared" si="1"/>
        <v>262.3577600000001</v>
      </c>
      <c r="D10" s="12">
        <f t="shared" si="0"/>
        <v>47.642239999999902</v>
      </c>
      <c r="E10" s="12">
        <f t="shared" si="2"/>
        <v>47.642239999999902</v>
      </c>
      <c r="F10" s="12">
        <f t="shared" si="3"/>
        <v>2269.7830322175905</v>
      </c>
      <c r="G10" s="12">
        <f t="shared" si="4"/>
        <v>15.368464516129002</v>
      </c>
      <c r="H10" s="12">
        <f t="shared" si="5"/>
        <v>15.368464516129002</v>
      </c>
    </row>
    <row r="11" spans="1:9" x14ac:dyDescent="0.3">
      <c r="A11" s="11">
        <v>9</v>
      </c>
      <c r="B11" s="11">
        <v>240</v>
      </c>
      <c r="C11" s="12">
        <f t="shared" si="1"/>
        <v>271.88620800000012</v>
      </c>
      <c r="D11" s="12">
        <f t="shared" si="0"/>
        <v>-31.886208000000124</v>
      </c>
      <c r="E11" s="12">
        <f t="shared" si="2"/>
        <v>31.886208000000124</v>
      </c>
      <c r="F11" s="12">
        <f t="shared" si="3"/>
        <v>1016.7302606192719</v>
      </c>
      <c r="G11" s="12">
        <f t="shared" si="4"/>
        <v>-13.285920000000051</v>
      </c>
      <c r="H11" s="12">
        <f t="shared" si="5"/>
        <v>13.285920000000051</v>
      </c>
    </row>
    <row r="12" spans="1:9" x14ac:dyDescent="0.3">
      <c r="A12" s="11">
        <v>10</v>
      </c>
      <c r="B12" s="11">
        <v>310</v>
      </c>
      <c r="C12" s="12">
        <f t="shared" si="1"/>
        <v>265.50896640000008</v>
      </c>
      <c r="D12" s="12">
        <f t="shared" si="0"/>
        <v>44.491033599999923</v>
      </c>
      <c r="E12" s="12">
        <f t="shared" si="2"/>
        <v>44.491033599999923</v>
      </c>
      <c r="F12" s="12">
        <f t="shared" si="3"/>
        <v>1979.4520707963222</v>
      </c>
      <c r="G12" s="12">
        <f t="shared" si="4"/>
        <v>14.35194632258062</v>
      </c>
      <c r="H12" s="12">
        <f t="shared" si="5"/>
        <v>14.35194632258062</v>
      </c>
    </row>
    <row r="13" spans="1:9" x14ac:dyDescent="0.3">
      <c r="A13" s="11">
        <v>11</v>
      </c>
      <c r="B13" s="11">
        <v>240</v>
      </c>
      <c r="C13" s="12">
        <f t="shared" si="1"/>
        <v>274.40717312000004</v>
      </c>
      <c r="D13" s="12">
        <f t="shared" si="0"/>
        <v>-34.407173120000039</v>
      </c>
      <c r="E13" s="12">
        <f t="shared" si="2"/>
        <v>34.407173120000039</v>
      </c>
      <c r="F13" s="12">
        <f t="shared" si="3"/>
        <v>1183.8535621096532</v>
      </c>
      <c r="G13" s="12">
        <f t="shared" si="4"/>
        <v>-14.336322133333349</v>
      </c>
      <c r="H13" s="12">
        <f t="shared" si="5"/>
        <v>14.336322133333349</v>
      </c>
    </row>
    <row r="14" spans="1:9" x14ac:dyDescent="0.3">
      <c r="A14" s="11">
        <v>12</v>
      </c>
      <c r="B14" s="11">
        <v>230</v>
      </c>
      <c r="C14" s="12">
        <f t="shared" si="1"/>
        <v>267.52573849600003</v>
      </c>
      <c r="D14" s="12">
        <f t="shared" si="0"/>
        <v>-37.525738496000031</v>
      </c>
      <c r="E14" s="12">
        <f t="shared" si="2"/>
        <v>37.525738496000031</v>
      </c>
      <c r="F14" s="12">
        <f t="shared" si="3"/>
        <v>1408.1810496701787</v>
      </c>
      <c r="G14" s="12">
        <f t="shared" si="4"/>
        <v>-16.315538476521752</v>
      </c>
      <c r="H14" s="12">
        <f t="shared" si="5"/>
        <v>16.315538476521752</v>
      </c>
    </row>
    <row r="15" spans="1:9" x14ac:dyDescent="0.3">
      <c r="D15" s="7" t="s">
        <v>9</v>
      </c>
      <c r="E15" s="8">
        <f>SUM(E4:E14)</f>
        <v>477.63559321600002</v>
      </c>
      <c r="F15" s="8">
        <f>SUM(F4:F14)</f>
        <v>27817.278219253021</v>
      </c>
      <c r="G15" s="8">
        <f>SUM(G4:G14)</f>
        <v>7.7035567805635736</v>
      </c>
      <c r="H15" s="9">
        <f>SUM(H4:H14)</f>
        <v>171.53902313861386</v>
      </c>
    </row>
    <row r="17" spans="1:9" x14ac:dyDescent="0.3">
      <c r="E17" t="s">
        <v>10</v>
      </c>
      <c r="F17" t="s">
        <v>11</v>
      </c>
      <c r="H17" t="s">
        <v>12</v>
      </c>
    </row>
    <row r="18" spans="1:9" x14ac:dyDescent="0.3">
      <c r="E18" s="6">
        <f>E15/(12-1)</f>
        <v>43.421417565090913</v>
      </c>
      <c r="F18" s="6">
        <f>F15/(12-1)</f>
        <v>2528.8434744775473</v>
      </c>
      <c r="G18" s="6"/>
      <c r="H18" s="6">
        <f>H15/(12-1)</f>
        <v>15.594456648964895</v>
      </c>
    </row>
    <row r="20" spans="1:9" ht="28.8" x14ac:dyDescent="0.3">
      <c r="A20" s="1" t="s">
        <v>16</v>
      </c>
      <c r="B20" s="42" t="s">
        <v>19</v>
      </c>
      <c r="C20" s="42"/>
      <c r="D20" s="1" t="s">
        <v>17</v>
      </c>
      <c r="E20" s="1"/>
      <c r="F20" s="1"/>
      <c r="G20" s="1"/>
      <c r="H20" s="1"/>
      <c r="I20" s="1"/>
    </row>
    <row r="21" spans="1:9" ht="43.2" x14ac:dyDescent="0.3">
      <c r="A21" s="10" t="s">
        <v>18</v>
      </c>
      <c r="B21" s="10" t="s">
        <v>2</v>
      </c>
      <c r="C21" s="10" t="s">
        <v>1</v>
      </c>
      <c r="D21" s="10" t="s">
        <v>3</v>
      </c>
      <c r="E21" s="10" t="s">
        <v>4</v>
      </c>
      <c r="F21" s="10" t="s">
        <v>5</v>
      </c>
      <c r="G21" s="10" t="s">
        <v>6</v>
      </c>
      <c r="H21" s="10" t="s">
        <v>7</v>
      </c>
      <c r="I21" s="2"/>
    </row>
    <row r="22" spans="1:9" x14ac:dyDescent="0.3">
      <c r="A22" s="11">
        <v>1</v>
      </c>
      <c r="B22" s="11">
        <v>240</v>
      </c>
      <c r="C22" s="11" t="s">
        <v>8</v>
      </c>
      <c r="D22" s="11" t="s">
        <v>8</v>
      </c>
      <c r="E22" s="11" t="s">
        <v>8</v>
      </c>
      <c r="F22" s="11" t="s">
        <v>8</v>
      </c>
      <c r="G22" s="11" t="s">
        <v>8</v>
      </c>
      <c r="H22" s="11" t="s">
        <v>8</v>
      </c>
    </row>
    <row r="23" spans="1:9" x14ac:dyDescent="0.3">
      <c r="A23" s="11">
        <v>2</v>
      </c>
      <c r="B23" s="11">
        <v>350</v>
      </c>
      <c r="C23" s="12" t="s">
        <v>8</v>
      </c>
      <c r="D23" s="12" t="s">
        <v>8</v>
      </c>
      <c r="E23" s="12" t="s">
        <v>8</v>
      </c>
      <c r="F23" s="12" t="s">
        <v>8</v>
      </c>
      <c r="G23" s="12" t="s">
        <v>8</v>
      </c>
      <c r="H23" s="12" t="s">
        <v>8</v>
      </c>
    </row>
    <row r="24" spans="1:9" x14ac:dyDescent="0.3">
      <c r="A24" s="11">
        <v>3</v>
      </c>
      <c r="B24" s="11">
        <v>230</v>
      </c>
      <c r="C24" s="12" t="s">
        <v>8</v>
      </c>
      <c r="D24" s="12" t="s">
        <v>8</v>
      </c>
      <c r="E24" s="12" t="s">
        <v>8</v>
      </c>
      <c r="F24" s="12" t="s">
        <v>8</v>
      </c>
      <c r="G24" s="12" t="s">
        <v>8</v>
      </c>
      <c r="H24" s="12" t="s">
        <v>8</v>
      </c>
    </row>
    <row r="25" spans="1:9" x14ac:dyDescent="0.3">
      <c r="A25" s="11">
        <v>4</v>
      </c>
      <c r="B25" s="11">
        <v>260</v>
      </c>
      <c r="C25" s="12">
        <f>AVERAGE(B22:B24)</f>
        <v>273.33333333333331</v>
      </c>
      <c r="D25" s="12">
        <f t="shared" ref="D25" si="6">IF(B25-C25=0,"-",B25-C25)</f>
        <v>-13.333333333333314</v>
      </c>
      <c r="E25" s="12">
        <f t="shared" ref="E25:E33" si="7">ABS(D25)</f>
        <v>13.333333333333314</v>
      </c>
      <c r="F25" s="12">
        <f t="shared" ref="F25:F33" si="8">E25^2</f>
        <v>177.77777777777726</v>
      </c>
      <c r="G25" s="12">
        <f t="shared" ref="G25:G33" si="9">(D25/B25)*100</f>
        <v>-5.1282051282051206</v>
      </c>
      <c r="H25" s="12">
        <f t="shared" ref="H25:H33" si="10">ABS(G25)</f>
        <v>5.1282051282051206</v>
      </c>
    </row>
    <row r="26" spans="1:9" x14ac:dyDescent="0.3">
      <c r="A26" s="11">
        <v>5</v>
      </c>
      <c r="B26" s="11">
        <v>280</v>
      </c>
      <c r="C26" s="12">
        <f t="shared" ref="C26:C33" si="11">AVERAGE(B23:B25)</f>
        <v>280</v>
      </c>
      <c r="D26" s="12">
        <f>B26-C26</f>
        <v>0</v>
      </c>
      <c r="E26" s="12">
        <f t="shared" si="7"/>
        <v>0</v>
      </c>
      <c r="F26" s="12">
        <f t="shared" si="8"/>
        <v>0</v>
      </c>
      <c r="G26" s="12">
        <f t="shared" si="9"/>
        <v>0</v>
      </c>
      <c r="H26" s="12">
        <f t="shared" si="10"/>
        <v>0</v>
      </c>
    </row>
    <row r="27" spans="1:9" x14ac:dyDescent="0.3">
      <c r="A27" s="11">
        <v>6</v>
      </c>
      <c r="B27" s="11">
        <v>320</v>
      </c>
      <c r="C27" s="12">
        <f t="shared" si="11"/>
        <v>256.66666666666669</v>
      </c>
      <c r="D27" s="12">
        <f t="shared" ref="D27:D33" si="12">B27-C27</f>
        <v>63.333333333333314</v>
      </c>
      <c r="E27" s="12">
        <f t="shared" si="7"/>
        <v>63.333333333333314</v>
      </c>
      <c r="F27" s="12">
        <f t="shared" si="8"/>
        <v>4011.1111111111086</v>
      </c>
      <c r="G27" s="12">
        <f t="shared" si="9"/>
        <v>19.791666666666661</v>
      </c>
      <c r="H27" s="12">
        <f t="shared" si="10"/>
        <v>19.791666666666661</v>
      </c>
    </row>
    <row r="28" spans="1:9" x14ac:dyDescent="0.3">
      <c r="A28" s="11">
        <v>7</v>
      </c>
      <c r="B28" s="11">
        <v>220</v>
      </c>
      <c r="C28" s="12">
        <f t="shared" si="11"/>
        <v>286.66666666666669</v>
      </c>
      <c r="D28" s="12">
        <f t="shared" si="12"/>
        <v>-66.666666666666686</v>
      </c>
      <c r="E28" s="12">
        <f t="shared" si="7"/>
        <v>66.666666666666686</v>
      </c>
      <c r="F28" s="12">
        <f t="shared" si="8"/>
        <v>4444.4444444444471</v>
      </c>
      <c r="G28" s="12">
        <f t="shared" si="9"/>
        <v>-30.303030303030308</v>
      </c>
      <c r="H28" s="12">
        <f t="shared" si="10"/>
        <v>30.303030303030308</v>
      </c>
    </row>
    <row r="29" spans="1:9" x14ac:dyDescent="0.3">
      <c r="A29" s="11">
        <v>8</v>
      </c>
      <c r="B29" s="11">
        <v>310</v>
      </c>
      <c r="C29" s="12">
        <f t="shared" si="11"/>
        <v>273.33333333333331</v>
      </c>
      <c r="D29" s="12">
        <f t="shared" si="12"/>
        <v>36.666666666666686</v>
      </c>
      <c r="E29" s="12">
        <f t="shared" si="7"/>
        <v>36.666666666666686</v>
      </c>
      <c r="F29" s="12">
        <f t="shared" si="8"/>
        <v>1344.4444444444459</v>
      </c>
      <c r="G29" s="12">
        <f t="shared" si="9"/>
        <v>11.827956989247317</v>
      </c>
      <c r="H29" s="12">
        <f t="shared" si="10"/>
        <v>11.827956989247317</v>
      </c>
    </row>
    <row r="30" spans="1:9" x14ac:dyDescent="0.3">
      <c r="A30" s="11">
        <v>9</v>
      </c>
      <c r="B30" s="11">
        <v>240</v>
      </c>
      <c r="C30" s="12">
        <f t="shared" si="11"/>
        <v>283.33333333333331</v>
      </c>
      <c r="D30" s="12">
        <f t="shared" si="12"/>
        <v>-43.333333333333314</v>
      </c>
      <c r="E30" s="12">
        <f t="shared" si="7"/>
        <v>43.333333333333314</v>
      </c>
      <c r="F30" s="12">
        <f t="shared" si="8"/>
        <v>1877.7777777777762</v>
      </c>
      <c r="G30" s="12">
        <f t="shared" si="9"/>
        <v>-18.055555555555546</v>
      </c>
      <c r="H30" s="12">
        <f t="shared" si="10"/>
        <v>18.055555555555546</v>
      </c>
    </row>
    <row r="31" spans="1:9" x14ac:dyDescent="0.3">
      <c r="A31" s="11">
        <v>10</v>
      </c>
      <c r="B31" s="11">
        <v>310</v>
      </c>
      <c r="C31" s="12">
        <f t="shared" si="11"/>
        <v>256.66666666666669</v>
      </c>
      <c r="D31" s="12">
        <f t="shared" si="12"/>
        <v>53.333333333333314</v>
      </c>
      <c r="E31" s="12">
        <f t="shared" si="7"/>
        <v>53.333333333333314</v>
      </c>
      <c r="F31" s="12">
        <f t="shared" si="8"/>
        <v>2844.4444444444425</v>
      </c>
      <c r="G31" s="12">
        <f t="shared" si="9"/>
        <v>17.204301075268809</v>
      </c>
      <c r="H31" s="12">
        <f t="shared" si="10"/>
        <v>17.204301075268809</v>
      </c>
    </row>
    <row r="32" spans="1:9" x14ac:dyDescent="0.3">
      <c r="A32" s="11">
        <v>11</v>
      </c>
      <c r="B32" s="11">
        <v>240</v>
      </c>
      <c r="C32" s="12">
        <f t="shared" si="11"/>
        <v>286.66666666666669</v>
      </c>
      <c r="D32" s="12">
        <f t="shared" si="12"/>
        <v>-46.666666666666686</v>
      </c>
      <c r="E32" s="12">
        <f t="shared" si="7"/>
        <v>46.666666666666686</v>
      </c>
      <c r="F32" s="12">
        <f t="shared" si="8"/>
        <v>2177.7777777777796</v>
      </c>
      <c r="G32" s="12">
        <f t="shared" si="9"/>
        <v>-19.444444444444454</v>
      </c>
      <c r="H32" s="12">
        <f t="shared" si="10"/>
        <v>19.444444444444454</v>
      </c>
    </row>
    <row r="33" spans="1:8" x14ac:dyDescent="0.3">
      <c r="A33" s="11">
        <v>12</v>
      </c>
      <c r="B33" s="11">
        <v>230</v>
      </c>
      <c r="C33" s="12">
        <f t="shared" si="11"/>
        <v>263.33333333333331</v>
      </c>
      <c r="D33" s="12">
        <f t="shared" si="12"/>
        <v>-33.333333333333314</v>
      </c>
      <c r="E33" s="12">
        <f t="shared" si="7"/>
        <v>33.333333333333314</v>
      </c>
      <c r="F33" s="12">
        <f t="shared" si="8"/>
        <v>1111.1111111111099</v>
      </c>
      <c r="G33" s="12">
        <f t="shared" si="9"/>
        <v>-14.492753623188397</v>
      </c>
      <c r="H33" s="12">
        <f t="shared" si="10"/>
        <v>14.492753623188397</v>
      </c>
    </row>
    <row r="34" spans="1:8" x14ac:dyDescent="0.3">
      <c r="D34" s="7" t="s">
        <v>9</v>
      </c>
      <c r="E34" s="8">
        <f>SUM(E25:E33)</f>
        <v>356.66666666666663</v>
      </c>
      <c r="F34" s="8">
        <f>SUM(F25:F33)</f>
        <v>17988.888888888887</v>
      </c>
      <c r="G34" s="8">
        <f>SUM(G25:G33)</f>
        <v>-38.600064323241035</v>
      </c>
      <c r="H34" s="9">
        <f>SUM(H25:H33)</f>
        <v>136.24791378560661</v>
      </c>
    </row>
    <row r="36" spans="1:8" x14ac:dyDescent="0.3">
      <c r="E36" t="s">
        <v>10</v>
      </c>
      <c r="F36" t="s">
        <v>11</v>
      </c>
      <c r="H36" t="s">
        <v>12</v>
      </c>
    </row>
    <row r="37" spans="1:8" x14ac:dyDescent="0.3">
      <c r="E37" s="6">
        <f>E34/(12-3)</f>
        <v>39.629629629629626</v>
      </c>
      <c r="F37" s="6">
        <f>F34/(12-3)</f>
        <v>1998.7654320987651</v>
      </c>
      <c r="G37" s="6"/>
      <c r="H37" s="6">
        <f>H34/(12-3)</f>
        <v>15.138657087289623</v>
      </c>
    </row>
  </sheetData>
  <mergeCells count="2">
    <mergeCell ref="B1:C1"/>
    <mergeCell ref="B20:C20"/>
  </mergeCells>
  <pageMargins left="0.7" right="0.7" top="0.75" bottom="0.75" header="0.3" footer="0.3"/>
  <pageSetup paperSize="9" scale="8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E4A47-5CC5-4988-81A1-966977084DA2}">
  <dimension ref="A1:V23"/>
  <sheetViews>
    <sheetView topLeftCell="E4" workbookViewId="0">
      <selection activeCell="O20" sqref="O20"/>
    </sheetView>
  </sheetViews>
  <sheetFormatPr defaultRowHeight="14.4" x14ac:dyDescent="0.3"/>
  <cols>
    <col min="3" max="3" width="11.44140625" bestFit="1" customWidth="1"/>
    <col min="11" max="11" width="11.44140625" bestFit="1" customWidth="1"/>
    <col min="14" max="14" width="17.44140625" bestFit="1" customWidth="1"/>
    <col min="15" max="15" width="12" bestFit="1" customWidth="1"/>
    <col min="16" max="16" width="13.44140625" bestFit="1" customWidth="1"/>
    <col min="17" max="17" width="12.6640625" bestFit="1" customWidth="1"/>
    <col min="18" max="18" width="12" bestFit="1" customWidth="1"/>
    <col min="19" max="22" width="12.6640625" bestFit="1" customWidth="1"/>
  </cols>
  <sheetData>
    <row r="1" spans="1:19" x14ac:dyDescent="0.3">
      <c r="A1" s="43" t="s">
        <v>55</v>
      </c>
      <c r="B1" s="43"/>
      <c r="C1" s="43"/>
    </row>
    <row r="2" spans="1:19" x14ac:dyDescent="0.3">
      <c r="A2" s="36" t="s">
        <v>56</v>
      </c>
      <c r="B2" s="36"/>
      <c r="C2" s="36"/>
    </row>
    <row r="4" spans="1:19" x14ac:dyDescent="0.3">
      <c r="A4" t="s">
        <v>21</v>
      </c>
      <c r="B4" t="s">
        <v>22</v>
      </c>
      <c r="C4" t="s">
        <v>57</v>
      </c>
      <c r="E4" t="s">
        <v>58</v>
      </c>
      <c r="F4" t="s">
        <v>21</v>
      </c>
      <c r="G4" t="s">
        <v>22</v>
      </c>
      <c r="H4" t="s">
        <v>59</v>
      </c>
      <c r="I4" t="s">
        <v>60</v>
      </c>
      <c r="J4" t="s">
        <v>61</v>
      </c>
      <c r="K4" t="s">
        <v>57</v>
      </c>
      <c r="N4" t="s">
        <v>28</v>
      </c>
    </row>
    <row r="5" spans="1:19" ht="15" thickBot="1" x14ac:dyDescent="0.35">
      <c r="A5">
        <v>1</v>
      </c>
      <c r="B5">
        <v>1</v>
      </c>
      <c r="C5">
        <v>4.8</v>
      </c>
      <c r="E5">
        <v>1</v>
      </c>
      <c r="F5">
        <v>1</v>
      </c>
      <c r="G5">
        <v>1</v>
      </c>
      <c r="H5">
        <v>1</v>
      </c>
      <c r="I5">
        <v>0</v>
      </c>
      <c r="J5">
        <v>0</v>
      </c>
      <c r="K5">
        <v>4.8</v>
      </c>
    </row>
    <row r="6" spans="1:19" x14ac:dyDescent="0.3">
      <c r="B6">
        <v>2</v>
      </c>
      <c r="C6">
        <v>4.0999999999999996</v>
      </c>
      <c r="E6">
        <v>2</v>
      </c>
      <c r="G6">
        <v>2</v>
      </c>
      <c r="H6">
        <v>0</v>
      </c>
      <c r="I6">
        <v>1</v>
      </c>
      <c r="J6">
        <v>0</v>
      </c>
      <c r="K6">
        <v>4.0999999999999996</v>
      </c>
      <c r="N6" s="16" t="s">
        <v>29</v>
      </c>
      <c r="O6" s="16"/>
    </row>
    <row r="7" spans="1:19" x14ac:dyDescent="0.3">
      <c r="B7">
        <v>3</v>
      </c>
      <c r="C7">
        <v>6</v>
      </c>
      <c r="E7">
        <v>3</v>
      </c>
      <c r="G7">
        <v>3</v>
      </c>
      <c r="H7">
        <v>0</v>
      </c>
      <c r="I7">
        <v>0</v>
      </c>
      <c r="J7">
        <v>1</v>
      </c>
      <c r="K7">
        <v>6</v>
      </c>
      <c r="N7" t="s">
        <v>30</v>
      </c>
      <c r="O7">
        <v>0.81515313213976104</v>
      </c>
    </row>
    <row r="8" spans="1:19" x14ac:dyDescent="0.3">
      <c r="B8">
        <v>4</v>
      </c>
      <c r="C8">
        <v>6.5</v>
      </c>
      <c r="E8">
        <v>4</v>
      </c>
      <c r="G8">
        <v>4</v>
      </c>
      <c r="H8">
        <v>0</v>
      </c>
      <c r="I8">
        <v>0</v>
      </c>
      <c r="J8">
        <v>0</v>
      </c>
      <c r="K8">
        <v>6.5</v>
      </c>
      <c r="N8" t="s">
        <v>31</v>
      </c>
      <c r="O8">
        <v>0.66447462883726272</v>
      </c>
    </row>
    <row r="9" spans="1:19" x14ac:dyDescent="0.3">
      <c r="A9">
        <v>2</v>
      </c>
      <c r="B9">
        <v>1</v>
      </c>
      <c r="C9">
        <v>5.8</v>
      </c>
      <c r="E9">
        <v>5</v>
      </c>
      <c r="F9">
        <v>2</v>
      </c>
      <c r="G9">
        <v>1</v>
      </c>
      <c r="H9">
        <v>1</v>
      </c>
      <c r="I9">
        <v>0</v>
      </c>
      <c r="J9">
        <v>0</v>
      </c>
      <c r="K9">
        <v>5.8</v>
      </c>
      <c r="N9" t="s">
        <v>32</v>
      </c>
      <c r="O9">
        <v>0.58059328604657834</v>
      </c>
    </row>
    <row r="10" spans="1:19" x14ac:dyDescent="0.3">
      <c r="B10">
        <v>2</v>
      </c>
      <c r="C10">
        <v>5.2</v>
      </c>
      <c r="E10">
        <v>6</v>
      </c>
      <c r="G10">
        <v>2</v>
      </c>
      <c r="H10">
        <v>0</v>
      </c>
      <c r="I10">
        <v>1</v>
      </c>
      <c r="J10">
        <v>0</v>
      </c>
      <c r="K10">
        <v>5.2</v>
      </c>
      <c r="N10" t="s">
        <v>33</v>
      </c>
      <c r="O10">
        <v>0.78009080668000885</v>
      </c>
    </row>
    <row r="11" spans="1:19" ht="15" thickBot="1" x14ac:dyDescent="0.35">
      <c r="B11">
        <v>3</v>
      </c>
      <c r="C11">
        <v>6.8</v>
      </c>
      <c r="E11">
        <v>7</v>
      </c>
      <c r="G11">
        <v>3</v>
      </c>
      <c r="H11">
        <v>0</v>
      </c>
      <c r="I11">
        <v>0</v>
      </c>
      <c r="J11">
        <v>1</v>
      </c>
      <c r="K11">
        <v>6.8</v>
      </c>
      <c r="N11" s="14" t="s">
        <v>34</v>
      </c>
      <c r="O11" s="14">
        <v>16</v>
      </c>
    </row>
    <row r="12" spans="1:19" x14ac:dyDescent="0.3">
      <c r="B12">
        <v>4</v>
      </c>
      <c r="C12">
        <v>7.4</v>
      </c>
      <c r="E12">
        <v>8</v>
      </c>
      <c r="G12">
        <v>4</v>
      </c>
      <c r="H12">
        <v>0</v>
      </c>
      <c r="I12">
        <v>0</v>
      </c>
      <c r="J12">
        <v>0</v>
      </c>
      <c r="K12">
        <v>7.4</v>
      </c>
    </row>
    <row r="13" spans="1:19" ht="15" thickBot="1" x14ac:dyDescent="0.35">
      <c r="A13">
        <v>3</v>
      </c>
      <c r="B13">
        <v>1</v>
      </c>
      <c r="C13">
        <v>6</v>
      </c>
      <c r="E13">
        <v>9</v>
      </c>
      <c r="F13">
        <v>3</v>
      </c>
      <c r="G13">
        <v>1</v>
      </c>
      <c r="H13">
        <v>1</v>
      </c>
      <c r="I13">
        <v>0</v>
      </c>
      <c r="J13">
        <v>0</v>
      </c>
      <c r="K13">
        <v>6</v>
      </c>
      <c r="N13" t="s">
        <v>35</v>
      </c>
    </row>
    <row r="14" spans="1:19" x14ac:dyDescent="0.3">
      <c r="B14">
        <v>2</v>
      </c>
      <c r="C14">
        <v>5.6</v>
      </c>
      <c r="E14">
        <v>10</v>
      </c>
      <c r="G14">
        <v>2</v>
      </c>
      <c r="H14">
        <v>0</v>
      </c>
      <c r="I14">
        <v>1</v>
      </c>
      <c r="J14">
        <v>0</v>
      </c>
      <c r="K14">
        <v>5.6</v>
      </c>
      <c r="N14" s="15"/>
      <c r="O14" s="15" t="s">
        <v>40</v>
      </c>
      <c r="P14" s="15" t="s">
        <v>41</v>
      </c>
      <c r="Q14" s="15" t="s">
        <v>42</v>
      </c>
      <c r="R14" s="15" t="s">
        <v>43</v>
      </c>
      <c r="S14" s="15" t="s">
        <v>44</v>
      </c>
    </row>
    <row r="15" spans="1:19" x14ac:dyDescent="0.3">
      <c r="B15">
        <v>3</v>
      </c>
      <c r="C15">
        <v>7.5</v>
      </c>
      <c r="E15">
        <v>11</v>
      </c>
      <c r="G15">
        <v>3</v>
      </c>
      <c r="H15">
        <v>0</v>
      </c>
      <c r="I15">
        <v>0</v>
      </c>
      <c r="J15">
        <v>1</v>
      </c>
      <c r="K15">
        <v>7.5</v>
      </c>
      <c r="N15" t="s">
        <v>36</v>
      </c>
      <c r="O15">
        <v>3</v>
      </c>
      <c r="P15">
        <v>14.461875000000003</v>
      </c>
      <c r="Q15">
        <v>4.8206250000000006</v>
      </c>
      <c r="R15">
        <v>7.921602191030467</v>
      </c>
      <c r="S15">
        <v>3.5301514153842097E-3</v>
      </c>
    </row>
    <row r="16" spans="1:19" x14ac:dyDescent="0.3">
      <c r="B16">
        <v>4</v>
      </c>
      <c r="C16">
        <v>7.8</v>
      </c>
      <c r="E16">
        <v>12</v>
      </c>
      <c r="G16">
        <v>4</v>
      </c>
      <c r="H16">
        <v>0</v>
      </c>
      <c r="I16">
        <v>0</v>
      </c>
      <c r="J16">
        <v>0</v>
      </c>
      <c r="K16">
        <v>7.8</v>
      </c>
      <c r="N16" t="s">
        <v>37</v>
      </c>
      <c r="O16">
        <v>12</v>
      </c>
      <c r="P16">
        <v>7.302500000000002</v>
      </c>
      <c r="Q16">
        <v>0.60854166666666687</v>
      </c>
    </row>
    <row r="17" spans="1:22" ht="15" thickBot="1" x14ac:dyDescent="0.35">
      <c r="A17">
        <v>4</v>
      </c>
      <c r="B17">
        <v>1</v>
      </c>
      <c r="C17">
        <v>6.3</v>
      </c>
      <c r="E17">
        <v>13</v>
      </c>
      <c r="F17">
        <v>4</v>
      </c>
      <c r="G17">
        <v>1</v>
      </c>
      <c r="H17">
        <v>1</v>
      </c>
      <c r="I17">
        <v>0</v>
      </c>
      <c r="J17">
        <v>0</v>
      </c>
      <c r="K17">
        <v>6.3</v>
      </c>
      <c r="N17" s="14" t="s">
        <v>38</v>
      </c>
      <c r="O17" s="14">
        <v>15</v>
      </c>
      <c r="P17" s="14">
        <v>21.764375000000005</v>
      </c>
      <c r="Q17" s="14"/>
      <c r="R17" s="14"/>
      <c r="S17" s="14"/>
    </row>
    <row r="18" spans="1:22" ht="15" thickBot="1" x14ac:dyDescent="0.35">
      <c r="B18">
        <v>2</v>
      </c>
      <c r="C18">
        <v>5.9</v>
      </c>
      <c r="E18">
        <v>14</v>
      </c>
      <c r="G18">
        <v>2</v>
      </c>
      <c r="H18">
        <v>0</v>
      </c>
      <c r="I18">
        <v>1</v>
      </c>
      <c r="J18">
        <v>0</v>
      </c>
      <c r="K18">
        <v>5.9</v>
      </c>
    </row>
    <row r="19" spans="1:22" x14ac:dyDescent="0.3">
      <c r="B19">
        <v>3</v>
      </c>
      <c r="C19">
        <v>8</v>
      </c>
      <c r="E19">
        <v>15</v>
      </c>
      <c r="G19">
        <v>3</v>
      </c>
      <c r="H19">
        <v>0</v>
      </c>
      <c r="I19">
        <v>0</v>
      </c>
      <c r="J19">
        <v>1</v>
      </c>
      <c r="K19">
        <v>8</v>
      </c>
      <c r="N19" s="15"/>
      <c r="O19" s="15" t="s">
        <v>45</v>
      </c>
      <c r="P19" s="15" t="s">
        <v>33</v>
      </c>
      <c r="Q19" s="15" t="s">
        <v>46</v>
      </c>
      <c r="R19" s="15" t="s">
        <v>47</v>
      </c>
      <c r="S19" s="15" t="s">
        <v>48</v>
      </c>
      <c r="T19" s="15" t="s">
        <v>49</v>
      </c>
      <c r="U19" s="15" t="s">
        <v>50</v>
      </c>
      <c r="V19" s="15" t="s">
        <v>51</v>
      </c>
    </row>
    <row r="20" spans="1:22" x14ac:dyDescent="0.3">
      <c r="B20">
        <v>4</v>
      </c>
      <c r="C20">
        <v>8.4</v>
      </c>
      <c r="E20">
        <v>16</v>
      </c>
      <c r="G20">
        <v>4</v>
      </c>
      <c r="H20">
        <v>0</v>
      </c>
      <c r="I20">
        <v>0</v>
      </c>
      <c r="J20">
        <v>0</v>
      </c>
      <c r="K20">
        <v>8.4</v>
      </c>
      <c r="N20" t="s">
        <v>39</v>
      </c>
      <c r="O20">
        <v>7.5249999999999995</v>
      </c>
      <c r="P20">
        <v>0.39004540334000432</v>
      </c>
      <c r="Q20">
        <v>19.292625770134826</v>
      </c>
      <c r="R20">
        <v>2.1228229495459916E-10</v>
      </c>
      <c r="S20">
        <v>6.6751640710500695</v>
      </c>
      <c r="T20">
        <v>8.3748359289499295</v>
      </c>
      <c r="U20">
        <v>6.6751640710500695</v>
      </c>
      <c r="V20">
        <v>8.3748359289499295</v>
      </c>
    </row>
    <row r="21" spans="1:22" x14ac:dyDescent="0.3">
      <c r="N21" t="s">
        <v>52</v>
      </c>
      <c r="O21">
        <v>-1.8000000000000009</v>
      </c>
      <c r="P21">
        <v>0.55160749934471831</v>
      </c>
      <c r="Q21">
        <v>-3.2631898626075779</v>
      </c>
      <c r="R21">
        <v>6.7883752555163912E-3</v>
      </c>
      <c r="S21">
        <v>-3.0018494965129303</v>
      </c>
      <c r="T21">
        <v>-0.59815050348707133</v>
      </c>
      <c r="U21">
        <v>-3.0018494965129303</v>
      </c>
      <c r="V21">
        <v>-0.59815050348707133</v>
      </c>
    </row>
    <row r="22" spans="1:22" x14ac:dyDescent="0.3">
      <c r="N22" t="s">
        <v>53</v>
      </c>
      <c r="O22">
        <v>-2.3249999999999997</v>
      </c>
      <c r="P22">
        <v>0.5516074993447182</v>
      </c>
      <c r="Q22">
        <v>-4.2149535725347862</v>
      </c>
      <c r="R22">
        <v>1.1996040633507892E-3</v>
      </c>
      <c r="S22">
        <v>-3.5268494965129289</v>
      </c>
      <c r="T22">
        <v>-1.1231505034870704</v>
      </c>
      <c r="U22">
        <v>-3.5268494965129289</v>
      </c>
      <c r="V22">
        <v>-1.1231505034870704</v>
      </c>
    </row>
    <row r="23" spans="1:22" ht="15" thickBot="1" x14ac:dyDescent="0.35">
      <c r="N23" s="14" t="s">
        <v>54</v>
      </c>
      <c r="O23" s="14">
        <v>-0.45000000000000018</v>
      </c>
      <c r="P23" s="14">
        <v>0.5516074993447182</v>
      </c>
      <c r="Q23" s="14">
        <v>-0.81579746565189448</v>
      </c>
      <c r="R23" s="14">
        <v>0.43051187408139147</v>
      </c>
      <c r="S23" s="14">
        <v>-1.6518494965129296</v>
      </c>
      <c r="T23" s="14">
        <v>0.75184949651292921</v>
      </c>
      <c r="U23" s="14">
        <v>-1.6518494965129296</v>
      </c>
      <c r="V23" s="14">
        <v>0.75184949651292921</v>
      </c>
    </row>
  </sheetData>
  <mergeCells count="2">
    <mergeCell ref="A2:C2"/>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61015-4AFC-4C7A-9A75-2D53AA730DF7}">
  <dimension ref="A1:I20"/>
  <sheetViews>
    <sheetView workbookViewId="0">
      <selection activeCell="A23" sqref="A23"/>
    </sheetView>
  </sheetViews>
  <sheetFormatPr defaultRowHeight="14.4" x14ac:dyDescent="0.3"/>
  <cols>
    <col min="1" max="1" width="17.44140625" bestFit="1" customWidth="1"/>
    <col min="2" max="2" width="12" bestFit="1" customWidth="1"/>
    <col min="3" max="3" width="13.44140625" bestFit="1" customWidth="1"/>
    <col min="4" max="5" width="12" bestFit="1" customWidth="1"/>
    <col min="6" max="6" width="12.44140625" bestFit="1" customWidth="1"/>
    <col min="7" max="7" width="12" bestFit="1" customWidth="1"/>
    <col min="8" max="9" width="12.109375" bestFit="1" customWidth="1"/>
  </cols>
  <sheetData>
    <row r="1" spans="1:9" x14ac:dyDescent="0.3">
      <c r="A1" t="s">
        <v>28</v>
      </c>
    </row>
    <row r="2" spans="1:9" ht="15" thickBot="1" x14ac:dyDescent="0.35"/>
    <row r="3" spans="1:9" x14ac:dyDescent="0.3">
      <c r="A3" s="16" t="s">
        <v>29</v>
      </c>
      <c r="B3" s="16"/>
    </row>
    <row r="4" spans="1:9" x14ac:dyDescent="0.3">
      <c r="A4" t="s">
        <v>30</v>
      </c>
      <c r="B4">
        <v>0.89379134480340616</v>
      </c>
    </row>
    <row r="5" spans="1:9" x14ac:dyDescent="0.3">
      <c r="A5" t="s">
        <v>31</v>
      </c>
      <c r="B5">
        <v>0.79886296804548129</v>
      </c>
    </row>
    <row r="6" spans="1:9" x14ac:dyDescent="0.3">
      <c r="A6" t="s">
        <v>32</v>
      </c>
      <c r="B6">
        <v>0.76114977455400901</v>
      </c>
    </row>
    <row r="7" spans="1:9" x14ac:dyDescent="0.3">
      <c r="A7" t="s">
        <v>33</v>
      </c>
      <c r="B7">
        <v>11.324751652906123</v>
      </c>
    </row>
    <row r="8" spans="1:9" ht="15" thickBot="1" x14ac:dyDescent="0.35">
      <c r="A8" s="14" t="s">
        <v>34</v>
      </c>
      <c r="B8" s="14">
        <v>20</v>
      </c>
    </row>
    <row r="10" spans="1:9" ht="15" thickBot="1" x14ac:dyDescent="0.35">
      <c r="A10" t="s">
        <v>35</v>
      </c>
    </row>
    <row r="11" spans="1:9" x14ac:dyDescent="0.3">
      <c r="A11" s="15"/>
      <c r="B11" s="15" t="s">
        <v>40</v>
      </c>
      <c r="C11" s="15" t="s">
        <v>41</v>
      </c>
      <c r="D11" s="15" t="s">
        <v>42</v>
      </c>
      <c r="E11" s="15" t="s">
        <v>43</v>
      </c>
      <c r="F11" s="15" t="s">
        <v>44</v>
      </c>
    </row>
    <row r="12" spans="1:9" x14ac:dyDescent="0.3">
      <c r="A12" t="s">
        <v>36</v>
      </c>
      <c r="B12">
        <v>3</v>
      </c>
      <c r="C12">
        <v>8150</v>
      </c>
      <c r="D12">
        <v>2716.6666666666665</v>
      </c>
      <c r="E12">
        <v>21.182586094866799</v>
      </c>
      <c r="F12">
        <v>8.1036320948030689E-6</v>
      </c>
    </row>
    <row r="13" spans="1:9" x14ac:dyDescent="0.3">
      <c r="A13" t="s">
        <v>37</v>
      </c>
      <c r="B13">
        <v>16</v>
      </c>
      <c r="C13">
        <v>2051.9999999999995</v>
      </c>
      <c r="D13">
        <v>128.24999999999997</v>
      </c>
    </row>
    <row r="14" spans="1:9" ht="15" thickBot="1" x14ac:dyDescent="0.35">
      <c r="A14" s="14" t="s">
        <v>38</v>
      </c>
      <c r="B14" s="14">
        <v>19</v>
      </c>
      <c r="C14" s="14">
        <v>10202</v>
      </c>
      <c r="D14" s="14"/>
      <c r="E14" s="14"/>
      <c r="F14" s="14"/>
    </row>
    <row r="15" spans="1:9" ht="15" thickBot="1" x14ac:dyDescent="0.35"/>
    <row r="16" spans="1:9" x14ac:dyDescent="0.3">
      <c r="A16" s="15"/>
      <c r="B16" s="15" t="s">
        <v>45</v>
      </c>
      <c r="C16" s="15" t="s">
        <v>33</v>
      </c>
      <c r="D16" s="15" t="s">
        <v>46</v>
      </c>
      <c r="E16" s="15" t="s">
        <v>47</v>
      </c>
      <c r="F16" s="15" t="s">
        <v>48</v>
      </c>
      <c r="G16" s="15" t="s">
        <v>49</v>
      </c>
      <c r="H16" s="15" t="s">
        <v>50</v>
      </c>
      <c r="I16" s="15" t="s">
        <v>51</v>
      </c>
    </row>
    <row r="17" spans="1:9" x14ac:dyDescent="0.3">
      <c r="A17" t="s">
        <v>39</v>
      </c>
      <c r="B17">
        <v>95</v>
      </c>
      <c r="C17">
        <v>5.0645829048402389</v>
      </c>
      <c r="D17">
        <v>18.757714462371261</v>
      </c>
      <c r="E17">
        <v>2.5659035610699055E-12</v>
      </c>
      <c r="F17">
        <v>84.263563861683807</v>
      </c>
      <c r="G17">
        <v>105.73643613831619</v>
      </c>
      <c r="H17">
        <v>84.263563861683807</v>
      </c>
      <c r="I17">
        <v>105.73643613831619</v>
      </c>
    </row>
    <row r="18" spans="1:9" x14ac:dyDescent="0.3">
      <c r="A18" t="s">
        <v>52</v>
      </c>
      <c r="B18">
        <v>29.000000000000004</v>
      </c>
      <c r="C18">
        <v>7.1624018317879923</v>
      </c>
      <c r="D18">
        <v>4.0489211134863909</v>
      </c>
      <c r="E18">
        <v>9.3121064014886732E-4</v>
      </c>
      <c r="F18">
        <v>13.816386401640615</v>
      </c>
      <c r="G18">
        <v>44.183613598359393</v>
      </c>
      <c r="H18">
        <v>13.816386401640615</v>
      </c>
      <c r="I18">
        <v>44.183613598359393</v>
      </c>
    </row>
    <row r="19" spans="1:9" x14ac:dyDescent="0.3">
      <c r="A19" t="s">
        <v>53</v>
      </c>
      <c r="B19">
        <v>56.999999999999979</v>
      </c>
      <c r="C19">
        <v>7.1624018317879923</v>
      </c>
      <c r="D19">
        <v>7.9582242575422129</v>
      </c>
      <c r="E19">
        <v>5.9348216402977417E-7</v>
      </c>
      <c r="F19">
        <v>41.816386401640592</v>
      </c>
      <c r="G19">
        <v>72.183613598359372</v>
      </c>
      <c r="H19">
        <v>41.816386401640592</v>
      </c>
      <c r="I19">
        <v>72.183613598359372</v>
      </c>
    </row>
    <row r="20" spans="1:9" ht="15" thickBot="1" x14ac:dyDescent="0.35">
      <c r="A20" s="14" t="s">
        <v>54</v>
      </c>
      <c r="B20" s="14">
        <v>26.000000000000004</v>
      </c>
      <c r="C20" s="14">
        <v>7.1624018317879914</v>
      </c>
      <c r="D20" s="14">
        <v>3.6300672051946958</v>
      </c>
      <c r="E20" s="14">
        <v>2.2515555386072618E-3</v>
      </c>
      <c r="F20" s="14">
        <v>10.816386401640617</v>
      </c>
      <c r="G20" s="14">
        <v>41.183613598359386</v>
      </c>
      <c r="H20" s="14">
        <v>10.816386401640617</v>
      </c>
      <c r="I20" s="14">
        <v>41.183613598359386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0F72D-B12E-4D8E-AE2F-66F0992D7A02}">
  <dimension ref="A1:F23"/>
  <sheetViews>
    <sheetView workbookViewId="0">
      <selection activeCell="P12" sqref="P12"/>
    </sheetView>
  </sheetViews>
  <sheetFormatPr defaultRowHeight="14.4" x14ac:dyDescent="0.3"/>
  <sheetData>
    <row r="1" spans="1:6" x14ac:dyDescent="0.3">
      <c r="A1">
        <v>15.5</v>
      </c>
      <c r="B1" t="s">
        <v>24</v>
      </c>
    </row>
    <row r="2" spans="1:6" x14ac:dyDescent="0.3">
      <c r="A2" t="s">
        <v>20</v>
      </c>
    </row>
    <row r="3" spans="1:6" x14ac:dyDescent="0.3">
      <c r="A3" t="s">
        <v>21</v>
      </c>
      <c r="B3" t="s">
        <v>22</v>
      </c>
      <c r="C3" t="s">
        <v>25</v>
      </c>
      <c r="D3" t="s">
        <v>26</v>
      </c>
      <c r="E3" t="s">
        <v>27</v>
      </c>
      <c r="F3" t="s">
        <v>23</v>
      </c>
    </row>
    <row r="4" spans="1:6" x14ac:dyDescent="0.3">
      <c r="A4">
        <v>1</v>
      </c>
      <c r="B4">
        <v>1</v>
      </c>
      <c r="C4">
        <v>1</v>
      </c>
      <c r="D4">
        <v>0</v>
      </c>
      <c r="E4">
        <v>0</v>
      </c>
      <c r="F4">
        <v>125</v>
      </c>
    </row>
    <row r="5" spans="1:6" x14ac:dyDescent="0.3">
      <c r="B5">
        <v>2</v>
      </c>
      <c r="C5">
        <v>0</v>
      </c>
      <c r="D5">
        <v>1</v>
      </c>
      <c r="E5">
        <v>0</v>
      </c>
      <c r="F5">
        <v>153</v>
      </c>
    </row>
    <row r="6" spans="1:6" x14ac:dyDescent="0.3">
      <c r="B6">
        <v>3</v>
      </c>
      <c r="C6">
        <v>0</v>
      </c>
      <c r="D6">
        <v>0</v>
      </c>
      <c r="E6">
        <v>1</v>
      </c>
      <c r="F6">
        <v>106</v>
      </c>
    </row>
    <row r="7" spans="1:6" x14ac:dyDescent="0.3">
      <c r="B7">
        <v>4</v>
      </c>
      <c r="C7">
        <v>0</v>
      </c>
      <c r="D7">
        <v>0</v>
      </c>
      <c r="E7">
        <v>0</v>
      </c>
      <c r="F7">
        <v>88</v>
      </c>
    </row>
    <row r="8" spans="1:6" x14ac:dyDescent="0.3">
      <c r="A8">
        <v>2</v>
      </c>
      <c r="B8">
        <v>1</v>
      </c>
      <c r="C8">
        <v>1</v>
      </c>
      <c r="D8">
        <v>0</v>
      </c>
      <c r="E8">
        <v>0</v>
      </c>
      <c r="F8">
        <v>118</v>
      </c>
    </row>
    <row r="9" spans="1:6" x14ac:dyDescent="0.3">
      <c r="B9">
        <v>2</v>
      </c>
      <c r="C9">
        <v>0</v>
      </c>
      <c r="D9">
        <v>1</v>
      </c>
      <c r="E9">
        <v>0</v>
      </c>
      <c r="F9">
        <v>161</v>
      </c>
    </row>
    <row r="10" spans="1:6" x14ac:dyDescent="0.3">
      <c r="B10">
        <v>3</v>
      </c>
      <c r="C10">
        <v>0</v>
      </c>
      <c r="D10">
        <v>0</v>
      </c>
      <c r="E10">
        <v>1</v>
      </c>
      <c r="F10">
        <v>133</v>
      </c>
    </row>
    <row r="11" spans="1:6" x14ac:dyDescent="0.3">
      <c r="B11">
        <v>4</v>
      </c>
      <c r="C11">
        <v>0</v>
      </c>
      <c r="D11">
        <v>0</v>
      </c>
      <c r="E11">
        <v>0</v>
      </c>
      <c r="F11">
        <v>102</v>
      </c>
    </row>
    <row r="12" spans="1:6" x14ac:dyDescent="0.3">
      <c r="A12">
        <v>3</v>
      </c>
      <c r="B12">
        <v>1</v>
      </c>
      <c r="C12">
        <v>1</v>
      </c>
      <c r="D12">
        <v>0</v>
      </c>
      <c r="E12">
        <v>0</v>
      </c>
      <c r="F12">
        <v>138</v>
      </c>
    </row>
    <row r="13" spans="1:6" x14ac:dyDescent="0.3">
      <c r="B13">
        <v>2</v>
      </c>
      <c r="C13">
        <v>0</v>
      </c>
      <c r="D13">
        <v>1</v>
      </c>
      <c r="E13">
        <v>0</v>
      </c>
      <c r="F13">
        <v>144</v>
      </c>
    </row>
    <row r="14" spans="1:6" x14ac:dyDescent="0.3">
      <c r="B14">
        <v>3</v>
      </c>
      <c r="C14">
        <v>0</v>
      </c>
      <c r="D14">
        <v>0</v>
      </c>
      <c r="E14">
        <v>1</v>
      </c>
      <c r="F14">
        <v>113</v>
      </c>
    </row>
    <row r="15" spans="1:6" x14ac:dyDescent="0.3">
      <c r="B15">
        <v>4</v>
      </c>
      <c r="C15">
        <v>0</v>
      </c>
      <c r="D15">
        <v>0</v>
      </c>
      <c r="E15">
        <v>0</v>
      </c>
      <c r="F15">
        <v>80</v>
      </c>
    </row>
    <row r="16" spans="1:6" x14ac:dyDescent="0.3">
      <c r="A16">
        <v>4</v>
      </c>
      <c r="B16">
        <v>1</v>
      </c>
      <c r="C16">
        <v>1</v>
      </c>
      <c r="D16">
        <v>0</v>
      </c>
      <c r="E16">
        <v>0</v>
      </c>
      <c r="F16">
        <v>109</v>
      </c>
    </row>
    <row r="17" spans="1:6" x14ac:dyDescent="0.3">
      <c r="B17">
        <v>2</v>
      </c>
      <c r="C17">
        <v>0</v>
      </c>
      <c r="D17">
        <v>1</v>
      </c>
      <c r="E17">
        <v>0</v>
      </c>
      <c r="F17">
        <v>137</v>
      </c>
    </row>
    <row r="18" spans="1:6" x14ac:dyDescent="0.3">
      <c r="B18">
        <v>3</v>
      </c>
      <c r="C18">
        <v>0</v>
      </c>
      <c r="D18">
        <v>0</v>
      </c>
      <c r="E18">
        <v>1</v>
      </c>
      <c r="F18">
        <v>125</v>
      </c>
    </row>
    <row r="19" spans="1:6" x14ac:dyDescent="0.3">
      <c r="B19">
        <v>4</v>
      </c>
      <c r="C19">
        <v>0</v>
      </c>
      <c r="D19">
        <v>0</v>
      </c>
      <c r="E19">
        <v>0</v>
      </c>
      <c r="F19">
        <v>109</v>
      </c>
    </row>
    <row r="20" spans="1:6" x14ac:dyDescent="0.3">
      <c r="A20">
        <v>5</v>
      </c>
      <c r="B20">
        <v>1</v>
      </c>
      <c r="C20">
        <v>1</v>
      </c>
      <c r="D20">
        <v>0</v>
      </c>
      <c r="E20">
        <v>0</v>
      </c>
      <c r="F20">
        <v>130</v>
      </c>
    </row>
    <row r="21" spans="1:6" x14ac:dyDescent="0.3">
      <c r="B21">
        <v>2</v>
      </c>
      <c r="C21">
        <v>0</v>
      </c>
      <c r="D21">
        <v>1</v>
      </c>
      <c r="E21">
        <v>0</v>
      </c>
      <c r="F21">
        <v>165</v>
      </c>
    </row>
    <row r="22" spans="1:6" x14ac:dyDescent="0.3">
      <c r="B22">
        <v>3</v>
      </c>
      <c r="C22">
        <v>0</v>
      </c>
      <c r="D22">
        <v>0</v>
      </c>
      <c r="E22">
        <v>1</v>
      </c>
      <c r="F22">
        <v>128</v>
      </c>
    </row>
    <row r="23" spans="1:6" x14ac:dyDescent="0.3">
      <c r="B23">
        <v>4</v>
      </c>
      <c r="C23">
        <v>0</v>
      </c>
      <c r="D23">
        <v>0</v>
      </c>
      <c r="E23">
        <v>0</v>
      </c>
      <c r="F23">
        <v>96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3DAC1-96B8-4E3A-BF7D-6B5127E95E50}">
  <dimension ref="A1:I18"/>
  <sheetViews>
    <sheetView zoomScaleNormal="100" workbookViewId="0">
      <selection activeCell="H19" sqref="H19"/>
    </sheetView>
  </sheetViews>
  <sheetFormatPr defaultColWidth="10.77734375" defaultRowHeight="14.4" x14ac:dyDescent="0.3"/>
  <cols>
    <col min="3" max="3" width="11.5546875" bestFit="1" customWidth="1"/>
  </cols>
  <sheetData>
    <row r="1" spans="1:9" x14ac:dyDescent="0.3">
      <c r="A1" t="s">
        <v>14</v>
      </c>
      <c r="B1" s="44" t="s">
        <v>15</v>
      </c>
      <c r="C1" s="44"/>
    </row>
    <row r="2" spans="1:9" ht="43.2" x14ac:dyDescent="0.3">
      <c r="A2" s="10" t="s">
        <v>0</v>
      </c>
      <c r="B2" s="10" t="s">
        <v>2</v>
      </c>
      <c r="C2" s="10" t="s">
        <v>1</v>
      </c>
      <c r="D2" s="10" t="s">
        <v>3</v>
      </c>
      <c r="E2" s="10" t="s">
        <v>4</v>
      </c>
      <c r="F2" s="10" t="s">
        <v>5</v>
      </c>
      <c r="G2" s="10" t="s">
        <v>6</v>
      </c>
      <c r="H2" s="10" t="s">
        <v>7</v>
      </c>
      <c r="I2" s="2" t="s">
        <v>13</v>
      </c>
    </row>
    <row r="3" spans="1:9" x14ac:dyDescent="0.3">
      <c r="A3" s="11">
        <v>1</v>
      </c>
      <c r="B3" s="11">
        <v>17</v>
      </c>
      <c r="C3" s="11">
        <f>B3</f>
        <v>17</v>
      </c>
      <c r="D3" s="12" t="str">
        <f>IF(B3-C3=0,"-",B3-C3)</f>
        <v>-</v>
      </c>
      <c r="E3" s="11" t="s">
        <v>8</v>
      </c>
      <c r="F3" s="12" t="s">
        <v>8</v>
      </c>
      <c r="G3" s="12" t="s">
        <v>8</v>
      </c>
      <c r="H3" s="12" t="s">
        <v>8</v>
      </c>
      <c r="I3">
        <f>0.2</f>
        <v>0.2</v>
      </c>
    </row>
    <row r="4" spans="1:9" x14ac:dyDescent="0.3">
      <c r="A4" s="11">
        <v>2</v>
      </c>
      <c r="B4" s="11">
        <v>21</v>
      </c>
      <c r="C4" s="12">
        <f>$I$3*B3+(1-$I$3)*C3</f>
        <v>17</v>
      </c>
      <c r="D4" s="12">
        <f t="shared" ref="D4:D14" si="0">IF(B4-C4=0,"-",B4-C4)</f>
        <v>4</v>
      </c>
      <c r="E4" s="12">
        <f>ABS(D4)</f>
        <v>4</v>
      </c>
      <c r="F4" s="12">
        <f>E4^2</f>
        <v>16</v>
      </c>
      <c r="G4" s="12">
        <f>(D4/B4)*100</f>
        <v>19.047619047619047</v>
      </c>
      <c r="H4" s="12">
        <f>ABS(G4)</f>
        <v>19.047619047619047</v>
      </c>
    </row>
    <row r="5" spans="1:9" x14ac:dyDescent="0.3">
      <c r="A5" s="11">
        <v>3</v>
      </c>
      <c r="B5" s="11">
        <v>19</v>
      </c>
      <c r="C5" s="12">
        <f t="shared" ref="C5:C14" si="1">$I$3*B4+(1-$I$3)*C4</f>
        <v>17.8</v>
      </c>
      <c r="D5" s="12">
        <f t="shared" si="0"/>
        <v>1.1999999999999993</v>
      </c>
      <c r="E5" s="12">
        <f t="shared" ref="E5:E14" si="2">ABS(D5)</f>
        <v>1.1999999999999993</v>
      </c>
      <c r="F5" s="12">
        <f t="shared" ref="F5:F14" si="3">E5^2</f>
        <v>1.4399999999999984</v>
      </c>
      <c r="G5" s="12">
        <f t="shared" ref="G5:G14" si="4">(D5/B5)*100</f>
        <v>6.3157894736842062</v>
      </c>
      <c r="H5" s="12">
        <f t="shared" ref="H5:H14" si="5">ABS(G5)</f>
        <v>6.3157894736842062</v>
      </c>
    </row>
    <row r="6" spans="1:9" x14ac:dyDescent="0.3">
      <c r="A6" s="11">
        <v>4</v>
      </c>
      <c r="B6" s="11">
        <v>23</v>
      </c>
      <c r="C6" s="12">
        <f t="shared" si="1"/>
        <v>18.040000000000003</v>
      </c>
      <c r="D6" s="12">
        <f t="shared" si="0"/>
        <v>4.9599999999999973</v>
      </c>
      <c r="E6" s="12">
        <f t="shared" si="2"/>
        <v>4.9599999999999973</v>
      </c>
      <c r="F6" s="12">
        <f t="shared" si="3"/>
        <v>24.601599999999973</v>
      </c>
      <c r="G6" s="12">
        <f t="shared" si="4"/>
        <v>21.565217391304337</v>
      </c>
      <c r="H6" s="12">
        <f t="shared" si="5"/>
        <v>21.565217391304337</v>
      </c>
    </row>
    <row r="7" spans="1:9" x14ac:dyDescent="0.3">
      <c r="A7" s="11">
        <v>5</v>
      </c>
      <c r="B7" s="11">
        <v>18</v>
      </c>
      <c r="C7" s="12">
        <f t="shared" si="1"/>
        <v>19.032000000000004</v>
      </c>
      <c r="D7" s="12">
        <f t="shared" si="0"/>
        <v>-1.0320000000000036</v>
      </c>
      <c r="E7" s="12">
        <f t="shared" si="2"/>
        <v>1.0320000000000036</v>
      </c>
      <c r="F7" s="12">
        <f t="shared" si="3"/>
        <v>1.0650240000000073</v>
      </c>
      <c r="G7" s="12">
        <f t="shared" si="4"/>
        <v>-5.7333333333333538</v>
      </c>
      <c r="H7" s="12">
        <f t="shared" si="5"/>
        <v>5.7333333333333538</v>
      </c>
    </row>
    <row r="8" spans="1:9" x14ac:dyDescent="0.3">
      <c r="A8" s="11">
        <v>6</v>
      </c>
      <c r="B8" s="11">
        <v>16</v>
      </c>
      <c r="C8" s="12">
        <f t="shared" si="1"/>
        <v>18.825600000000005</v>
      </c>
      <c r="D8" s="12">
        <f t="shared" si="0"/>
        <v>-2.825600000000005</v>
      </c>
      <c r="E8" s="12">
        <f t="shared" si="2"/>
        <v>2.825600000000005</v>
      </c>
      <c r="F8" s="12">
        <f t="shared" si="3"/>
        <v>7.9840153600000283</v>
      </c>
      <c r="G8" s="12">
        <f t="shared" si="4"/>
        <v>-17.660000000000032</v>
      </c>
      <c r="H8" s="12">
        <f t="shared" si="5"/>
        <v>17.660000000000032</v>
      </c>
    </row>
    <row r="9" spans="1:9" x14ac:dyDescent="0.3">
      <c r="A9" s="11">
        <v>7</v>
      </c>
      <c r="B9" s="11">
        <v>20</v>
      </c>
      <c r="C9" s="12">
        <f t="shared" si="1"/>
        <v>18.260480000000005</v>
      </c>
      <c r="D9" s="12">
        <f t="shared" si="0"/>
        <v>1.7395199999999953</v>
      </c>
      <c r="E9" s="12">
        <f t="shared" si="2"/>
        <v>1.7395199999999953</v>
      </c>
      <c r="F9" s="12">
        <f t="shared" si="3"/>
        <v>3.0259298303999835</v>
      </c>
      <c r="G9" s="12">
        <f t="shared" si="4"/>
        <v>8.6975999999999765</v>
      </c>
      <c r="H9" s="12">
        <f t="shared" si="5"/>
        <v>8.6975999999999765</v>
      </c>
    </row>
    <row r="10" spans="1:9" x14ac:dyDescent="0.3">
      <c r="A10" s="11">
        <v>8</v>
      </c>
      <c r="B10" s="11">
        <v>18</v>
      </c>
      <c r="C10" s="12">
        <f t="shared" si="1"/>
        <v>18.608384000000004</v>
      </c>
      <c r="D10" s="12">
        <f t="shared" si="0"/>
        <v>-0.60838400000000448</v>
      </c>
      <c r="E10" s="12">
        <f t="shared" si="2"/>
        <v>0.60838400000000448</v>
      </c>
      <c r="F10" s="12">
        <f t="shared" si="3"/>
        <v>0.37013109145600542</v>
      </c>
      <c r="G10" s="12">
        <f t="shared" si="4"/>
        <v>-3.3799111111111362</v>
      </c>
      <c r="H10" s="12">
        <f t="shared" si="5"/>
        <v>3.3799111111111362</v>
      </c>
    </row>
    <row r="11" spans="1:9" x14ac:dyDescent="0.3">
      <c r="A11" s="11">
        <v>9</v>
      </c>
      <c r="B11" s="11">
        <v>22</v>
      </c>
      <c r="C11" s="12">
        <f t="shared" si="1"/>
        <v>18.486707200000005</v>
      </c>
      <c r="D11" s="12">
        <f t="shared" si="0"/>
        <v>3.513292799999995</v>
      </c>
      <c r="E11" s="12">
        <f t="shared" si="2"/>
        <v>3.513292799999995</v>
      </c>
      <c r="F11" s="12">
        <f t="shared" si="3"/>
        <v>12.343226298531805</v>
      </c>
      <c r="G11" s="12">
        <f t="shared" si="4"/>
        <v>15.969512727272706</v>
      </c>
      <c r="H11" s="12">
        <f t="shared" si="5"/>
        <v>15.969512727272706</v>
      </c>
    </row>
    <row r="12" spans="1:9" x14ac:dyDescent="0.3">
      <c r="A12" s="11">
        <v>10</v>
      </c>
      <c r="B12" s="11">
        <v>20</v>
      </c>
      <c r="C12" s="12">
        <f t="shared" si="1"/>
        <v>19.189365760000005</v>
      </c>
      <c r="D12" s="12">
        <f t="shared" si="0"/>
        <v>0.81063423999999529</v>
      </c>
      <c r="E12" s="12">
        <f t="shared" si="2"/>
        <v>0.81063423999999529</v>
      </c>
      <c r="F12" s="12">
        <f t="shared" si="3"/>
        <v>0.65712787106036996</v>
      </c>
      <c r="G12" s="12">
        <f t="shared" si="4"/>
        <v>4.0531711999999764</v>
      </c>
      <c r="H12" s="12">
        <f t="shared" si="5"/>
        <v>4.0531711999999764</v>
      </c>
    </row>
    <row r="13" spans="1:9" x14ac:dyDescent="0.3">
      <c r="A13" s="11">
        <v>11</v>
      </c>
      <c r="B13" s="11">
        <v>15</v>
      </c>
      <c r="C13" s="12">
        <f t="shared" si="1"/>
        <v>19.351492608000004</v>
      </c>
      <c r="D13" s="12">
        <f t="shared" si="0"/>
        <v>-4.3514926080000045</v>
      </c>
      <c r="E13" s="12">
        <f t="shared" si="2"/>
        <v>4.3514926080000045</v>
      </c>
      <c r="F13" s="12">
        <f t="shared" si="3"/>
        <v>18.935487917478682</v>
      </c>
      <c r="G13" s="12">
        <f t="shared" si="4"/>
        <v>-29.009950720000028</v>
      </c>
      <c r="H13" s="12">
        <f t="shared" si="5"/>
        <v>29.009950720000028</v>
      </c>
    </row>
    <row r="14" spans="1:9" x14ac:dyDescent="0.3">
      <c r="A14" s="11">
        <v>12</v>
      </c>
      <c r="B14" s="11">
        <v>22</v>
      </c>
      <c r="C14" s="12">
        <f t="shared" si="1"/>
        <v>18.481194086400002</v>
      </c>
      <c r="D14" s="12">
        <f t="shared" si="0"/>
        <v>3.5188059135999978</v>
      </c>
      <c r="E14" s="12">
        <f t="shared" si="2"/>
        <v>3.5188059135999978</v>
      </c>
      <c r="F14" s="12">
        <f t="shared" si="3"/>
        <v>12.381995057586316</v>
      </c>
      <c r="G14" s="12">
        <f t="shared" si="4"/>
        <v>15.994572334545445</v>
      </c>
      <c r="H14" s="12">
        <f t="shared" si="5"/>
        <v>15.994572334545445</v>
      </c>
    </row>
    <row r="15" spans="1:9" x14ac:dyDescent="0.3">
      <c r="D15" s="7" t="s">
        <v>9</v>
      </c>
      <c r="E15" s="8">
        <f>SUM(E4:E14)</f>
        <v>28.559729561599998</v>
      </c>
      <c r="F15" s="8">
        <f>SUM(F4:F14)</f>
        <v>98.804537426513178</v>
      </c>
      <c r="G15" s="8">
        <f>SUM(G4:G14)</f>
        <v>35.86028700998115</v>
      </c>
      <c r="H15" s="9">
        <f>SUM(H4:H14)</f>
        <v>147.42667733887023</v>
      </c>
    </row>
    <row r="17" spans="5:8" x14ac:dyDescent="0.3">
      <c r="E17" t="s">
        <v>10</v>
      </c>
      <c r="F17" t="s">
        <v>11</v>
      </c>
      <c r="H17" t="s">
        <v>12</v>
      </c>
    </row>
    <row r="18" spans="5:8" x14ac:dyDescent="0.3">
      <c r="E18" s="6">
        <f>E15/(12-1)</f>
        <v>2.5963390510545454</v>
      </c>
      <c r="F18" s="6">
        <f>F15/(12-1)</f>
        <v>8.9822306751375613</v>
      </c>
      <c r="G18" s="6"/>
      <c r="H18" s="6">
        <f>H15/(12-1)</f>
        <v>13.402425212624566</v>
      </c>
    </row>
  </sheetData>
  <mergeCells count="1">
    <mergeCell ref="B1:C1"/>
  </mergeCells>
  <pageMargins left="0.7" right="0.7" top="0.75" bottom="0.75" header="0.3" footer="0.3"/>
  <pageSetup paperSize="9" scale="8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F7E46-C6A3-4073-A061-F5D10F751415}">
  <dimension ref="A1:H17"/>
  <sheetViews>
    <sheetView workbookViewId="0">
      <selection activeCell="H17" sqref="H17"/>
    </sheetView>
  </sheetViews>
  <sheetFormatPr defaultColWidth="10.77734375" defaultRowHeight="14.4" x14ac:dyDescent="0.3"/>
  <cols>
    <col min="3" max="3" width="11.5546875" bestFit="1" customWidth="1"/>
  </cols>
  <sheetData>
    <row r="1" spans="1:8" s="1" customFormat="1" ht="43.2" x14ac:dyDescent="0.3">
      <c r="A1" s="2" t="s">
        <v>0</v>
      </c>
      <c r="B1" s="2" t="s">
        <v>2</v>
      </c>
      <c r="C1" s="2" t="s">
        <v>1</v>
      </c>
      <c r="D1" s="2" t="s">
        <v>3</v>
      </c>
      <c r="E1" s="2" t="s">
        <v>4</v>
      </c>
      <c r="F1" s="2" t="s">
        <v>5</v>
      </c>
      <c r="G1" s="2" t="s">
        <v>6</v>
      </c>
      <c r="H1" s="2" t="s">
        <v>7</v>
      </c>
    </row>
    <row r="2" spans="1:8" x14ac:dyDescent="0.3">
      <c r="A2" s="3">
        <f>ROW(A1)</f>
        <v>1</v>
      </c>
      <c r="B2" s="3">
        <v>17</v>
      </c>
      <c r="C2" s="3" t="s">
        <v>8</v>
      </c>
      <c r="D2" s="3" t="s">
        <v>8</v>
      </c>
      <c r="E2" s="3" t="s">
        <v>8</v>
      </c>
      <c r="F2" s="3" t="s">
        <v>8</v>
      </c>
      <c r="G2" s="3" t="s">
        <v>8</v>
      </c>
      <c r="H2" s="3" t="s">
        <v>8</v>
      </c>
    </row>
    <row r="3" spans="1:8" x14ac:dyDescent="0.3">
      <c r="A3" s="3">
        <f t="shared" ref="A3:A13" si="0">ROW(A2)</f>
        <v>2</v>
      </c>
      <c r="B3" s="3">
        <v>21</v>
      </c>
      <c r="C3" s="3" t="s">
        <v>8</v>
      </c>
      <c r="D3" s="3" t="s">
        <v>8</v>
      </c>
      <c r="E3" s="3" t="s">
        <v>8</v>
      </c>
      <c r="F3" s="3" t="s">
        <v>8</v>
      </c>
      <c r="G3" s="3" t="s">
        <v>8</v>
      </c>
      <c r="H3" s="3" t="s">
        <v>8</v>
      </c>
    </row>
    <row r="4" spans="1:8" x14ac:dyDescent="0.3">
      <c r="A4" s="3">
        <f t="shared" si="0"/>
        <v>3</v>
      </c>
      <c r="B4" s="3">
        <v>19</v>
      </c>
      <c r="C4" s="3" t="s">
        <v>8</v>
      </c>
      <c r="D4" s="3" t="s">
        <v>8</v>
      </c>
      <c r="E4" s="3" t="s">
        <v>8</v>
      </c>
      <c r="F4" s="3" t="s">
        <v>8</v>
      </c>
      <c r="G4" s="3" t="s">
        <v>8</v>
      </c>
      <c r="H4" s="3" t="s">
        <v>8</v>
      </c>
    </row>
    <row r="5" spans="1:8" x14ac:dyDescent="0.3">
      <c r="A5" s="3">
        <f t="shared" si="0"/>
        <v>4</v>
      </c>
      <c r="B5" s="3">
        <v>23</v>
      </c>
      <c r="C5" s="4">
        <f>(1/6)*B2+(2/6)*B3+(3/6)*B4</f>
        <v>19.333333333333332</v>
      </c>
      <c r="D5" s="4">
        <f t="shared" ref="D5:D13" si="1">B5-C5</f>
        <v>3.6666666666666679</v>
      </c>
      <c r="E5" s="4">
        <f>ABS(D5)</f>
        <v>3.6666666666666679</v>
      </c>
      <c r="F5" s="4">
        <f>D5^2</f>
        <v>13.444444444444454</v>
      </c>
      <c r="G5" s="4">
        <f>(D5/B5)*100</f>
        <v>15.94202898550725</v>
      </c>
      <c r="H5" s="4">
        <f>ABS(G5)</f>
        <v>15.94202898550725</v>
      </c>
    </row>
    <row r="6" spans="1:8" x14ac:dyDescent="0.3">
      <c r="A6" s="3">
        <f t="shared" si="0"/>
        <v>5</v>
      </c>
      <c r="B6" s="3">
        <v>18</v>
      </c>
      <c r="C6" s="4">
        <f t="shared" ref="C6:C13" si="2">(1/6)*B3+(2/6)*B4+(3/6)*B5</f>
        <v>21.333333333333332</v>
      </c>
      <c r="D6" s="4">
        <f t="shared" si="1"/>
        <v>-3.3333333333333321</v>
      </c>
      <c r="E6" s="4">
        <f t="shared" ref="E6:E13" si="3">ABS(D6)</f>
        <v>3.3333333333333321</v>
      </c>
      <c r="F6" s="4">
        <f t="shared" ref="F6:F13" si="4">D6^2</f>
        <v>11.111111111111104</v>
      </c>
      <c r="G6" s="4">
        <f t="shared" ref="G6:G13" si="5">(D6/B6)*100</f>
        <v>-18.518518518518512</v>
      </c>
      <c r="H6" s="4">
        <f t="shared" ref="H6:H14" si="6">ABS(G6)</f>
        <v>18.518518518518512</v>
      </c>
    </row>
    <row r="7" spans="1:8" x14ac:dyDescent="0.3">
      <c r="A7" s="3">
        <f t="shared" si="0"/>
        <v>6</v>
      </c>
      <c r="B7" s="3">
        <v>16</v>
      </c>
      <c r="C7" s="4">
        <f t="shared" si="2"/>
        <v>19.833333333333332</v>
      </c>
      <c r="D7" s="4">
        <f t="shared" si="1"/>
        <v>-3.8333333333333321</v>
      </c>
      <c r="E7" s="4">
        <f t="shared" si="3"/>
        <v>3.8333333333333321</v>
      </c>
      <c r="F7" s="4">
        <f t="shared" si="4"/>
        <v>14.694444444444436</v>
      </c>
      <c r="G7" s="4">
        <f t="shared" si="5"/>
        <v>-23.958333333333325</v>
      </c>
      <c r="H7" s="4">
        <f t="shared" si="6"/>
        <v>23.958333333333325</v>
      </c>
    </row>
    <row r="8" spans="1:8" x14ac:dyDescent="0.3">
      <c r="A8" s="3">
        <f t="shared" si="0"/>
        <v>7</v>
      </c>
      <c r="B8" s="3">
        <v>20</v>
      </c>
      <c r="C8" s="4">
        <f t="shared" si="2"/>
        <v>17.833333333333332</v>
      </c>
      <c r="D8" s="4">
        <f t="shared" si="1"/>
        <v>2.1666666666666679</v>
      </c>
      <c r="E8" s="4">
        <f t="shared" si="3"/>
        <v>2.1666666666666679</v>
      </c>
      <c r="F8" s="4">
        <f t="shared" si="4"/>
        <v>4.69444444444445</v>
      </c>
      <c r="G8" s="4">
        <f t="shared" si="5"/>
        <v>10.833333333333339</v>
      </c>
      <c r="H8" s="4">
        <f t="shared" si="6"/>
        <v>10.833333333333339</v>
      </c>
    </row>
    <row r="9" spans="1:8" x14ac:dyDescent="0.3">
      <c r="A9" s="3">
        <f t="shared" si="0"/>
        <v>8</v>
      </c>
      <c r="B9" s="3">
        <v>18</v>
      </c>
      <c r="C9" s="4">
        <f t="shared" si="2"/>
        <v>18.333333333333332</v>
      </c>
      <c r="D9" s="4">
        <f t="shared" si="1"/>
        <v>-0.33333333333333215</v>
      </c>
      <c r="E9" s="4">
        <f t="shared" si="3"/>
        <v>0.33333333333333215</v>
      </c>
      <c r="F9" s="4">
        <f t="shared" si="4"/>
        <v>0.11111111111111033</v>
      </c>
      <c r="G9" s="4">
        <f t="shared" si="5"/>
        <v>-1.8518518518518452</v>
      </c>
      <c r="H9" s="4">
        <f t="shared" si="6"/>
        <v>1.8518518518518452</v>
      </c>
    </row>
    <row r="10" spans="1:8" x14ac:dyDescent="0.3">
      <c r="A10" s="3">
        <f t="shared" si="0"/>
        <v>9</v>
      </c>
      <c r="B10" s="3">
        <v>22</v>
      </c>
      <c r="C10" s="4">
        <f t="shared" si="2"/>
        <v>18.333333333333332</v>
      </c>
      <c r="D10" s="4">
        <f t="shared" si="1"/>
        <v>3.6666666666666679</v>
      </c>
      <c r="E10" s="4">
        <f t="shared" si="3"/>
        <v>3.6666666666666679</v>
      </c>
      <c r="F10" s="4">
        <f t="shared" si="4"/>
        <v>13.444444444444454</v>
      </c>
      <c r="G10" s="4">
        <f t="shared" si="5"/>
        <v>16.666666666666671</v>
      </c>
      <c r="H10" s="4">
        <f t="shared" si="6"/>
        <v>16.666666666666671</v>
      </c>
    </row>
    <row r="11" spans="1:8" x14ac:dyDescent="0.3">
      <c r="A11" s="3">
        <f t="shared" si="0"/>
        <v>10</v>
      </c>
      <c r="B11" s="3">
        <v>20</v>
      </c>
      <c r="C11" s="4">
        <f t="shared" si="2"/>
        <v>20.333333333333332</v>
      </c>
      <c r="D11" s="4">
        <f t="shared" si="1"/>
        <v>-0.33333333333333215</v>
      </c>
      <c r="E11" s="4">
        <f t="shared" si="3"/>
        <v>0.33333333333333215</v>
      </c>
      <c r="F11" s="4">
        <f t="shared" si="4"/>
        <v>0.11111111111111033</v>
      </c>
      <c r="G11" s="4">
        <f t="shared" si="5"/>
        <v>-1.6666666666666607</v>
      </c>
      <c r="H11" s="4">
        <f t="shared" si="6"/>
        <v>1.6666666666666607</v>
      </c>
    </row>
    <row r="12" spans="1:8" x14ac:dyDescent="0.3">
      <c r="A12" s="3">
        <f t="shared" si="0"/>
        <v>11</v>
      </c>
      <c r="B12" s="3">
        <v>15</v>
      </c>
      <c r="C12" s="4">
        <f t="shared" si="2"/>
        <v>20.333333333333332</v>
      </c>
      <c r="D12" s="4">
        <f t="shared" si="1"/>
        <v>-5.3333333333333321</v>
      </c>
      <c r="E12" s="4">
        <f t="shared" si="3"/>
        <v>5.3333333333333321</v>
      </c>
      <c r="F12" s="4">
        <f t="shared" si="4"/>
        <v>28.444444444444432</v>
      </c>
      <c r="G12" s="4">
        <f t="shared" si="5"/>
        <v>-35.555555555555543</v>
      </c>
      <c r="H12" s="4">
        <f t="shared" si="6"/>
        <v>35.555555555555543</v>
      </c>
    </row>
    <row r="13" spans="1:8" x14ac:dyDescent="0.3">
      <c r="A13" s="3">
        <f t="shared" si="0"/>
        <v>12</v>
      </c>
      <c r="B13" s="3">
        <v>22</v>
      </c>
      <c r="C13" s="4">
        <f t="shared" si="2"/>
        <v>17.833333333333332</v>
      </c>
      <c r="D13" s="4">
        <f t="shared" si="1"/>
        <v>4.1666666666666679</v>
      </c>
      <c r="E13" s="5">
        <f t="shared" si="3"/>
        <v>4.1666666666666679</v>
      </c>
      <c r="F13" s="5">
        <f t="shared" si="4"/>
        <v>17.361111111111121</v>
      </c>
      <c r="G13" s="5">
        <f t="shared" si="5"/>
        <v>18.939393939393945</v>
      </c>
      <c r="H13" s="5">
        <f t="shared" si="6"/>
        <v>18.939393939393945</v>
      </c>
    </row>
    <row r="14" spans="1:8" x14ac:dyDescent="0.3">
      <c r="D14" t="s">
        <v>9</v>
      </c>
      <c r="E14" s="6">
        <f>SUM(E5:E13)</f>
        <v>26.833333333333332</v>
      </c>
      <c r="F14" s="6">
        <f>SUM(F5:F13)</f>
        <v>103.41666666666666</v>
      </c>
      <c r="G14" s="6">
        <f>SUM(G5:G13)</f>
        <v>-19.16950300102468</v>
      </c>
      <c r="H14" s="4">
        <f t="shared" si="6"/>
        <v>19.16950300102468</v>
      </c>
    </row>
    <row r="16" spans="1:8" x14ac:dyDescent="0.3">
      <c r="E16" t="s">
        <v>10</v>
      </c>
      <c r="F16" t="s">
        <v>11</v>
      </c>
      <c r="H16" t="s">
        <v>12</v>
      </c>
    </row>
    <row r="17" spans="5:8" x14ac:dyDescent="0.3">
      <c r="E17" s="6">
        <f>E14/(12-3)</f>
        <v>2.9814814814814814</v>
      </c>
      <c r="F17" s="6">
        <f>F14/(12-3)</f>
        <v>11.49074074074074</v>
      </c>
      <c r="G17" s="6"/>
      <c r="H17" s="6">
        <f>H14/(12-3)</f>
        <v>2.1299447778916312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C9750-A4AB-4188-82F2-FE59E9617DAE}">
  <dimension ref="A1:H17"/>
  <sheetViews>
    <sheetView workbookViewId="0">
      <selection activeCell="H17" sqref="H17"/>
    </sheetView>
  </sheetViews>
  <sheetFormatPr defaultColWidth="10.77734375" defaultRowHeight="14.4" x14ac:dyDescent="0.3"/>
  <cols>
    <col min="3" max="3" width="11.5546875" bestFit="1" customWidth="1"/>
  </cols>
  <sheetData>
    <row r="1" spans="1:8" s="1" customFormat="1" ht="43.2" x14ac:dyDescent="0.3">
      <c r="A1" s="2" t="s">
        <v>0</v>
      </c>
      <c r="B1" s="2" t="s">
        <v>2</v>
      </c>
      <c r="C1" s="2" t="s">
        <v>1</v>
      </c>
      <c r="D1" s="2" t="s">
        <v>3</v>
      </c>
      <c r="E1" s="2" t="s">
        <v>4</v>
      </c>
      <c r="F1" s="2" t="s">
        <v>5</v>
      </c>
      <c r="G1" s="2" t="s">
        <v>6</v>
      </c>
      <c r="H1" s="2" t="s">
        <v>7</v>
      </c>
    </row>
    <row r="2" spans="1:8" x14ac:dyDescent="0.3">
      <c r="A2" s="3">
        <f>ROW(A1)</f>
        <v>1</v>
      </c>
      <c r="B2" s="3">
        <v>17</v>
      </c>
      <c r="C2" s="3" t="s">
        <v>8</v>
      </c>
      <c r="D2" s="3" t="s">
        <v>8</v>
      </c>
      <c r="E2" s="3" t="s">
        <v>8</v>
      </c>
      <c r="F2" s="3" t="s">
        <v>8</v>
      </c>
      <c r="G2" s="3" t="s">
        <v>8</v>
      </c>
      <c r="H2" s="3" t="s">
        <v>8</v>
      </c>
    </row>
    <row r="3" spans="1:8" x14ac:dyDescent="0.3">
      <c r="A3" s="3">
        <f t="shared" ref="A3:A13" si="0">ROW(A2)</f>
        <v>2</v>
      </c>
      <c r="B3" s="3">
        <v>21</v>
      </c>
      <c r="C3" s="3" t="s">
        <v>8</v>
      </c>
      <c r="D3" s="3" t="s">
        <v>8</v>
      </c>
      <c r="E3" s="3" t="s">
        <v>8</v>
      </c>
      <c r="F3" s="3" t="s">
        <v>8</v>
      </c>
      <c r="G3" s="3" t="s">
        <v>8</v>
      </c>
      <c r="H3" s="3" t="s">
        <v>8</v>
      </c>
    </row>
    <row r="4" spans="1:8" x14ac:dyDescent="0.3">
      <c r="A4" s="3">
        <f t="shared" si="0"/>
        <v>3</v>
      </c>
      <c r="B4" s="3">
        <v>19</v>
      </c>
      <c r="C4" s="3" t="s">
        <v>8</v>
      </c>
      <c r="D4" s="3" t="s">
        <v>8</v>
      </c>
      <c r="E4" s="3" t="s">
        <v>8</v>
      </c>
      <c r="F4" s="3" t="s">
        <v>8</v>
      </c>
      <c r="G4" s="3" t="s">
        <v>8</v>
      </c>
      <c r="H4" s="3" t="s">
        <v>8</v>
      </c>
    </row>
    <row r="5" spans="1:8" x14ac:dyDescent="0.3">
      <c r="A5" s="3">
        <f t="shared" si="0"/>
        <v>4</v>
      </c>
      <c r="B5" s="3">
        <v>23</v>
      </c>
      <c r="C5" s="4">
        <f>(1/2)*B2+(1/3)*B3+(1/6)*B4</f>
        <v>18.666666666666668</v>
      </c>
      <c r="D5" s="4">
        <f t="shared" ref="D5:D13" si="1">B5-C5</f>
        <v>4.3333333333333321</v>
      </c>
      <c r="E5" s="4">
        <f>ABS(D5)</f>
        <v>4.3333333333333321</v>
      </c>
      <c r="F5" s="4">
        <f>D5^2</f>
        <v>18.777777777777768</v>
      </c>
      <c r="G5" s="4">
        <f>(D5/B5)*100</f>
        <v>18.840579710144922</v>
      </c>
      <c r="H5" s="4">
        <f>ABS(G5)</f>
        <v>18.840579710144922</v>
      </c>
    </row>
    <row r="6" spans="1:8" x14ac:dyDescent="0.3">
      <c r="A6" s="3">
        <f t="shared" si="0"/>
        <v>5</v>
      </c>
      <c r="B6" s="3">
        <v>18</v>
      </c>
      <c r="C6" s="4">
        <f t="shared" ref="C6:C13" si="2">(1/2)*B3+(1/3)*B4+(1/6)*B5</f>
        <v>20.666666666666664</v>
      </c>
      <c r="D6" s="4">
        <f t="shared" si="1"/>
        <v>-2.6666666666666643</v>
      </c>
      <c r="E6" s="4">
        <f t="shared" ref="E6:E13" si="3">ABS(D6)</f>
        <v>2.6666666666666643</v>
      </c>
      <c r="F6" s="4">
        <f t="shared" ref="F6:F13" si="4">D6^2</f>
        <v>7.1111111111110983</v>
      </c>
      <c r="G6" s="4">
        <f t="shared" ref="G6:G13" si="5">(D6/B6)*100</f>
        <v>-14.814814814814802</v>
      </c>
      <c r="H6" s="4">
        <f t="shared" ref="H6:H14" si="6">ABS(G6)</f>
        <v>14.814814814814802</v>
      </c>
    </row>
    <row r="7" spans="1:8" x14ac:dyDescent="0.3">
      <c r="A7" s="3">
        <f t="shared" si="0"/>
        <v>6</v>
      </c>
      <c r="B7" s="3">
        <v>16</v>
      </c>
      <c r="C7" s="4">
        <f t="shared" si="2"/>
        <v>20.166666666666664</v>
      </c>
      <c r="D7" s="4">
        <f t="shared" si="1"/>
        <v>-4.1666666666666643</v>
      </c>
      <c r="E7" s="4">
        <f t="shared" si="3"/>
        <v>4.1666666666666643</v>
      </c>
      <c r="F7" s="4">
        <f t="shared" si="4"/>
        <v>17.361111111111093</v>
      </c>
      <c r="G7" s="4">
        <f t="shared" si="5"/>
        <v>-26.04166666666665</v>
      </c>
      <c r="H7" s="4">
        <f t="shared" si="6"/>
        <v>26.04166666666665</v>
      </c>
    </row>
    <row r="8" spans="1:8" x14ac:dyDescent="0.3">
      <c r="A8" s="3">
        <f t="shared" si="0"/>
        <v>7</v>
      </c>
      <c r="B8" s="3">
        <v>20</v>
      </c>
      <c r="C8" s="4">
        <f t="shared" si="2"/>
        <v>20.166666666666668</v>
      </c>
      <c r="D8" s="4">
        <f t="shared" si="1"/>
        <v>-0.16666666666666785</v>
      </c>
      <c r="E8" s="4">
        <f t="shared" si="3"/>
        <v>0.16666666666666785</v>
      </c>
      <c r="F8" s="4">
        <f t="shared" si="4"/>
        <v>2.7777777777778172E-2</v>
      </c>
      <c r="G8" s="4">
        <f t="shared" si="5"/>
        <v>-0.83333333333333925</v>
      </c>
      <c r="H8" s="4">
        <f t="shared" si="6"/>
        <v>0.83333333333333925</v>
      </c>
    </row>
    <row r="9" spans="1:8" x14ac:dyDescent="0.3">
      <c r="A9" s="3">
        <f t="shared" si="0"/>
        <v>8</v>
      </c>
      <c r="B9" s="3">
        <v>18</v>
      </c>
      <c r="C9" s="4">
        <f t="shared" si="2"/>
        <v>17.666666666666664</v>
      </c>
      <c r="D9" s="4">
        <f t="shared" si="1"/>
        <v>0.3333333333333357</v>
      </c>
      <c r="E9" s="4">
        <f t="shared" si="3"/>
        <v>0.3333333333333357</v>
      </c>
      <c r="F9" s="4">
        <f t="shared" si="4"/>
        <v>0.11111111111111269</v>
      </c>
      <c r="G9" s="4">
        <f t="shared" si="5"/>
        <v>1.851851851851865</v>
      </c>
      <c r="H9" s="4">
        <f t="shared" si="6"/>
        <v>1.851851851851865</v>
      </c>
    </row>
    <row r="10" spans="1:8" x14ac:dyDescent="0.3">
      <c r="A10" s="3">
        <f t="shared" si="0"/>
        <v>9</v>
      </c>
      <c r="B10" s="3">
        <v>22</v>
      </c>
      <c r="C10" s="4">
        <f t="shared" si="2"/>
        <v>17.666666666666664</v>
      </c>
      <c r="D10" s="4">
        <f t="shared" si="1"/>
        <v>4.3333333333333357</v>
      </c>
      <c r="E10" s="4">
        <f t="shared" si="3"/>
        <v>4.3333333333333357</v>
      </c>
      <c r="F10" s="4">
        <f t="shared" si="4"/>
        <v>18.7777777777778</v>
      </c>
      <c r="G10" s="4">
        <f t="shared" si="5"/>
        <v>19.696969696969706</v>
      </c>
      <c r="H10" s="4">
        <f t="shared" si="6"/>
        <v>19.696969696969706</v>
      </c>
    </row>
    <row r="11" spans="1:8" x14ac:dyDescent="0.3">
      <c r="A11" s="3">
        <f t="shared" si="0"/>
        <v>10</v>
      </c>
      <c r="B11" s="3">
        <v>20</v>
      </c>
      <c r="C11" s="4">
        <f t="shared" si="2"/>
        <v>19.666666666666668</v>
      </c>
      <c r="D11" s="4">
        <f t="shared" si="1"/>
        <v>0.33333333333333215</v>
      </c>
      <c r="E11" s="4">
        <f t="shared" si="3"/>
        <v>0.33333333333333215</v>
      </c>
      <c r="F11" s="4">
        <f t="shared" si="4"/>
        <v>0.11111111111111033</v>
      </c>
      <c r="G11" s="4">
        <f t="shared" si="5"/>
        <v>1.6666666666666607</v>
      </c>
      <c r="H11" s="4">
        <f t="shared" si="6"/>
        <v>1.6666666666666607</v>
      </c>
    </row>
    <row r="12" spans="1:8" x14ac:dyDescent="0.3">
      <c r="A12" s="3">
        <f t="shared" si="0"/>
        <v>11</v>
      </c>
      <c r="B12" s="3">
        <v>15</v>
      </c>
      <c r="C12" s="4">
        <f t="shared" si="2"/>
        <v>19.666666666666664</v>
      </c>
      <c r="D12" s="4">
        <f t="shared" si="1"/>
        <v>-4.6666666666666643</v>
      </c>
      <c r="E12" s="4">
        <f t="shared" si="3"/>
        <v>4.6666666666666643</v>
      </c>
      <c r="F12" s="4">
        <f t="shared" si="4"/>
        <v>21.777777777777757</v>
      </c>
      <c r="G12" s="4">
        <f t="shared" si="5"/>
        <v>-31.111111111111097</v>
      </c>
      <c r="H12" s="4">
        <f t="shared" si="6"/>
        <v>31.111111111111097</v>
      </c>
    </row>
    <row r="13" spans="1:8" x14ac:dyDescent="0.3">
      <c r="A13" s="3">
        <f t="shared" si="0"/>
        <v>12</v>
      </c>
      <c r="B13" s="3">
        <v>22</v>
      </c>
      <c r="C13" s="4">
        <f t="shared" si="2"/>
        <v>20.166666666666664</v>
      </c>
      <c r="D13" s="4">
        <f t="shared" si="1"/>
        <v>1.8333333333333357</v>
      </c>
      <c r="E13" s="5">
        <f t="shared" si="3"/>
        <v>1.8333333333333357</v>
      </c>
      <c r="F13" s="5">
        <f t="shared" si="4"/>
        <v>3.3611111111111196</v>
      </c>
      <c r="G13" s="5">
        <f t="shared" si="5"/>
        <v>8.3333333333333446</v>
      </c>
      <c r="H13" s="5">
        <f t="shared" si="6"/>
        <v>8.3333333333333446</v>
      </c>
    </row>
    <row r="14" spans="1:8" x14ac:dyDescent="0.3">
      <c r="D14" t="s">
        <v>9</v>
      </c>
      <c r="E14" s="6">
        <f>SUM(E5:E13)</f>
        <v>22.833333333333332</v>
      </c>
      <c r="F14" s="6">
        <f>SUM(F5:F13)</f>
        <v>87.416666666666629</v>
      </c>
      <c r="G14" s="6">
        <f>SUM(G5:G13)</f>
        <v>-22.411524666959387</v>
      </c>
      <c r="H14" s="4">
        <f t="shared" si="6"/>
        <v>22.411524666959387</v>
      </c>
    </row>
    <row r="16" spans="1:8" x14ac:dyDescent="0.3">
      <c r="E16" t="s">
        <v>10</v>
      </c>
      <c r="F16" t="s">
        <v>11</v>
      </c>
      <c r="H16" t="s">
        <v>12</v>
      </c>
    </row>
    <row r="17" spans="5:8" x14ac:dyDescent="0.3">
      <c r="E17" s="6">
        <f>E14/(12-3)</f>
        <v>2.5370370370370368</v>
      </c>
      <c r="F17" s="6">
        <f>F14/(12-3)</f>
        <v>9.7129629629629584</v>
      </c>
      <c r="G17" s="6"/>
      <c r="H17" s="6">
        <f>H14/(12-3)</f>
        <v>2.4901694074399319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42932-EAC1-4460-ACAC-E6A075B833E3}">
  <dimension ref="A8:R65"/>
  <sheetViews>
    <sheetView workbookViewId="0">
      <selection activeCell="M54" sqref="M54"/>
    </sheetView>
  </sheetViews>
  <sheetFormatPr defaultRowHeight="14.4" x14ac:dyDescent="0.3"/>
  <cols>
    <col min="10" max="10" width="17.44140625" bestFit="1" customWidth="1"/>
    <col min="11" max="11" width="12" bestFit="1" customWidth="1"/>
    <col min="12" max="12" width="13.44140625" bestFit="1" customWidth="1"/>
    <col min="13" max="14" width="12" bestFit="1" customWidth="1"/>
    <col min="15" max="15" width="12.6640625" bestFit="1" customWidth="1"/>
    <col min="16" max="16" width="12" bestFit="1" customWidth="1"/>
    <col min="17" max="17" width="12.6640625" bestFit="1" customWidth="1"/>
    <col min="18" max="18" width="12.109375" bestFit="1" customWidth="1"/>
  </cols>
  <sheetData>
    <row r="8" spans="1:5" x14ac:dyDescent="0.3">
      <c r="A8" t="s">
        <v>84</v>
      </c>
    </row>
    <row r="10" spans="1:5" x14ac:dyDescent="0.3">
      <c r="B10" t="s">
        <v>58</v>
      </c>
      <c r="C10" t="s">
        <v>21</v>
      </c>
      <c r="D10" t="s">
        <v>22</v>
      </c>
      <c r="E10" t="s">
        <v>23</v>
      </c>
    </row>
    <row r="11" spans="1:5" x14ac:dyDescent="0.3">
      <c r="B11">
        <v>1</v>
      </c>
      <c r="C11">
        <v>1</v>
      </c>
      <c r="D11">
        <v>1</v>
      </c>
      <c r="E11">
        <v>20</v>
      </c>
    </row>
    <row r="12" spans="1:5" x14ac:dyDescent="0.3">
      <c r="B12">
        <v>2</v>
      </c>
      <c r="D12">
        <v>2</v>
      </c>
      <c r="E12">
        <v>100</v>
      </c>
    </row>
    <row r="13" spans="1:5" x14ac:dyDescent="0.3">
      <c r="B13">
        <v>3</v>
      </c>
      <c r="D13">
        <v>3</v>
      </c>
      <c r="E13">
        <v>175</v>
      </c>
    </row>
    <row r="14" spans="1:5" x14ac:dyDescent="0.3">
      <c r="B14">
        <v>4</v>
      </c>
      <c r="D14">
        <v>4</v>
      </c>
      <c r="E14">
        <v>13</v>
      </c>
    </row>
    <row r="15" spans="1:5" x14ac:dyDescent="0.3">
      <c r="B15">
        <v>5</v>
      </c>
      <c r="C15">
        <v>2</v>
      </c>
      <c r="D15">
        <v>1</v>
      </c>
      <c r="E15">
        <v>37</v>
      </c>
    </row>
    <row r="16" spans="1:5" x14ac:dyDescent="0.3">
      <c r="B16">
        <v>6</v>
      </c>
      <c r="D16">
        <v>2</v>
      </c>
      <c r="E16">
        <v>136</v>
      </c>
    </row>
    <row r="17" spans="2:5" x14ac:dyDescent="0.3">
      <c r="B17">
        <v>7</v>
      </c>
      <c r="D17">
        <v>3</v>
      </c>
      <c r="E17">
        <v>245</v>
      </c>
    </row>
    <row r="18" spans="2:5" x14ac:dyDescent="0.3">
      <c r="B18">
        <v>8</v>
      </c>
      <c r="D18">
        <v>4</v>
      </c>
      <c r="E18">
        <v>26</v>
      </c>
    </row>
    <row r="19" spans="2:5" x14ac:dyDescent="0.3">
      <c r="B19">
        <v>9</v>
      </c>
      <c r="C19">
        <v>3</v>
      </c>
      <c r="D19">
        <v>1</v>
      </c>
      <c r="E19">
        <v>75</v>
      </c>
    </row>
    <row r="20" spans="2:5" x14ac:dyDescent="0.3">
      <c r="B20">
        <v>10</v>
      </c>
      <c r="D20">
        <v>2</v>
      </c>
      <c r="E20">
        <v>155</v>
      </c>
    </row>
    <row r="21" spans="2:5" x14ac:dyDescent="0.3">
      <c r="B21">
        <v>11</v>
      </c>
      <c r="D21">
        <v>3</v>
      </c>
      <c r="E21">
        <v>326</v>
      </c>
    </row>
    <row r="22" spans="2:5" x14ac:dyDescent="0.3">
      <c r="B22">
        <v>12</v>
      </c>
      <c r="D22">
        <v>4</v>
      </c>
      <c r="E22">
        <v>48</v>
      </c>
    </row>
    <row r="23" spans="2:5" x14ac:dyDescent="0.3">
      <c r="B23">
        <v>13</v>
      </c>
      <c r="C23">
        <v>4</v>
      </c>
      <c r="D23">
        <v>1</v>
      </c>
      <c r="E23">
        <v>92</v>
      </c>
    </row>
    <row r="24" spans="2:5" x14ac:dyDescent="0.3">
      <c r="B24">
        <v>14</v>
      </c>
      <c r="D24">
        <v>2</v>
      </c>
      <c r="E24">
        <v>202</v>
      </c>
    </row>
    <row r="25" spans="2:5" x14ac:dyDescent="0.3">
      <c r="B25">
        <v>15</v>
      </c>
      <c r="D25">
        <v>3</v>
      </c>
      <c r="E25">
        <v>384</v>
      </c>
    </row>
    <row r="26" spans="2:5" x14ac:dyDescent="0.3">
      <c r="B26">
        <v>16</v>
      </c>
      <c r="D26">
        <v>4</v>
      </c>
      <c r="E26">
        <v>82</v>
      </c>
    </row>
    <row r="27" spans="2:5" x14ac:dyDescent="0.3">
      <c r="B27">
        <v>17</v>
      </c>
      <c r="C27">
        <v>5</v>
      </c>
      <c r="D27">
        <v>1</v>
      </c>
      <c r="E27">
        <v>176</v>
      </c>
    </row>
    <row r="28" spans="2:5" x14ac:dyDescent="0.3">
      <c r="B28">
        <v>18</v>
      </c>
      <c r="D28">
        <v>2</v>
      </c>
      <c r="E28">
        <v>282</v>
      </c>
    </row>
    <row r="29" spans="2:5" x14ac:dyDescent="0.3">
      <c r="B29">
        <v>19</v>
      </c>
      <c r="D29">
        <v>3</v>
      </c>
      <c r="E29">
        <v>445</v>
      </c>
    </row>
    <row r="30" spans="2:5" x14ac:dyDescent="0.3">
      <c r="B30">
        <v>20</v>
      </c>
      <c r="D30">
        <v>4</v>
      </c>
      <c r="E30">
        <v>181</v>
      </c>
    </row>
    <row r="33" spans="2:11" x14ac:dyDescent="0.3">
      <c r="B33" t="s">
        <v>58</v>
      </c>
      <c r="C33" t="s">
        <v>21</v>
      </c>
      <c r="D33" t="s">
        <v>22</v>
      </c>
      <c r="E33" t="s">
        <v>59</v>
      </c>
      <c r="F33" t="s">
        <v>60</v>
      </c>
      <c r="G33" t="s">
        <v>61</v>
      </c>
      <c r="H33" t="s">
        <v>23</v>
      </c>
    </row>
    <row r="34" spans="2:11" x14ac:dyDescent="0.3">
      <c r="B34">
        <v>1</v>
      </c>
      <c r="C34">
        <v>1</v>
      </c>
      <c r="D34">
        <v>1</v>
      </c>
      <c r="E34">
        <v>1</v>
      </c>
      <c r="F34">
        <v>0</v>
      </c>
      <c r="G34">
        <v>0</v>
      </c>
      <c r="H34">
        <v>20</v>
      </c>
    </row>
    <row r="35" spans="2:11" x14ac:dyDescent="0.3">
      <c r="B35">
        <v>2</v>
      </c>
      <c r="D35">
        <v>2</v>
      </c>
      <c r="E35">
        <v>0</v>
      </c>
      <c r="F35">
        <v>1</v>
      </c>
      <c r="G35">
        <v>0</v>
      </c>
      <c r="H35">
        <v>100</v>
      </c>
    </row>
    <row r="36" spans="2:11" x14ac:dyDescent="0.3">
      <c r="B36">
        <v>3</v>
      </c>
      <c r="D36">
        <v>3</v>
      </c>
      <c r="E36">
        <v>0</v>
      </c>
      <c r="F36">
        <v>0</v>
      </c>
      <c r="G36">
        <v>1</v>
      </c>
      <c r="H36">
        <v>175</v>
      </c>
    </row>
    <row r="37" spans="2:11" x14ac:dyDescent="0.3">
      <c r="B37">
        <v>4</v>
      </c>
      <c r="D37">
        <v>4</v>
      </c>
      <c r="E37">
        <v>0</v>
      </c>
      <c r="F37">
        <v>0</v>
      </c>
      <c r="G37">
        <v>0</v>
      </c>
      <c r="H37">
        <v>13</v>
      </c>
    </row>
    <row r="38" spans="2:11" x14ac:dyDescent="0.3">
      <c r="B38">
        <v>5</v>
      </c>
      <c r="C38">
        <v>2</v>
      </c>
      <c r="D38">
        <v>1</v>
      </c>
      <c r="E38">
        <v>1</v>
      </c>
      <c r="F38">
        <v>0</v>
      </c>
      <c r="G38">
        <v>0</v>
      </c>
      <c r="H38">
        <v>37</v>
      </c>
    </row>
    <row r="39" spans="2:11" x14ac:dyDescent="0.3">
      <c r="B39">
        <v>6</v>
      </c>
      <c r="D39">
        <v>2</v>
      </c>
      <c r="E39">
        <v>0</v>
      </c>
      <c r="F39">
        <v>1</v>
      </c>
      <c r="G39">
        <v>0</v>
      </c>
      <c r="H39">
        <v>136</v>
      </c>
    </row>
    <row r="40" spans="2:11" x14ac:dyDescent="0.3">
      <c r="B40">
        <v>7</v>
      </c>
      <c r="D40">
        <v>3</v>
      </c>
      <c r="E40">
        <v>0</v>
      </c>
      <c r="F40">
        <v>0</v>
      </c>
      <c r="G40">
        <v>1</v>
      </c>
      <c r="H40">
        <v>245</v>
      </c>
    </row>
    <row r="41" spans="2:11" x14ac:dyDescent="0.3">
      <c r="B41">
        <v>8</v>
      </c>
      <c r="D41">
        <v>4</v>
      </c>
      <c r="E41">
        <v>0</v>
      </c>
      <c r="F41">
        <v>0</v>
      </c>
      <c r="G41">
        <v>0</v>
      </c>
      <c r="H41">
        <v>26</v>
      </c>
    </row>
    <row r="42" spans="2:11" x14ac:dyDescent="0.3">
      <c r="B42">
        <v>9</v>
      </c>
      <c r="C42">
        <v>3</v>
      </c>
      <c r="D42">
        <v>1</v>
      </c>
      <c r="E42">
        <v>1</v>
      </c>
      <c r="F42">
        <v>0</v>
      </c>
      <c r="G42">
        <v>0</v>
      </c>
      <c r="H42">
        <v>75</v>
      </c>
    </row>
    <row r="43" spans="2:11" x14ac:dyDescent="0.3">
      <c r="B43">
        <v>10</v>
      </c>
      <c r="D43">
        <v>2</v>
      </c>
      <c r="E43">
        <v>0</v>
      </c>
      <c r="F43">
        <v>1</v>
      </c>
      <c r="G43">
        <v>0</v>
      </c>
      <c r="H43">
        <v>155</v>
      </c>
    </row>
    <row r="44" spans="2:11" x14ac:dyDescent="0.3">
      <c r="B44">
        <v>11</v>
      </c>
      <c r="D44">
        <v>3</v>
      </c>
      <c r="E44">
        <v>0</v>
      </c>
      <c r="F44">
        <v>0</v>
      </c>
      <c r="G44">
        <v>1</v>
      </c>
      <c r="H44">
        <v>326</v>
      </c>
    </row>
    <row r="45" spans="2:11" x14ac:dyDescent="0.3">
      <c r="B45">
        <v>12</v>
      </c>
      <c r="D45">
        <v>4</v>
      </c>
      <c r="E45">
        <v>0</v>
      </c>
      <c r="F45">
        <v>0</v>
      </c>
      <c r="G45">
        <v>0</v>
      </c>
      <c r="H45">
        <v>48</v>
      </c>
    </row>
    <row r="46" spans="2:11" x14ac:dyDescent="0.3">
      <c r="B46">
        <v>13</v>
      </c>
      <c r="C46">
        <v>4</v>
      </c>
      <c r="D46">
        <v>1</v>
      </c>
      <c r="E46">
        <v>1</v>
      </c>
      <c r="F46">
        <v>0</v>
      </c>
      <c r="G46">
        <v>0</v>
      </c>
      <c r="H46">
        <v>92</v>
      </c>
      <c r="J46" t="s">
        <v>28</v>
      </c>
    </row>
    <row r="47" spans="2:11" ht="15" thickBot="1" x14ac:dyDescent="0.35">
      <c r="B47">
        <v>14</v>
      </c>
      <c r="D47">
        <v>2</v>
      </c>
      <c r="E47">
        <v>0</v>
      </c>
      <c r="F47">
        <v>1</v>
      </c>
      <c r="G47">
        <v>0</v>
      </c>
      <c r="H47">
        <v>202</v>
      </c>
    </row>
    <row r="48" spans="2:11" x14ac:dyDescent="0.3">
      <c r="B48">
        <v>15</v>
      </c>
      <c r="D48">
        <v>3</v>
      </c>
      <c r="E48">
        <v>0</v>
      </c>
      <c r="F48">
        <v>0</v>
      </c>
      <c r="G48">
        <v>1</v>
      </c>
      <c r="H48">
        <v>384</v>
      </c>
      <c r="J48" s="16" t="s">
        <v>29</v>
      </c>
      <c r="K48" s="16"/>
    </row>
    <row r="49" spans="2:18" x14ac:dyDescent="0.3">
      <c r="B49">
        <v>16</v>
      </c>
      <c r="D49">
        <v>4</v>
      </c>
      <c r="E49">
        <v>0</v>
      </c>
      <c r="F49">
        <v>0</v>
      </c>
      <c r="G49">
        <v>0</v>
      </c>
      <c r="H49">
        <v>82</v>
      </c>
      <c r="J49" t="s">
        <v>30</v>
      </c>
      <c r="K49">
        <v>0.8135639384574711</v>
      </c>
    </row>
    <row r="50" spans="2:18" x14ac:dyDescent="0.3">
      <c r="B50">
        <v>17</v>
      </c>
      <c r="C50">
        <v>5</v>
      </c>
      <c r="D50">
        <v>1</v>
      </c>
      <c r="E50">
        <v>1</v>
      </c>
      <c r="F50">
        <v>0</v>
      </c>
      <c r="G50">
        <v>0</v>
      </c>
      <c r="H50">
        <v>176</v>
      </c>
      <c r="J50" t="s">
        <v>31</v>
      </c>
      <c r="K50">
        <v>0.6618862819584318</v>
      </c>
    </row>
    <row r="51" spans="2:18" x14ac:dyDescent="0.3">
      <c r="B51">
        <v>18</v>
      </c>
      <c r="D51">
        <v>2</v>
      </c>
      <c r="E51">
        <v>0</v>
      </c>
      <c r="F51">
        <v>1</v>
      </c>
      <c r="G51">
        <v>0</v>
      </c>
      <c r="H51">
        <v>282</v>
      </c>
      <c r="J51" t="s">
        <v>32</v>
      </c>
      <c r="K51">
        <v>0.5984899598256378</v>
      </c>
    </row>
    <row r="52" spans="2:18" x14ac:dyDescent="0.3">
      <c r="B52">
        <v>19</v>
      </c>
      <c r="D52">
        <v>3</v>
      </c>
      <c r="E52">
        <v>0</v>
      </c>
      <c r="F52">
        <v>0</v>
      </c>
      <c r="G52">
        <v>1</v>
      </c>
      <c r="H52">
        <v>445</v>
      </c>
      <c r="J52" t="s">
        <v>33</v>
      </c>
      <c r="K52">
        <v>78.650333756443786</v>
      </c>
    </row>
    <row r="53" spans="2:18" ht="15" thickBot="1" x14ac:dyDescent="0.35">
      <c r="B53">
        <v>20</v>
      </c>
      <c r="D53">
        <v>4</v>
      </c>
      <c r="E53">
        <v>0</v>
      </c>
      <c r="F53">
        <v>0</v>
      </c>
      <c r="G53">
        <v>0</v>
      </c>
      <c r="H53">
        <v>181</v>
      </c>
      <c r="J53" s="14" t="s">
        <v>34</v>
      </c>
      <c r="K53" s="14">
        <v>20</v>
      </c>
    </row>
    <row r="54" spans="2:18" x14ac:dyDescent="0.3">
      <c r="B54">
        <v>21</v>
      </c>
      <c r="C54" s="34">
        <v>6</v>
      </c>
      <c r="D54">
        <v>1</v>
      </c>
      <c r="E54">
        <v>1</v>
      </c>
      <c r="F54">
        <v>0</v>
      </c>
      <c r="G54">
        <v>0</v>
      </c>
      <c r="H54">
        <f>K62+E54*$K$63+F54*$K$64+G54*$K$65+0*B54</f>
        <v>80.000000000000014</v>
      </c>
    </row>
    <row r="55" spans="2:18" ht="15" thickBot="1" x14ac:dyDescent="0.35">
      <c r="B55">
        <v>22</v>
      </c>
      <c r="D55">
        <v>2</v>
      </c>
      <c r="E55">
        <v>0</v>
      </c>
      <c r="F55">
        <v>1</v>
      </c>
      <c r="G55">
        <v>0</v>
      </c>
      <c r="H55">
        <f t="shared" ref="H55:H61" si="0">K63+E55*$K$63+F55*$K$64+G55*$K$65+0*B55</f>
        <v>115.00000000000003</v>
      </c>
      <c r="J55" t="s">
        <v>35</v>
      </c>
    </row>
    <row r="56" spans="2:18" x14ac:dyDescent="0.3">
      <c r="B56">
        <v>23</v>
      </c>
      <c r="D56">
        <v>3</v>
      </c>
      <c r="E56">
        <v>0</v>
      </c>
      <c r="F56">
        <v>0</v>
      </c>
      <c r="G56">
        <v>1</v>
      </c>
      <c r="H56">
        <f t="shared" si="0"/>
        <v>350</v>
      </c>
      <c r="J56" s="15"/>
      <c r="K56" s="15" t="s">
        <v>40</v>
      </c>
      <c r="L56" s="15" t="s">
        <v>41</v>
      </c>
      <c r="M56" s="15" t="s">
        <v>42</v>
      </c>
      <c r="N56" s="15" t="s">
        <v>43</v>
      </c>
      <c r="O56" s="15" t="s">
        <v>44</v>
      </c>
    </row>
    <row r="57" spans="2:18" x14ac:dyDescent="0.3">
      <c r="B57">
        <v>24</v>
      </c>
      <c r="D57">
        <v>4</v>
      </c>
      <c r="E57">
        <v>0</v>
      </c>
      <c r="F57">
        <v>0</v>
      </c>
      <c r="G57">
        <v>0</v>
      </c>
      <c r="H57">
        <f>K65+E57*$K$63+F57*$K$64+G57*$K$65+0*B57</f>
        <v>245</v>
      </c>
      <c r="J57" t="s">
        <v>36</v>
      </c>
      <c r="K57">
        <v>3</v>
      </c>
      <c r="L57">
        <v>193750</v>
      </c>
      <c r="M57">
        <v>64583.333333333336</v>
      </c>
      <c r="N57">
        <v>10.440452374697733</v>
      </c>
      <c r="O57">
        <v>4.767691450196323E-4</v>
      </c>
    </row>
    <row r="58" spans="2:18" x14ac:dyDescent="0.3">
      <c r="B58">
        <v>25</v>
      </c>
      <c r="C58" s="34">
        <v>7</v>
      </c>
      <c r="D58">
        <v>1</v>
      </c>
      <c r="E58">
        <v>1</v>
      </c>
      <c r="F58">
        <v>0</v>
      </c>
      <c r="G58">
        <v>0</v>
      </c>
      <c r="H58">
        <f t="shared" si="0"/>
        <v>10.000000000000009</v>
      </c>
      <c r="J58" t="s">
        <v>37</v>
      </c>
      <c r="K58">
        <v>16</v>
      </c>
      <c r="L58">
        <v>98974</v>
      </c>
      <c r="M58">
        <v>6185.875</v>
      </c>
    </row>
    <row r="59" spans="2:18" ht="15" thickBot="1" x14ac:dyDescent="0.35">
      <c r="B59">
        <v>26</v>
      </c>
      <c r="D59">
        <v>2</v>
      </c>
      <c r="E59">
        <v>0</v>
      </c>
      <c r="F59">
        <v>1</v>
      </c>
      <c r="G59">
        <v>0</v>
      </c>
      <c r="H59">
        <f t="shared" si="0"/>
        <v>105.00000000000001</v>
      </c>
      <c r="J59" s="14" t="s">
        <v>38</v>
      </c>
      <c r="K59" s="14">
        <v>19</v>
      </c>
      <c r="L59" s="14">
        <v>292724</v>
      </c>
      <c r="M59" s="14"/>
      <c r="N59" s="14"/>
      <c r="O59" s="14"/>
    </row>
    <row r="60" spans="2:18" ht="15" thickBot="1" x14ac:dyDescent="0.35">
      <c r="B60">
        <v>27</v>
      </c>
      <c r="D60">
        <v>3</v>
      </c>
      <c r="E60">
        <v>0</v>
      </c>
      <c r="F60">
        <v>0</v>
      </c>
      <c r="G60">
        <v>1</v>
      </c>
      <c r="H60">
        <f t="shared" si="0"/>
        <v>245</v>
      </c>
    </row>
    <row r="61" spans="2:18" x14ac:dyDescent="0.3">
      <c r="B61">
        <v>28</v>
      </c>
      <c r="D61">
        <v>4</v>
      </c>
      <c r="E61">
        <v>0</v>
      </c>
      <c r="F61">
        <v>0</v>
      </c>
      <c r="G61">
        <v>0</v>
      </c>
      <c r="H61">
        <f t="shared" si="0"/>
        <v>0</v>
      </c>
      <c r="J61" s="15"/>
      <c r="K61" s="15" t="s">
        <v>45</v>
      </c>
      <c r="L61" s="15" t="s">
        <v>33</v>
      </c>
      <c r="M61" s="15" t="s">
        <v>46</v>
      </c>
      <c r="N61" s="15" t="s">
        <v>47</v>
      </c>
      <c r="O61" s="15" t="s">
        <v>48</v>
      </c>
      <c r="P61" s="15" t="s">
        <v>49</v>
      </c>
      <c r="Q61" s="15" t="s">
        <v>50</v>
      </c>
      <c r="R61" s="15" t="s">
        <v>51</v>
      </c>
    </row>
    <row r="62" spans="2:18" x14ac:dyDescent="0.3">
      <c r="J62" t="s">
        <v>39</v>
      </c>
      <c r="K62">
        <v>70</v>
      </c>
      <c r="L62">
        <v>35.173498546490933</v>
      </c>
      <c r="M62">
        <v>1.9901347006319767</v>
      </c>
      <c r="N62">
        <v>6.3944636767030341E-2</v>
      </c>
      <c r="O62">
        <v>-4.5644859608572403</v>
      </c>
      <c r="P62">
        <v>144.56448596085724</v>
      </c>
      <c r="Q62">
        <v>-4.5644859608572403</v>
      </c>
      <c r="R62">
        <v>144.56448596085724</v>
      </c>
    </row>
    <row r="63" spans="2:18" x14ac:dyDescent="0.3">
      <c r="J63" t="s">
        <v>52</v>
      </c>
      <c r="K63">
        <v>10.000000000000009</v>
      </c>
      <c r="L63">
        <v>49.742838680557831</v>
      </c>
      <c r="M63">
        <v>0.20103396318450448</v>
      </c>
      <c r="N63">
        <v>0.84320539378913606</v>
      </c>
      <c r="O63">
        <v>-95.45010731722256</v>
      </c>
      <c r="P63">
        <v>115.45010731722259</v>
      </c>
      <c r="Q63">
        <v>-95.45010731722256</v>
      </c>
      <c r="R63">
        <v>115.45010731722259</v>
      </c>
    </row>
    <row r="64" spans="2:18" x14ac:dyDescent="0.3">
      <c r="J64" t="s">
        <v>53</v>
      </c>
      <c r="K64">
        <v>105.00000000000001</v>
      </c>
      <c r="L64">
        <v>49.742838680557831</v>
      </c>
      <c r="M64">
        <v>2.1108566134372957</v>
      </c>
      <c r="N64">
        <v>5.0873763842383284E-2</v>
      </c>
      <c r="O64">
        <v>-0.45010731722256025</v>
      </c>
      <c r="P64">
        <v>210.4501073172226</v>
      </c>
      <c r="Q64">
        <v>-0.45010731722256025</v>
      </c>
      <c r="R64">
        <v>210.4501073172226</v>
      </c>
    </row>
    <row r="65" spans="10:18" ht="15" thickBot="1" x14ac:dyDescent="0.35">
      <c r="J65" s="14" t="s">
        <v>54</v>
      </c>
      <c r="K65" s="14">
        <v>245</v>
      </c>
      <c r="L65" s="14">
        <v>49.742838680557824</v>
      </c>
      <c r="M65" s="14">
        <v>4.9253320980203563</v>
      </c>
      <c r="N65" s="14">
        <v>1.5218514109401022E-4</v>
      </c>
      <c r="O65" s="14">
        <v>139.54989268277745</v>
      </c>
      <c r="P65" s="14">
        <v>350.45010731722255</v>
      </c>
      <c r="Q65" s="14">
        <v>139.54989268277745</v>
      </c>
      <c r="R65" s="14">
        <v>350.45010731722255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23CE5-EE39-4F7D-A982-D2D55FDAD4E0}">
  <sheetPr>
    <pageSetUpPr fitToPage="1"/>
  </sheetPr>
  <dimension ref="A1:V151"/>
  <sheetViews>
    <sheetView topLeftCell="A124" zoomScale="80" zoomScaleNormal="80" workbookViewId="0">
      <selection activeCell="I148" sqref="I148"/>
    </sheetView>
  </sheetViews>
  <sheetFormatPr defaultRowHeight="14.4" x14ac:dyDescent="0.3"/>
  <cols>
    <col min="3" max="3" width="11.44140625" bestFit="1" customWidth="1"/>
    <col min="4" max="4" width="11.77734375" bestFit="1" customWidth="1"/>
    <col min="7" max="7" width="11.77734375" bestFit="1" customWidth="1"/>
    <col min="8" max="8" width="13.21875" bestFit="1" customWidth="1"/>
    <col min="9" max="9" width="18.21875" bestFit="1" customWidth="1"/>
    <col min="10" max="10" width="22.33203125" bestFit="1" customWidth="1"/>
    <col min="11" max="11" width="14.88671875" bestFit="1" customWidth="1"/>
    <col min="12" max="12" width="17.88671875" bestFit="1" customWidth="1"/>
    <col min="13" max="13" width="14.21875" bestFit="1" customWidth="1"/>
    <col min="14" max="14" width="14" bestFit="1" customWidth="1"/>
    <col min="15" max="15" width="17.6640625" bestFit="1" customWidth="1"/>
    <col min="16" max="16" width="14.21875" bestFit="1" customWidth="1"/>
    <col min="17" max="17" width="15.44140625" bestFit="1" customWidth="1"/>
    <col min="18" max="18" width="15.88671875" bestFit="1" customWidth="1"/>
    <col min="19" max="21" width="12.6640625" bestFit="1" customWidth="1"/>
  </cols>
  <sheetData>
    <row r="1" spans="1:12" x14ac:dyDescent="0.3">
      <c r="A1" s="27">
        <v>15.4</v>
      </c>
      <c r="B1" s="35" t="s">
        <v>76</v>
      </c>
      <c r="C1" s="35"/>
      <c r="D1" s="35"/>
      <c r="E1" s="28"/>
      <c r="F1" s="28"/>
      <c r="G1" s="28"/>
      <c r="H1" s="28"/>
      <c r="I1" s="28"/>
      <c r="J1" s="28"/>
      <c r="K1" s="28"/>
      <c r="L1" s="29"/>
    </row>
    <row r="2" spans="1:12" x14ac:dyDescent="0.3">
      <c r="A2" s="30"/>
      <c r="B2" s="36" t="s">
        <v>77</v>
      </c>
      <c r="C2" s="36"/>
      <c r="L2" s="31"/>
    </row>
    <row r="3" spans="1:12" x14ac:dyDescent="0.3">
      <c r="A3" s="30"/>
      <c r="L3" s="31"/>
    </row>
    <row r="4" spans="1:12" x14ac:dyDescent="0.3">
      <c r="A4" s="30" t="s">
        <v>78</v>
      </c>
      <c r="B4">
        <v>15.11</v>
      </c>
      <c r="C4" s="36" t="s">
        <v>79</v>
      </c>
      <c r="D4" s="36"/>
      <c r="E4" s="36"/>
      <c r="L4" s="31"/>
    </row>
    <row r="5" spans="1:12" x14ac:dyDescent="0.3">
      <c r="A5" s="30"/>
      <c r="B5" t="s">
        <v>21</v>
      </c>
      <c r="C5" t="s">
        <v>57</v>
      </c>
      <c r="L5" s="31"/>
    </row>
    <row r="6" spans="1:12" x14ac:dyDescent="0.3">
      <c r="A6" s="30"/>
      <c r="B6">
        <v>1</v>
      </c>
      <c r="C6">
        <v>21.6</v>
      </c>
      <c r="L6" s="31"/>
    </row>
    <row r="7" spans="1:12" x14ac:dyDescent="0.3">
      <c r="A7" s="30"/>
      <c r="B7">
        <v>2</v>
      </c>
      <c r="C7">
        <v>22.9</v>
      </c>
      <c r="L7" s="31"/>
    </row>
    <row r="8" spans="1:12" x14ac:dyDescent="0.3">
      <c r="A8" s="30"/>
      <c r="B8">
        <v>3</v>
      </c>
      <c r="C8">
        <v>25.5</v>
      </c>
      <c r="L8" s="31"/>
    </row>
    <row r="9" spans="1:12" x14ac:dyDescent="0.3">
      <c r="A9" s="30"/>
      <c r="B9">
        <v>4</v>
      </c>
      <c r="C9">
        <v>21.9</v>
      </c>
      <c r="L9" s="31"/>
    </row>
    <row r="10" spans="1:12" x14ac:dyDescent="0.3">
      <c r="A10" s="30"/>
      <c r="B10">
        <v>5</v>
      </c>
      <c r="C10">
        <v>23.9</v>
      </c>
      <c r="L10" s="31"/>
    </row>
    <row r="11" spans="1:12" x14ac:dyDescent="0.3">
      <c r="A11" s="30"/>
      <c r="B11">
        <v>6</v>
      </c>
      <c r="C11">
        <v>27.5</v>
      </c>
      <c r="L11" s="31"/>
    </row>
    <row r="12" spans="1:12" x14ac:dyDescent="0.3">
      <c r="A12" s="30"/>
      <c r="B12">
        <v>7</v>
      </c>
      <c r="C12">
        <v>31.5</v>
      </c>
      <c r="L12" s="31"/>
    </row>
    <row r="13" spans="1:12" x14ac:dyDescent="0.3">
      <c r="A13" s="30"/>
      <c r="B13">
        <v>8</v>
      </c>
      <c r="C13">
        <v>29.7</v>
      </c>
      <c r="L13" s="31"/>
    </row>
    <row r="14" spans="1:12" x14ac:dyDescent="0.3">
      <c r="A14" s="30"/>
      <c r="B14">
        <v>9</v>
      </c>
      <c r="C14">
        <v>28.6</v>
      </c>
      <c r="L14" s="31"/>
    </row>
    <row r="15" spans="1:12" x14ac:dyDescent="0.3">
      <c r="A15" s="30"/>
      <c r="B15">
        <v>10</v>
      </c>
      <c r="C15">
        <v>31.4</v>
      </c>
      <c r="L15" s="31"/>
    </row>
    <row r="16" spans="1:12" x14ac:dyDescent="0.3">
      <c r="A16" s="30"/>
      <c r="L16" s="31"/>
    </row>
    <row r="17" spans="1:22" x14ac:dyDescent="0.3">
      <c r="A17" s="32"/>
      <c r="B17" s="13"/>
      <c r="C17" s="13"/>
      <c r="D17" s="13"/>
      <c r="E17" s="13"/>
      <c r="F17" s="13"/>
      <c r="G17" s="13"/>
      <c r="H17" s="13"/>
      <c r="I17" s="13"/>
      <c r="J17" s="13"/>
      <c r="K17" s="13"/>
      <c r="L17" s="33"/>
    </row>
    <row r="20" spans="1:22" x14ac:dyDescent="0.3">
      <c r="A20" s="27">
        <v>15.4</v>
      </c>
      <c r="B20" s="35" t="s">
        <v>24</v>
      </c>
      <c r="C20" s="35"/>
      <c r="D20" s="35"/>
      <c r="E20" s="28"/>
      <c r="F20" s="28"/>
      <c r="G20" s="28"/>
      <c r="H20" s="28"/>
      <c r="I20" s="28"/>
      <c r="J20" s="28"/>
      <c r="K20" s="28"/>
      <c r="L20" s="28"/>
      <c r="M20" s="28"/>
      <c r="N20" s="28"/>
      <c r="O20" s="28"/>
      <c r="P20" s="28"/>
      <c r="Q20" s="28"/>
      <c r="R20" s="28"/>
      <c r="S20" s="28"/>
      <c r="T20" s="28"/>
      <c r="U20" s="28"/>
      <c r="V20" s="29"/>
    </row>
    <row r="21" spans="1:22" x14ac:dyDescent="0.3">
      <c r="A21" s="30"/>
      <c r="V21" s="31"/>
    </row>
    <row r="22" spans="1:22" x14ac:dyDescent="0.3">
      <c r="A22" s="30"/>
      <c r="V22" s="31"/>
    </row>
    <row r="23" spans="1:22" x14ac:dyDescent="0.3">
      <c r="A23" s="30"/>
      <c r="V23" s="31"/>
    </row>
    <row r="24" spans="1:22" x14ac:dyDescent="0.3">
      <c r="A24" s="30"/>
      <c r="V24" s="31"/>
    </row>
    <row r="25" spans="1:22" x14ac:dyDescent="0.3">
      <c r="A25" s="30"/>
      <c r="V25" s="31"/>
    </row>
    <row r="26" spans="1:22" x14ac:dyDescent="0.3">
      <c r="A26" s="30"/>
      <c r="V26" s="31"/>
    </row>
    <row r="27" spans="1:22" x14ac:dyDescent="0.3">
      <c r="A27" s="30"/>
      <c r="V27" s="31"/>
    </row>
    <row r="28" spans="1:22" x14ac:dyDescent="0.3">
      <c r="A28" s="30"/>
      <c r="V28" s="31"/>
    </row>
    <row r="29" spans="1:22" x14ac:dyDescent="0.3">
      <c r="A29" s="30"/>
      <c r="V29" s="31"/>
    </row>
    <row r="30" spans="1:22" x14ac:dyDescent="0.3">
      <c r="A30" s="30" t="s">
        <v>21</v>
      </c>
      <c r="B30" t="s">
        <v>22</v>
      </c>
      <c r="C30" t="s">
        <v>81</v>
      </c>
      <c r="E30" t="s">
        <v>21</v>
      </c>
      <c r="F30" t="s">
        <v>22</v>
      </c>
      <c r="G30" t="s">
        <v>59</v>
      </c>
      <c r="H30" t="s">
        <v>60</v>
      </c>
      <c r="I30" t="s">
        <v>61</v>
      </c>
      <c r="J30" t="s">
        <v>81</v>
      </c>
      <c r="M30" t="s">
        <v>28</v>
      </c>
      <c r="V30" s="31"/>
    </row>
    <row r="31" spans="1:22" ht="15" thickBot="1" x14ac:dyDescent="0.35">
      <c r="A31" s="30">
        <v>1</v>
      </c>
      <c r="B31">
        <v>1</v>
      </c>
      <c r="C31">
        <v>71</v>
      </c>
      <c r="E31">
        <v>1</v>
      </c>
      <c r="F31">
        <v>1</v>
      </c>
      <c r="G31">
        <v>1</v>
      </c>
      <c r="H31">
        <v>0</v>
      </c>
      <c r="I31">
        <v>0</v>
      </c>
      <c r="J31">
        <v>71</v>
      </c>
      <c r="V31" s="31"/>
    </row>
    <row r="32" spans="1:22" x14ac:dyDescent="0.3">
      <c r="A32" s="30"/>
      <c r="B32">
        <v>2</v>
      </c>
      <c r="C32">
        <v>49</v>
      </c>
      <c r="F32">
        <v>2</v>
      </c>
      <c r="G32">
        <v>0</v>
      </c>
      <c r="H32">
        <v>1</v>
      </c>
      <c r="I32">
        <v>0</v>
      </c>
      <c r="J32">
        <v>49</v>
      </c>
      <c r="M32" s="16" t="s">
        <v>29</v>
      </c>
      <c r="N32" s="16"/>
      <c r="V32" s="31"/>
    </row>
    <row r="33" spans="1:22" x14ac:dyDescent="0.3">
      <c r="A33" s="30"/>
      <c r="B33">
        <v>3</v>
      </c>
      <c r="C33">
        <v>58</v>
      </c>
      <c r="F33">
        <v>3</v>
      </c>
      <c r="G33">
        <v>0</v>
      </c>
      <c r="H33">
        <v>0</v>
      </c>
      <c r="I33">
        <v>1</v>
      </c>
      <c r="J33">
        <v>58</v>
      </c>
      <c r="M33" t="s">
        <v>30</v>
      </c>
      <c r="N33">
        <v>0.94887309165010214</v>
      </c>
      <c r="V33" s="31"/>
    </row>
    <row r="34" spans="1:22" x14ac:dyDescent="0.3">
      <c r="A34" s="30"/>
      <c r="B34">
        <v>4</v>
      </c>
      <c r="C34">
        <v>78</v>
      </c>
      <c r="F34">
        <v>4</v>
      </c>
      <c r="G34">
        <v>0</v>
      </c>
      <c r="H34">
        <v>0</v>
      </c>
      <c r="I34">
        <v>0</v>
      </c>
      <c r="J34">
        <v>78</v>
      </c>
      <c r="M34" t="s">
        <v>31</v>
      </c>
      <c r="N34">
        <v>0.9003601440576231</v>
      </c>
      <c r="V34" s="31"/>
    </row>
    <row r="35" spans="1:22" x14ac:dyDescent="0.3">
      <c r="A35" s="30">
        <v>2</v>
      </c>
      <c r="B35">
        <v>1</v>
      </c>
      <c r="C35">
        <v>68</v>
      </c>
      <c r="E35">
        <v>2</v>
      </c>
      <c r="F35">
        <v>1</v>
      </c>
      <c r="G35">
        <v>1</v>
      </c>
      <c r="H35">
        <v>0</v>
      </c>
      <c r="I35">
        <v>0</v>
      </c>
      <c r="J35">
        <v>68</v>
      </c>
      <c r="M35" t="s">
        <v>32</v>
      </c>
      <c r="N35">
        <v>0.86299519807923186</v>
      </c>
      <c r="V35" s="31"/>
    </row>
    <row r="36" spans="1:22" x14ac:dyDescent="0.3">
      <c r="A36" s="30"/>
      <c r="B36">
        <v>2</v>
      </c>
      <c r="C36">
        <v>41</v>
      </c>
      <c r="F36">
        <v>2</v>
      </c>
      <c r="G36">
        <v>0</v>
      </c>
      <c r="H36">
        <v>1</v>
      </c>
      <c r="I36">
        <v>0</v>
      </c>
      <c r="J36">
        <v>41</v>
      </c>
      <c r="M36" t="s">
        <v>33</v>
      </c>
      <c r="N36">
        <v>4.5552167895721496</v>
      </c>
      <c r="V36" s="31"/>
    </row>
    <row r="37" spans="1:22" ht="15" thickBot="1" x14ac:dyDescent="0.35">
      <c r="A37" s="30"/>
      <c r="B37">
        <v>3</v>
      </c>
      <c r="C37">
        <v>60</v>
      </c>
      <c r="F37">
        <v>3</v>
      </c>
      <c r="G37">
        <v>0</v>
      </c>
      <c r="H37">
        <v>0</v>
      </c>
      <c r="I37">
        <v>1</v>
      </c>
      <c r="J37">
        <v>60</v>
      </c>
      <c r="M37" s="14" t="s">
        <v>34</v>
      </c>
      <c r="N37" s="14">
        <v>12</v>
      </c>
      <c r="V37" s="31"/>
    </row>
    <row r="38" spans="1:22" x14ac:dyDescent="0.3">
      <c r="A38" s="30"/>
      <c r="B38">
        <v>4</v>
      </c>
      <c r="C38">
        <v>81</v>
      </c>
      <c r="F38">
        <v>4</v>
      </c>
      <c r="G38">
        <v>0</v>
      </c>
      <c r="H38">
        <v>0</v>
      </c>
      <c r="I38">
        <v>0</v>
      </c>
      <c r="J38">
        <v>81</v>
      </c>
      <c r="V38" s="31"/>
    </row>
    <row r="39" spans="1:22" ht="15" thickBot="1" x14ac:dyDescent="0.35">
      <c r="A39" s="30">
        <v>3</v>
      </c>
      <c r="B39">
        <v>1</v>
      </c>
      <c r="C39">
        <v>62</v>
      </c>
      <c r="E39">
        <v>3</v>
      </c>
      <c r="F39">
        <v>1</v>
      </c>
      <c r="G39">
        <v>1</v>
      </c>
      <c r="H39">
        <v>0</v>
      </c>
      <c r="I39">
        <v>0</v>
      </c>
      <c r="J39">
        <v>62</v>
      </c>
      <c r="M39" t="s">
        <v>35</v>
      </c>
      <c r="V39" s="31"/>
    </row>
    <row r="40" spans="1:22" x14ac:dyDescent="0.3">
      <c r="A40" s="30"/>
      <c r="B40">
        <v>2</v>
      </c>
      <c r="C40">
        <v>51</v>
      </c>
      <c r="F40">
        <v>2</v>
      </c>
      <c r="G40">
        <v>0</v>
      </c>
      <c r="H40">
        <v>1</v>
      </c>
      <c r="I40">
        <v>0</v>
      </c>
      <c r="J40">
        <v>51</v>
      </c>
      <c r="M40" s="15"/>
      <c r="N40" s="15" t="s">
        <v>40</v>
      </c>
      <c r="O40" s="15" t="s">
        <v>41</v>
      </c>
      <c r="P40" s="15" t="s">
        <v>42</v>
      </c>
      <c r="Q40" s="15" t="s">
        <v>43</v>
      </c>
      <c r="R40" s="15" t="s">
        <v>44</v>
      </c>
      <c r="V40" s="31"/>
    </row>
    <row r="41" spans="1:22" x14ac:dyDescent="0.3">
      <c r="A41" s="30"/>
      <c r="B41">
        <v>3</v>
      </c>
      <c r="C41">
        <v>53</v>
      </c>
      <c r="F41">
        <v>3</v>
      </c>
      <c r="G41">
        <v>0</v>
      </c>
      <c r="H41">
        <v>0</v>
      </c>
      <c r="I41">
        <v>1</v>
      </c>
      <c r="J41">
        <v>53</v>
      </c>
      <c r="M41" t="s">
        <v>36</v>
      </c>
      <c r="N41">
        <v>3</v>
      </c>
      <c r="O41">
        <v>1500</v>
      </c>
      <c r="P41">
        <v>500</v>
      </c>
      <c r="Q41">
        <v>24.096385542168676</v>
      </c>
      <c r="R41">
        <v>2.3269016951476428E-4</v>
      </c>
      <c r="V41" s="31"/>
    </row>
    <row r="42" spans="1:22" x14ac:dyDescent="0.3">
      <c r="A42" s="30"/>
      <c r="B42">
        <v>4</v>
      </c>
      <c r="C42">
        <v>72</v>
      </c>
      <c r="F42">
        <v>4</v>
      </c>
      <c r="G42">
        <v>0</v>
      </c>
      <c r="H42">
        <v>0</v>
      </c>
      <c r="I42">
        <v>0</v>
      </c>
      <c r="J42">
        <v>72</v>
      </c>
      <c r="M42" t="s">
        <v>37</v>
      </c>
      <c r="N42">
        <v>8</v>
      </c>
      <c r="O42">
        <v>166</v>
      </c>
      <c r="P42">
        <v>20.75</v>
      </c>
      <c r="V42" s="31"/>
    </row>
    <row r="43" spans="1:22" ht="15" thickBot="1" x14ac:dyDescent="0.35">
      <c r="A43" s="30"/>
      <c r="M43" s="14" t="s">
        <v>38</v>
      </c>
      <c r="N43" s="14">
        <v>11</v>
      </c>
      <c r="O43" s="14">
        <v>1666</v>
      </c>
      <c r="P43" s="14"/>
      <c r="Q43" s="14"/>
      <c r="R43" s="14"/>
      <c r="V43" s="31"/>
    </row>
    <row r="44" spans="1:22" ht="15" thickBot="1" x14ac:dyDescent="0.35">
      <c r="A44" s="30"/>
      <c r="V44" s="31"/>
    </row>
    <row r="45" spans="1:22" x14ac:dyDescent="0.3">
      <c r="A45" s="30"/>
      <c r="M45" s="15"/>
      <c r="N45" s="15" t="s">
        <v>45</v>
      </c>
      <c r="O45" s="15" t="s">
        <v>33</v>
      </c>
      <c r="P45" s="15" t="s">
        <v>46</v>
      </c>
      <c r="Q45" s="15" t="s">
        <v>47</v>
      </c>
      <c r="R45" s="15" t="s">
        <v>48</v>
      </c>
      <c r="S45" s="15" t="s">
        <v>49</v>
      </c>
      <c r="T45" s="15" t="s">
        <v>50</v>
      </c>
      <c r="U45" s="15" t="s">
        <v>51</v>
      </c>
      <c r="V45" s="31"/>
    </row>
    <row r="46" spans="1:22" x14ac:dyDescent="0.3">
      <c r="A46" s="30"/>
      <c r="M46" t="s">
        <v>39</v>
      </c>
      <c r="N46">
        <v>77</v>
      </c>
      <c r="O46">
        <v>2.629955639676584</v>
      </c>
      <c r="P46">
        <v>29.278060374230872</v>
      </c>
      <c r="Q46">
        <v>2.0061107639359171E-9</v>
      </c>
      <c r="R46">
        <v>70.935311419502284</v>
      </c>
      <c r="S46">
        <v>83.064688580497716</v>
      </c>
      <c r="T46">
        <v>70.935311419502284</v>
      </c>
      <c r="U46">
        <v>83.064688580497716</v>
      </c>
      <c r="V46" s="31"/>
    </row>
    <row r="47" spans="1:22" x14ac:dyDescent="0.3">
      <c r="A47" s="30"/>
      <c r="M47" t="s">
        <v>52</v>
      </c>
      <c r="N47">
        <v>-10</v>
      </c>
      <c r="O47">
        <v>3.7193189340702335</v>
      </c>
      <c r="P47">
        <v>-2.6886642896893247</v>
      </c>
      <c r="Q47">
        <v>2.7553592564837935E-2</v>
      </c>
      <c r="R47">
        <v>-18.576764842109114</v>
      </c>
      <c r="S47">
        <v>-1.4232351578908862</v>
      </c>
      <c r="T47">
        <v>-18.576764842109114</v>
      </c>
      <c r="U47">
        <v>-1.4232351578908862</v>
      </c>
      <c r="V47" s="31"/>
    </row>
    <row r="48" spans="1:22" x14ac:dyDescent="0.3">
      <c r="A48" s="30"/>
      <c r="M48" t="s">
        <v>53</v>
      </c>
      <c r="N48">
        <v>-30.000000000000011</v>
      </c>
      <c r="O48">
        <v>3.7193189340702331</v>
      </c>
      <c r="P48">
        <v>-8.0659928690679781</v>
      </c>
      <c r="Q48">
        <v>4.1158758661230038E-5</v>
      </c>
      <c r="R48">
        <v>-38.576764842109121</v>
      </c>
      <c r="S48">
        <v>-21.4232351578909</v>
      </c>
      <c r="T48">
        <v>-38.576764842109121</v>
      </c>
      <c r="U48">
        <v>-21.4232351578909</v>
      </c>
      <c r="V48" s="31"/>
    </row>
    <row r="49" spans="1:22" ht="15" thickBot="1" x14ac:dyDescent="0.35">
      <c r="A49" s="30"/>
      <c r="M49" s="14" t="s">
        <v>54</v>
      </c>
      <c r="N49" s="14">
        <v>-20.000000000000004</v>
      </c>
      <c r="O49" s="14">
        <v>3.7193189340702326</v>
      </c>
      <c r="P49" s="14">
        <v>-5.3773285793786512</v>
      </c>
      <c r="Q49" s="14">
        <v>6.6375505453888277E-4</v>
      </c>
      <c r="R49" s="14">
        <v>-28.576764842109114</v>
      </c>
      <c r="S49" s="14">
        <v>-11.423235157890892</v>
      </c>
      <c r="T49" s="14">
        <v>-28.576764842109114</v>
      </c>
      <c r="U49" s="14">
        <v>-11.423235157890892</v>
      </c>
      <c r="V49" s="31"/>
    </row>
    <row r="50" spans="1:22" x14ac:dyDescent="0.3">
      <c r="A50" s="30"/>
      <c r="V50" s="31"/>
    </row>
    <row r="51" spans="1:22" x14ac:dyDescent="0.3">
      <c r="A51" s="32"/>
      <c r="B51" s="13"/>
      <c r="C51" s="13"/>
      <c r="D51" s="13"/>
      <c r="E51" s="13"/>
      <c r="F51" s="13"/>
      <c r="G51" s="13"/>
      <c r="H51" s="13"/>
      <c r="I51" s="13"/>
      <c r="J51" s="13"/>
      <c r="K51" s="13"/>
      <c r="L51" s="13"/>
      <c r="M51" s="13"/>
      <c r="N51" s="13"/>
      <c r="O51" s="13"/>
      <c r="P51" s="13"/>
      <c r="Q51" s="13"/>
      <c r="R51" s="13"/>
      <c r="S51" s="13"/>
      <c r="T51" s="13"/>
      <c r="U51" s="13"/>
      <c r="V51" s="33"/>
    </row>
    <row r="56" spans="1:22" x14ac:dyDescent="0.3">
      <c r="A56" s="27"/>
      <c r="B56" s="28"/>
      <c r="C56" s="28"/>
      <c r="D56" s="28"/>
      <c r="E56" s="28"/>
      <c r="F56" s="28"/>
      <c r="G56" s="28"/>
      <c r="H56" s="28"/>
      <c r="I56" s="28"/>
      <c r="J56" s="28"/>
      <c r="K56" s="28"/>
      <c r="L56" s="28"/>
      <c r="M56" s="28"/>
      <c r="N56" s="28"/>
      <c r="O56" s="28"/>
      <c r="P56" s="28"/>
      <c r="Q56" s="28"/>
      <c r="R56" s="28"/>
      <c r="S56" s="28"/>
      <c r="T56" s="28"/>
      <c r="U56" s="28"/>
      <c r="V56" s="29"/>
    </row>
    <row r="57" spans="1:22" x14ac:dyDescent="0.3">
      <c r="A57" s="30"/>
      <c r="V57" s="31"/>
    </row>
    <row r="58" spans="1:22" x14ac:dyDescent="0.3">
      <c r="A58" s="30"/>
      <c r="V58" s="31"/>
    </row>
    <row r="59" spans="1:22" x14ac:dyDescent="0.3">
      <c r="A59" s="30"/>
      <c r="V59" s="31"/>
    </row>
    <row r="60" spans="1:22" x14ac:dyDescent="0.3">
      <c r="A60" s="30"/>
      <c r="V60" s="31"/>
    </row>
    <row r="61" spans="1:22" x14ac:dyDescent="0.3">
      <c r="A61" s="30"/>
      <c r="V61" s="31"/>
    </row>
    <row r="62" spans="1:22" x14ac:dyDescent="0.3">
      <c r="A62" s="30"/>
      <c r="V62" s="31"/>
    </row>
    <row r="63" spans="1:22" x14ac:dyDescent="0.3">
      <c r="A63" s="30"/>
      <c r="V63" s="31"/>
    </row>
    <row r="64" spans="1:22" x14ac:dyDescent="0.3">
      <c r="A64" s="30"/>
      <c r="V64" s="31"/>
    </row>
    <row r="65" spans="1:22" x14ac:dyDescent="0.3">
      <c r="A65" s="30"/>
      <c r="V65" s="31"/>
    </row>
    <row r="66" spans="1:22" x14ac:dyDescent="0.3">
      <c r="A66" s="30"/>
      <c r="V66" s="31"/>
    </row>
    <row r="67" spans="1:22" x14ac:dyDescent="0.3">
      <c r="A67" s="30"/>
      <c r="V67" s="31"/>
    </row>
    <row r="68" spans="1:22" x14ac:dyDescent="0.3">
      <c r="A68" s="30"/>
      <c r="V68" s="31"/>
    </row>
    <row r="69" spans="1:22" x14ac:dyDescent="0.3">
      <c r="A69" s="30" t="s">
        <v>21</v>
      </c>
      <c r="B69" t="s">
        <v>22</v>
      </c>
      <c r="C69" t="s">
        <v>81</v>
      </c>
      <c r="E69" t="s">
        <v>21</v>
      </c>
      <c r="F69" t="s">
        <v>22</v>
      </c>
      <c r="G69" t="s">
        <v>59</v>
      </c>
      <c r="H69" t="s">
        <v>60</v>
      </c>
      <c r="I69" t="s">
        <v>61</v>
      </c>
      <c r="J69" t="s">
        <v>81</v>
      </c>
      <c r="M69" t="s">
        <v>28</v>
      </c>
      <c r="V69" s="31"/>
    </row>
    <row r="70" spans="1:22" ht="15" thickBot="1" x14ac:dyDescent="0.35">
      <c r="A70" s="30">
        <v>1</v>
      </c>
      <c r="B70">
        <v>1</v>
      </c>
      <c r="C70">
        <v>125</v>
      </c>
      <c r="E70">
        <v>1</v>
      </c>
      <c r="F70">
        <v>1</v>
      </c>
      <c r="G70">
        <v>1</v>
      </c>
      <c r="H70">
        <v>0</v>
      </c>
      <c r="I70">
        <v>0</v>
      </c>
      <c r="J70">
        <v>125</v>
      </c>
      <c r="V70" s="31"/>
    </row>
    <row r="71" spans="1:22" x14ac:dyDescent="0.3">
      <c r="A71" s="30"/>
      <c r="B71">
        <v>2</v>
      </c>
      <c r="C71">
        <v>153</v>
      </c>
      <c r="F71">
        <v>2</v>
      </c>
      <c r="G71">
        <v>0</v>
      </c>
      <c r="H71">
        <v>1</v>
      </c>
      <c r="I71">
        <v>0</v>
      </c>
      <c r="J71">
        <v>153</v>
      </c>
      <c r="M71" s="16" t="s">
        <v>29</v>
      </c>
      <c r="N71" s="16"/>
      <c r="V71" s="31"/>
    </row>
    <row r="72" spans="1:22" x14ac:dyDescent="0.3">
      <c r="A72" s="30"/>
      <c r="B72">
        <v>3</v>
      </c>
      <c r="C72">
        <v>106</v>
      </c>
      <c r="F72">
        <v>3</v>
      </c>
      <c r="G72">
        <v>0</v>
      </c>
      <c r="H72">
        <v>0</v>
      </c>
      <c r="I72">
        <v>1</v>
      </c>
      <c r="J72">
        <v>106</v>
      </c>
      <c r="M72" t="s">
        <v>30</v>
      </c>
      <c r="N72">
        <v>0.89379134480340616</v>
      </c>
      <c r="V72" s="31"/>
    </row>
    <row r="73" spans="1:22" x14ac:dyDescent="0.3">
      <c r="A73" s="30"/>
      <c r="B73">
        <v>4</v>
      </c>
      <c r="C73">
        <v>88</v>
      </c>
      <c r="F73">
        <v>4</v>
      </c>
      <c r="G73">
        <v>0</v>
      </c>
      <c r="H73">
        <v>0</v>
      </c>
      <c r="I73">
        <v>0</v>
      </c>
      <c r="J73">
        <v>88</v>
      </c>
      <c r="M73" t="s">
        <v>31</v>
      </c>
      <c r="N73">
        <v>0.79886296804548129</v>
      </c>
      <c r="V73" s="31"/>
    </row>
    <row r="74" spans="1:22" x14ac:dyDescent="0.3">
      <c r="A74" s="30">
        <v>2</v>
      </c>
      <c r="B74">
        <v>1</v>
      </c>
      <c r="C74">
        <v>118</v>
      </c>
      <c r="E74">
        <v>2</v>
      </c>
      <c r="F74">
        <v>1</v>
      </c>
      <c r="G74">
        <v>1</v>
      </c>
      <c r="H74">
        <v>0</v>
      </c>
      <c r="I74">
        <v>0</v>
      </c>
      <c r="J74">
        <v>118</v>
      </c>
      <c r="M74" t="s">
        <v>32</v>
      </c>
      <c r="N74">
        <v>0.76114977455400901</v>
      </c>
      <c r="V74" s="31"/>
    </row>
    <row r="75" spans="1:22" x14ac:dyDescent="0.3">
      <c r="A75" s="30"/>
      <c r="B75">
        <v>2</v>
      </c>
      <c r="C75">
        <v>161</v>
      </c>
      <c r="F75">
        <v>2</v>
      </c>
      <c r="G75">
        <v>0</v>
      </c>
      <c r="H75">
        <v>1</v>
      </c>
      <c r="I75">
        <v>0</v>
      </c>
      <c r="J75">
        <v>161</v>
      </c>
      <c r="M75" t="s">
        <v>33</v>
      </c>
      <c r="N75">
        <v>11.324751652906123</v>
      </c>
      <c r="V75" s="31"/>
    </row>
    <row r="76" spans="1:22" ht="15" thickBot="1" x14ac:dyDescent="0.35">
      <c r="A76" s="30"/>
      <c r="B76">
        <v>3</v>
      </c>
      <c r="C76">
        <v>133</v>
      </c>
      <c r="F76">
        <v>3</v>
      </c>
      <c r="G76">
        <v>0</v>
      </c>
      <c r="H76">
        <v>0</v>
      </c>
      <c r="I76">
        <v>1</v>
      </c>
      <c r="J76">
        <v>133</v>
      </c>
      <c r="M76" s="14" t="s">
        <v>34</v>
      </c>
      <c r="N76" s="14">
        <v>20</v>
      </c>
      <c r="V76" s="31"/>
    </row>
    <row r="77" spans="1:22" x14ac:dyDescent="0.3">
      <c r="A77" s="30"/>
      <c r="B77">
        <v>4</v>
      </c>
      <c r="C77">
        <v>102</v>
      </c>
      <c r="F77">
        <v>4</v>
      </c>
      <c r="G77">
        <v>0</v>
      </c>
      <c r="H77">
        <v>0</v>
      </c>
      <c r="I77">
        <v>0</v>
      </c>
      <c r="J77">
        <v>102</v>
      </c>
      <c r="V77" s="31"/>
    </row>
    <row r="78" spans="1:22" ht="15" thickBot="1" x14ac:dyDescent="0.35">
      <c r="A78" s="30">
        <v>3</v>
      </c>
      <c r="B78">
        <v>1</v>
      </c>
      <c r="C78">
        <v>138</v>
      </c>
      <c r="E78">
        <v>3</v>
      </c>
      <c r="F78">
        <v>1</v>
      </c>
      <c r="G78">
        <v>1</v>
      </c>
      <c r="H78">
        <v>0</v>
      </c>
      <c r="I78">
        <v>0</v>
      </c>
      <c r="J78">
        <v>138</v>
      </c>
      <c r="M78" t="s">
        <v>35</v>
      </c>
      <c r="V78" s="31"/>
    </row>
    <row r="79" spans="1:22" x14ac:dyDescent="0.3">
      <c r="A79" s="30"/>
      <c r="B79">
        <v>2</v>
      </c>
      <c r="C79">
        <v>144</v>
      </c>
      <c r="F79">
        <v>2</v>
      </c>
      <c r="G79">
        <v>0</v>
      </c>
      <c r="H79">
        <v>1</v>
      </c>
      <c r="I79">
        <v>0</v>
      </c>
      <c r="J79">
        <v>144</v>
      </c>
      <c r="M79" s="15"/>
      <c r="N79" s="15" t="s">
        <v>40</v>
      </c>
      <c r="O79" s="15" t="s">
        <v>41</v>
      </c>
      <c r="P79" s="15" t="s">
        <v>42</v>
      </c>
      <c r="Q79" s="15" t="s">
        <v>43</v>
      </c>
      <c r="R79" s="15" t="s">
        <v>44</v>
      </c>
      <c r="V79" s="31"/>
    </row>
    <row r="80" spans="1:22" x14ac:dyDescent="0.3">
      <c r="A80" s="30"/>
      <c r="B80">
        <v>3</v>
      </c>
      <c r="C80">
        <v>113</v>
      </c>
      <c r="F80">
        <v>3</v>
      </c>
      <c r="G80">
        <v>0</v>
      </c>
      <c r="H80">
        <v>0</v>
      </c>
      <c r="I80">
        <v>1</v>
      </c>
      <c r="J80">
        <v>113</v>
      </c>
      <c r="M80" t="s">
        <v>36</v>
      </c>
      <c r="N80">
        <v>3</v>
      </c>
      <c r="O80">
        <v>8150</v>
      </c>
      <c r="P80">
        <v>2716.6666666666665</v>
      </c>
      <c r="Q80">
        <v>21.182586094866799</v>
      </c>
      <c r="R80">
        <v>8.1036320948030689E-6</v>
      </c>
      <c r="V80" s="31"/>
    </row>
    <row r="81" spans="1:22" x14ac:dyDescent="0.3">
      <c r="A81" s="30"/>
      <c r="B81">
        <v>4</v>
      </c>
      <c r="C81">
        <v>80</v>
      </c>
      <c r="F81">
        <v>4</v>
      </c>
      <c r="G81">
        <v>0</v>
      </c>
      <c r="H81">
        <v>0</v>
      </c>
      <c r="I81">
        <v>0</v>
      </c>
      <c r="J81">
        <v>80</v>
      </c>
      <c r="M81" t="s">
        <v>37</v>
      </c>
      <c r="N81">
        <v>16</v>
      </c>
      <c r="O81">
        <v>2051.9999999999995</v>
      </c>
      <c r="P81">
        <v>128.24999999999997</v>
      </c>
      <c r="V81" s="31"/>
    </row>
    <row r="82" spans="1:22" ht="15" thickBot="1" x14ac:dyDescent="0.35">
      <c r="A82" s="30">
        <v>4</v>
      </c>
      <c r="B82">
        <v>1</v>
      </c>
      <c r="C82">
        <v>109</v>
      </c>
      <c r="E82">
        <v>4</v>
      </c>
      <c r="F82">
        <v>1</v>
      </c>
      <c r="G82">
        <v>1</v>
      </c>
      <c r="H82">
        <v>0</v>
      </c>
      <c r="I82">
        <v>0</v>
      </c>
      <c r="J82">
        <v>109</v>
      </c>
      <c r="M82" s="14" t="s">
        <v>38</v>
      </c>
      <c r="N82" s="14">
        <v>19</v>
      </c>
      <c r="O82" s="14">
        <v>10202</v>
      </c>
      <c r="P82" s="14"/>
      <c r="Q82" s="14"/>
      <c r="R82" s="14"/>
      <c r="V82" s="31"/>
    </row>
    <row r="83" spans="1:22" ht="15" thickBot="1" x14ac:dyDescent="0.35">
      <c r="A83" s="30"/>
      <c r="B83">
        <v>2</v>
      </c>
      <c r="C83">
        <v>137</v>
      </c>
      <c r="F83">
        <v>2</v>
      </c>
      <c r="G83">
        <v>0</v>
      </c>
      <c r="H83">
        <v>1</v>
      </c>
      <c r="I83">
        <v>0</v>
      </c>
      <c r="J83">
        <v>137</v>
      </c>
      <c r="V83" s="31"/>
    </row>
    <row r="84" spans="1:22" x14ac:dyDescent="0.3">
      <c r="A84" s="30"/>
      <c r="B84">
        <v>3</v>
      </c>
      <c r="C84">
        <v>125</v>
      </c>
      <c r="F84">
        <v>3</v>
      </c>
      <c r="G84">
        <v>0</v>
      </c>
      <c r="H84">
        <v>0</v>
      </c>
      <c r="I84">
        <v>1</v>
      </c>
      <c r="J84">
        <v>125</v>
      </c>
      <c r="M84" s="15"/>
      <c r="N84" s="15" t="s">
        <v>45</v>
      </c>
      <c r="O84" s="15" t="s">
        <v>33</v>
      </c>
      <c r="P84" s="15" t="s">
        <v>46</v>
      </c>
      <c r="Q84" s="15" t="s">
        <v>47</v>
      </c>
      <c r="R84" s="15" t="s">
        <v>48</v>
      </c>
      <c r="S84" s="15" t="s">
        <v>49</v>
      </c>
      <c r="T84" s="15" t="s">
        <v>50</v>
      </c>
      <c r="U84" s="15" t="s">
        <v>51</v>
      </c>
      <c r="V84" s="31"/>
    </row>
    <row r="85" spans="1:22" x14ac:dyDescent="0.3">
      <c r="A85" s="30"/>
      <c r="B85">
        <v>4</v>
      </c>
      <c r="C85">
        <v>109</v>
      </c>
      <c r="F85">
        <v>4</v>
      </c>
      <c r="G85">
        <v>0</v>
      </c>
      <c r="H85">
        <v>0</v>
      </c>
      <c r="I85">
        <v>0</v>
      </c>
      <c r="J85">
        <v>109</v>
      </c>
      <c r="M85" t="s">
        <v>39</v>
      </c>
      <c r="N85">
        <v>95</v>
      </c>
      <c r="O85">
        <v>5.0645829048402389</v>
      </c>
      <c r="P85">
        <v>18.757714462371261</v>
      </c>
      <c r="Q85">
        <v>2.5659035610699055E-12</v>
      </c>
      <c r="R85">
        <v>84.263563861683807</v>
      </c>
      <c r="S85">
        <v>105.73643613831619</v>
      </c>
      <c r="T85">
        <v>84.263563861683807</v>
      </c>
      <c r="U85">
        <v>105.73643613831619</v>
      </c>
      <c r="V85" s="31"/>
    </row>
    <row r="86" spans="1:22" x14ac:dyDescent="0.3">
      <c r="A86" s="30">
        <v>5</v>
      </c>
      <c r="B86">
        <v>1</v>
      </c>
      <c r="C86">
        <v>130</v>
      </c>
      <c r="E86">
        <v>5</v>
      </c>
      <c r="F86">
        <v>1</v>
      </c>
      <c r="G86">
        <v>1</v>
      </c>
      <c r="H86">
        <v>0</v>
      </c>
      <c r="I86">
        <v>0</v>
      </c>
      <c r="J86">
        <v>130</v>
      </c>
      <c r="M86" t="s">
        <v>52</v>
      </c>
      <c r="N86">
        <v>29.000000000000004</v>
      </c>
      <c r="O86">
        <v>7.1624018317879923</v>
      </c>
      <c r="P86">
        <v>4.0489211134863909</v>
      </c>
      <c r="Q86">
        <v>9.3121064014886732E-4</v>
      </c>
      <c r="R86">
        <v>13.816386401640615</v>
      </c>
      <c r="S86">
        <v>44.183613598359393</v>
      </c>
      <c r="T86">
        <v>13.816386401640615</v>
      </c>
      <c r="U86">
        <v>44.183613598359393</v>
      </c>
      <c r="V86" s="31"/>
    </row>
    <row r="87" spans="1:22" x14ac:dyDescent="0.3">
      <c r="A87" s="30"/>
      <c r="B87">
        <v>2</v>
      </c>
      <c r="C87">
        <v>165</v>
      </c>
      <c r="F87">
        <v>2</v>
      </c>
      <c r="G87">
        <v>0</v>
      </c>
      <c r="H87">
        <v>1</v>
      </c>
      <c r="I87">
        <v>0</v>
      </c>
      <c r="J87">
        <v>165</v>
      </c>
      <c r="M87" t="s">
        <v>53</v>
      </c>
      <c r="N87">
        <v>56.999999999999979</v>
      </c>
      <c r="O87">
        <v>7.1624018317879923</v>
      </c>
      <c r="P87">
        <v>7.9582242575422129</v>
      </c>
      <c r="Q87">
        <v>5.9348216402977417E-7</v>
      </c>
      <c r="R87">
        <v>41.816386401640592</v>
      </c>
      <c r="S87">
        <v>72.183613598359372</v>
      </c>
      <c r="T87">
        <v>41.816386401640592</v>
      </c>
      <c r="U87">
        <v>72.183613598359372</v>
      </c>
      <c r="V87" s="31"/>
    </row>
    <row r="88" spans="1:22" ht="15" thickBot="1" x14ac:dyDescent="0.35">
      <c r="A88" s="30"/>
      <c r="B88">
        <v>3</v>
      </c>
      <c r="C88">
        <v>128</v>
      </c>
      <c r="F88">
        <v>3</v>
      </c>
      <c r="G88">
        <v>0</v>
      </c>
      <c r="H88">
        <v>0</v>
      </c>
      <c r="I88">
        <v>1</v>
      </c>
      <c r="J88">
        <v>128</v>
      </c>
      <c r="M88" s="14" t="s">
        <v>54</v>
      </c>
      <c r="N88" s="14">
        <v>26.000000000000004</v>
      </c>
      <c r="O88" s="14">
        <v>7.1624018317879914</v>
      </c>
      <c r="P88" s="14">
        <v>3.6300672051946958</v>
      </c>
      <c r="Q88" s="14">
        <v>2.2515555386072618E-3</v>
      </c>
      <c r="R88" s="14">
        <v>10.816386401640617</v>
      </c>
      <c r="S88" s="14">
        <v>41.183613598359386</v>
      </c>
      <c r="T88" s="14">
        <v>10.816386401640617</v>
      </c>
      <c r="U88" s="14">
        <v>41.183613598359386</v>
      </c>
      <c r="V88" s="31"/>
    </row>
    <row r="89" spans="1:22" x14ac:dyDescent="0.3">
      <c r="A89" s="30"/>
      <c r="B89">
        <v>4</v>
      </c>
      <c r="C89">
        <v>96</v>
      </c>
      <c r="F89">
        <v>4</v>
      </c>
      <c r="G89">
        <v>0</v>
      </c>
      <c r="H89">
        <v>0</v>
      </c>
      <c r="I89">
        <v>0</v>
      </c>
      <c r="J89">
        <v>96</v>
      </c>
      <c r="V89" s="31"/>
    </row>
    <row r="90" spans="1:22" x14ac:dyDescent="0.3">
      <c r="A90" s="30"/>
      <c r="V90" s="31"/>
    </row>
    <row r="91" spans="1:22" x14ac:dyDescent="0.3">
      <c r="A91" s="30"/>
      <c r="E91">
        <v>6</v>
      </c>
      <c r="F91">
        <v>1</v>
      </c>
      <c r="G91">
        <v>1</v>
      </c>
      <c r="H91">
        <v>0</v>
      </c>
      <c r="I91">
        <v>0</v>
      </c>
      <c r="J91">
        <f>95+29*G91+57*H91+26*I91</f>
        <v>124</v>
      </c>
      <c r="V91" s="31"/>
    </row>
    <row r="92" spans="1:22" x14ac:dyDescent="0.3">
      <c r="A92" s="30"/>
      <c r="F92">
        <v>2</v>
      </c>
      <c r="G92">
        <v>0</v>
      </c>
      <c r="H92">
        <v>1</v>
      </c>
      <c r="I92">
        <v>0</v>
      </c>
      <c r="J92">
        <f t="shared" ref="J92:J94" si="0">95+29*G92+57*H92+26*I92</f>
        <v>152</v>
      </c>
      <c r="V92" s="31"/>
    </row>
    <row r="93" spans="1:22" x14ac:dyDescent="0.3">
      <c r="A93" s="30"/>
      <c r="F93">
        <v>3</v>
      </c>
      <c r="G93">
        <v>0</v>
      </c>
      <c r="H93">
        <v>0</v>
      </c>
      <c r="I93">
        <v>1</v>
      </c>
      <c r="J93">
        <f t="shared" si="0"/>
        <v>121</v>
      </c>
      <c r="V93" s="31"/>
    </row>
    <row r="94" spans="1:22" x14ac:dyDescent="0.3">
      <c r="A94" s="30"/>
      <c r="F94">
        <v>4</v>
      </c>
      <c r="G94">
        <v>0</v>
      </c>
      <c r="H94">
        <v>0</v>
      </c>
      <c r="I94">
        <v>0</v>
      </c>
      <c r="J94">
        <f t="shared" si="0"/>
        <v>95</v>
      </c>
      <c r="V94" s="31"/>
    </row>
    <row r="95" spans="1:22" x14ac:dyDescent="0.3">
      <c r="A95" s="32"/>
      <c r="B95" s="13"/>
      <c r="C95" s="13"/>
      <c r="D95" s="13"/>
      <c r="E95" s="13"/>
      <c r="F95" s="13"/>
      <c r="G95" s="13"/>
      <c r="H95" s="13"/>
      <c r="I95" s="13"/>
      <c r="J95" s="13"/>
      <c r="K95" s="13"/>
      <c r="L95" s="13"/>
      <c r="M95" s="13"/>
      <c r="N95" s="13"/>
      <c r="O95" s="13"/>
      <c r="P95" s="13"/>
      <c r="Q95" s="13"/>
      <c r="R95" s="13"/>
      <c r="S95" s="13"/>
      <c r="T95" s="13"/>
      <c r="U95" s="13"/>
      <c r="V95" s="33"/>
    </row>
    <row r="112" spans="2:4" x14ac:dyDescent="0.3">
      <c r="B112" t="s">
        <v>21</v>
      </c>
      <c r="C112" t="s">
        <v>22</v>
      </c>
      <c r="D112" t="s">
        <v>82</v>
      </c>
    </row>
    <row r="113" spans="2:4" x14ac:dyDescent="0.3">
      <c r="B113">
        <v>1</v>
      </c>
      <c r="C113">
        <v>1</v>
      </c>
      <c r="D113">
        <v>4.8</v>
      </c>
    </row>
    <row r="114" spans="2:4" x14ac:dyDescent="0.3">
      <c r="C114">
        <v>2</v>
      </c>
      <c r="D114">
        <v>4.0999999999999996</v>
      </c>
    </row>
    <row r="115" spans="2:4" x14ac:dyDescent="0.3">
      <c r="C115">
        <v>3</v>
      </c>
      <c r="D115">
        <v>6</v>
      </c>
    </row>
    <row r="116" spans="2:4" x14ac:dyDescent="0.3">
      <c r="C116">
        <v>4</v>
      </c>
      <c r="D116">
        <v>6.5</v>
      </c>
    </row>
    <row r="117" spans="2:4" x14ac:dyDescent="0.3">
      <c r="B117">
        <v>2</v>
      </c>
      <c r="C117">
        <v>1</v>
      </c>
      <c r="D117">
        <v>5.8</v>
      </c>
    </row>
    <row r="118" spans="2:4" x14ac:dyDescent="0.3">
      <c r="C118">
        <v>2</v>
      </c>
      <c r="D118">
        <v>5.2</v>
      </c>
    </row>
    <row r="119" spans="2:4" x14ac:dyDescent="0.3">
      <c r="C119">
        <v>3</v>
      </c>
      <c r="D119">
        <v>6.8</v>
      </c>
    </row>
    <row r="120" spans="2:4" x14ac:dyDescent="0.3">
      <c r="C120">
        <v>4</v>
      </c>
      <c r="D120">
        <v>7.4</v>
      </c>
    </row>
    <row r="121" spans="2:4" x14ac:dyDescent="0.3">
      <c r="B121">
        <v>3</v>
      </c>
      <c r="C121">
        <v>1</v>
      </c>
      <c r="D121">
        <v>6</v>
      </c>
    </row>
    <row r="122" spans="2:4" x14ac:dyDescent="0.3">
      <c r="C122">
        <v>2</v>
      </c>
      <c r="D122">
        <v>5.6</v>
      </c>
    </row>
    <row r="123" spans="2:4" x14ac:dyDescent="0.3">
      <c r="C123">
        <v>3</v>
      </c>
      <c r="D123">
        <v>7.5</v>
      </c>
    </row>
    <row r="124" spans="2:4" x14ac:dyDescent="0.3">
      <c r="C124">
        <v>4</v>
      </c>
      <c r="D124">
        <v>7.8</v>
      </c>
    </row>
    <row r="125" spans="2:4" x14ac:dyDescent="0.3">
      <c r="B125">
        <v>4</v>
      </c>
      <c r="C125">
        <v>1</v>
      </c>
      <c r="D125">
        <v>6.3</v>
      </c>
    </row>
    <row r="126" spans="2:4" x14ac:dyDescent="0.3">
      <c r="C126">
        <v>2</v>
      </c>
      <c r="D126">
        <v>5.9</v>
      </c>
    </row>
    <row r="127" spans="2:4" x14ac:dyDescent="0.3">
      <c r="C127">
        <v>3</v>
      </c>
      <c r="D127">
        <v>8</v>
      </c>
    </row>
    <row r="128" spans="2:4" x14ac:dyDescent="0.3">
      <c r="C128">
        <v>4</v>
      </c>
      <c r="D128">
        <v>8.4</v>
      </c>
    </row>
    <row r="130" spans="2:15" x14ac:dyDescent="0.3">
      <c r="B130" t="s">
        <v>83</v>
      </c>
      <c r="C130" t="s">
        <v>21</v>
      </c>
      <c r="D130" t="s">
        <v>22</v>
      </c>
      <c r="E130" t="s">
        <v>59</v>
      </c>
      <c r="F130" t="s">
        <v>60</v>
      </c>
      <c r="G130" t="s">
        <v>61</v>
      </c>
      <c r="H130" t="s">
        <v>82</v>
      </c>
      <c r="J130" t="s">
        <v>28</v>
      </c>
    </row>
    <row r="131" spans="2:15" ht="15" thickBot="1" x14ac:dyDescent="0.35">
      <c r="B131">
        <v>1</v>
      </c>
      <c r="C131">
        <v>1</v>
      </c>
      <c r="D131">
        <v>1</v>
      </c>
      <c r="E131">
        <v>1</v>
      </c>
      <c r="F131">
        <v>0</v>
      </c>
      <c r="G131">
        <v>0</v>
      </c>
      <c r="H131">
        <v>4.8</v>
      </c>
    </row>
    <row r="132" spans="2:15" x14ac:dyDescent="0.3">
      <c r="B132">
        <v>2</v>
      </c>
      <c r="D132">
        <v>2</v>
      </c>
      <c r="E132">
        <v>0</v>
      </c>
      <c r="F132">
        <v>1</v>
      </c>
      <c r="G132">
        <v>0</v>
      </c>
      <c r="H132">
        <v>4.0999999999999996</v>
      </c>
      <c r="J132" s="16" t="s">
        <v>29</v>
      </c>
      <c r="K132" s="16"/>
    </row>
    <row r="133" spans="2:15" x14ac:dyDescent="0.3">
      <c r="B133">
        <v>3</v>
      </c>
      <c r="D133">
        <v>3</v>
      </c>
      <c r="E133">
        <v>0</v>
      </c>
      <c r="F133">
        <v>0</v>
      </c>
      <c r="G133">
        <v>1</v>
      </c>
      <c r="H133">
        <v>6</v>
      </c>
      <c r="J133" t="s">
        <v>30</v>
      </c>
      <c r="K133">
        <v>0.81515313213976104</v>
      </c>
    </row>
    <row r="134" spans="2:15" x14ac:dyDescent="0.3">
      <c r="B134">
        <v>4</v>
      </c>
      <c r="D134">
        <v>4</v>
      </c>
      <c r="E134">
        <v>0</v>
      </c>
      <c r="F134">
        <v>0</v>
      </c>
      <c r="G134">
        <v>0</v>
      </c>
      <c r="H134">
        <v>6.5</v>
      </c>
      <c r="J134" t="s">
        <v>31</v>
      </c>
      <c r="K134">
        <v>0.66447462883726272</v>
      </c>
    </row>
    <row r="135" spans="2:15" x14ac:dyDescent="0.3">
      <c r="B135">
        <v>5</v>
      </c>
      <c r="C135">
        <v>2</v>
      </c>
      <c r="D135">
        <v>1</v>
      </c>
      <c r="E135">
        <v>1</v>
      </c>
      <c r="F135">
        <v>0</v>
      </c>
      <c r="G135">
        <v>0</v>
      </c>
      <c r="H135">
        <v>5.8</v>
      </c>
      <c r="J135" t="s">
        <v>32</v>
      </c>
      <c r="K135">
        <v>0.58059328604657834</v>
      </c>
    </row>
    <row r="136" spans="2:15" x14ac:dyDescent="0.3">
      <c r="B136">
        <v>6</v>
      </c>
      <c r="D136">
        <v>2</v>
      </c>
      <c r="E136">
        <v>0</v>
      </c>
      <c r="F136">
        <v>1</v>
      </c>
      <c r="G136">
        <v>0</v>
      </c>
      <c r="H136">
        <v>5.2</v>
      </c>
      <c r="J136" t="s">
        <v>33</v>
      </c>
      <c r="K136">
        <v>0.78009080668000885</v>
      </c>
    </row>
    <row r="137" spans="2:15" ht="15" thickBot="1" x14ac:dyDescent="0.35">
      <c r="B137">
        <v>7</v>
      </c>
      <c r="D137">
        <v>3</v>
      </c>
      <c r="E137">
        <v>0</v>
      </c>
      <c r="F137">
        <v>0</v>
      </c>
      <c r="G137">
        <v>1</v>
      </c>
      <c r="H137">
        <v>6.8</v>
      </c>
      <c r="J137" s="14" t="s">
        <v>34</v>
      </c>
      <c r="K137" s="14">
        <v>16</v>
      </c>
    </row>
    <row r="138" spans="2:15" x14ac:dyDescent="0.3">
      <c r="B138">
        <v>8</v>
      </c>
      <c r="D138">
        <v>4</v>
      </c>
      <c r="E138">
        <v>0</v>
      </c>
      <c r="F138">
        <v>0</v>
      </c>
      <c r="G138">
        <v>0</v>
      </c>
      <c r="H138">
        <v>7.4</v>
      </c>
    </row>
    <row r="139" spans="2:15" ht="15" thickBot="1" x14ac:dyDescent="0.35">
      <c r="B139">
        <v>9</v>
      </c>
      <c r="C139">
        <v>3</v>
      </c>
      <c r="D139">
        <v>1</v>
      </c>
      <c r="E139">
        <v>1</v>
      </c>
      <c r="F139">
        <v>0</v>
      </c>
      <c r="G139">
        <v>0</v>
      </c>
      <c r="H139">
        <v>6</v>
      </c>
      <c r="J139" t="s">
        <v>35</v>
      </c>
    </row>
    <row r="140" spans="2:15" x14ac:dyDescent="0.3">
      <c r="B140">
        <v>10</v>
      </c>
      <c r="D140">
        <v>2</v>
      </c>
      <c r="E140">
        <v>0</v>
      </c>
      <c r="F140">
        <v>1</v>
      </c>
      <c r="G140">
        <v>0</v>
      </c>
      <c r="H140">
        <v>5.6</v>
      </c>
      <c r="J140" s="15"/>
      <c r="K140" s="15" t="s">
        <v>40</v>
      </c>
      <c r="L140" s="15" t="s">
        <v>41</v>
      </c>
      <c r="M140" s="15" t="s">
        <v>42</v>
      </c>
      <c r="N140" s="15" t="s">
        <v>43</v>
      </c>
      <c r="O140" s="15" t="s">
        <v>44</v>
      </c>
    </row>
    <row r="141" spans="2:15" x14ac:dyDescent="0.3">
      <c r="B141">
        <v>11</v>
      </c>
      <c r="D141">
        <v>3</v>
      </c>
      <c r="E141">
        <v>0</v>
      </c>
      <c r="F141">
        <v>0</v>
      </c>
      <c r="G141">
        <v>1</v>
      </c>
      <c r="H141">
        <v>7.5</v>
      </c>
      <c r="J141" t="s">
        <v>36</v>
      </c>
      <c r="K141">
        <v>3</v>
      </c>
      <c r="L141">
        <v>14.461875000000003</v>
      </c>
      <c r="M141">
        <v>4.8206250000000006</v>
      </c>
      <c r="N141">
        <v>7.921602191030467</v>
      </c>
      <c r="O141">
        <v>3.5301514153842097E-3</v>
      </c>
    </row>
    <row r="142" spans="2:15" x14ac:dyDescent="0.3">
      <c r="B142">
        <v>12</v>
      </c>
      <c r="D142">
        <v>4</v>
      </c>
      <c r="E142">
        <v>0</v>
      </c>
      <c r="F142">
        <v>0</v>
      </c>
      <c r="G142">
        <v>0</v>
      </c>
      <c r="H142">
        <v>7.8</v>
      </c>
      <c r="J142" t="s">
        <v>37</v>
      </c>
      <c r="K142">
        <v>12</v>
      </c>
      <c r="L142">
        <v>7.302500000000002</v>
      </c>
      <c r="M142">
        <v>0.60854166666666687</v>
      </c>
    </row>
    <row r="143" spans="2:15" ht="15" thickBot="1" x14ac:dyDescent="0.35">
      <c r="B143">
        <v>13</v>
      </c>
      <c r="C143">
        <v>4</v>
      </c>
      <c r="D143">
        <v>1</v>
      </c>
      <c r="E143">
        <v>1</v>
      </c>
      <c r="F143">
        <v>0</v>
      </c>
      <c r="G143">
        <v>0</v>
      </c>
      <c r="H143">
        <v>6.3</v>
      </c>
      <c r="J143" s="14" t="s">
        <v>38</v>
      </c>
      <c r="K143" s="14">
        <v>15</v>
      </c>
      <c r="L143" s="14">
        <v>21.764375000000005</v>
      </c>
      <c r="M143" s="14"/>
      <c r="N143" s="14"/>
      <c r="O143" s="14"/>
    </row>
    <row r="144" spans="2:15" ht="15" thickBot="1" x14ac:dyDescent="0.35">
      <c r="B144">
        <v>14</v>
      </c>
      <c r="D144">
        <v>2</v>
      </c>
      <c r="E144">
        <v>0</v>
      </c>
      <c r="F144">
        <v>1</v>
      </c>
      <c r="G144">
        <v>0</v>
      </c>
      <c r="H144">
        <v>5.9</v>
      </c>
    </row>
    <row r="145" spans="2:18" x14ac:dyDescent="0.3">
      <c r="B145">
        <v>15</v>
      </c>
      <c r="D145">
        <v>3</v>
      </c>
      <c r="E145">
        <v>0</v>
      </c>
      <c r="F145">
        <v>0</v>
      </c>
      <c r="G145">
        <v>1</v>
      </c>
      <c r="H145">
        <v>8</v>
      </c>
      <c r="J145" s="15"/>
      <c r="K145" s="15" t="s">
        <v>45</v>
      </c>
      <c r="L145" s="15" t="s">
        <v>33</v>
      </c>
      <c r="M145" s="15" t="s">
        <v>46</v>
      </c>
      <c r="N145" s="15" t="s">
        <v>47</v>
      </c>
      <c r="O145" s="15" t="s">
        <v>48</v>
      </c>
      <c r="P145" s="15" t="s">
        <v>49</v>
      </c>
      <c r="Q145" s="15" t="s">
        <v>50</v>
      </c>
      <c r="R145" s="15" t="s">
        <v>51</v>
      </c>
    </row>
    <row r="146" spans="2:18" x14ac:dyDescent="0.3">
      <c r="B146">
        <v>16</v>
      </c>
      <c r="D146">
        <v>4</v>
      </c>
      <c r="E146">
        <v>0</v>
      </c>
      <c r="F146">
        <v>0</v>
      </c>
      <c r="G146">
        <v>0</v>
      </c>
      <c r="H146">
        <v>8.4</v>
      </c>
      <c r="J146" t="s">
        <v>39</v>
      </c>
      <c r="K146">
        <v>7.5249999999999995</v>
      </c>
      <c r="L146">
        <v>0.39004540334000432</v>
      </c>
      <c r="M146">
        <v>19.292625770134826</v>
      </c>
      <c r="N146">
        <v>2.1228229495459916E-10</v>
      </c>
      <c r="O146">
        <v>6.6751640710500695</v>
      </c>
      <c r="P146">
        <v>8.3748359289499295</v>
      </c>
      <c r="Q146">
        <v>6.6751640710500695</v>
      </c>
      <c r="R146">
        <v>8.3748359289499295</v>
      </c>
    </row>
    <row r="147" spans="2:18" x14ac:dyDescent="0.3">
      <c r="J147" t="s">
        <v>52</v>
      </c>
      <c r="K147">
        <v>-1.8000000000000009</v>
      </c>
      <c r="L147">
        <v>0.55160749934471831</v>
      </c>
      <c r="M147">
        <v>-3.2631898626075779</v>
      </c>
      <c r="N147">
        <v>6.7883752555163912E-3</v>
      </c>
      <c r="O147">
        <v>-3.0018494965129303</v>
      </c>
      <c r="P147">
        <v>-0.59815050348707133</v>
      </c>
      <c r="Q147">
        <v>-3.0018494965129303</v>
      </c>
      <c r="R147">
        <v>-0.59815050348707133</v>
      </c>
    </row>
    <row r="148" spans="2:18" x14ac:dyDescent="0.3">
      <c r="B148">
        <v>17</v>
      </c>
      <c r="C148">
        <v>5</v>
      </c>
      <c r="D148">
        <v>1</v>
      </c>
      <c r="E148">
        <v>1</v>
      </c>
      <c r="F148">
        <v>0</v>
      </c>
      <c r="G148">
        <v>0</v>
      </c>
      <c r="H148">
        <f>K146+E148*$K$147+F148*$K$148+G148*$K$149</f>
        <v>5.7249999999999988</v>
      </c>
      <c r="J148" t="s">
        <v>53</v>
      </c>
      <c r="K148">
        <v>-2.3249999999999997</v>
      </c>
      <c r="L148">
        <v>0.5516074993447182</v>
      </c>
      <c r="M148">
        <v>-4.2149535725347862</v>
      </c>
      <c r="N148">
        <v>1.1996040633507892E-3</v>
      </c>
      <c r="O148">
        <v>-3.5268494965129289</v>
      </c>
      <c r="P148">
        <v>-1.1231505034870704</v>
      </c>
      <c r="Q148">
        <v>-3.5268494965129289</v>
      </c>
      <c r="R148">
        <v>-1.1231505034870704</v>
      </c>
    </row>
    <row r="149" spans="2:18" ht="15" thickBot="1" x14ac:dyDescent="0.35">
      <c r="B149">
        <v>18</v>
      </c>
      <c r="D149">
        <v>2</v>
      </c>
      <c r="E149">
        <v>0</v>
      </c>
      <c r="F149">
        <v>1</v>
      </c>
      <c r="G149">
        <v>0</v>
      </c>
      <c r="H149">
        <f t="shared" ref="H149:H151" si="1">K147+E149*$K$147+F149*$K$148+G149*$K$149</f>
        <v>-4.1250000000000009</v>
      </c>
      <c r="J149" s="14" t="s">
        <v>54</v>
      </c>
      <c r="K149" s="14">
        <v>-0.45000000000000018</v>
      </c>
      <c r="L149" s="14">
        <v>0.5516074993447182</v>
      </c>
      <c r="M149" s="14">
        <v>-0.81579746565189448</v>
      </c>
      <c r="N149" s="14">
        <v>0.43051187408139147</v>
      </c>
      <c r="O149" s="14">
        <v>-1.6518494965129296</v>
      </c>
      <c r="P149" s="14">
        <v>0.75184949651292921</v>
      </c>
      <c r="Q149" s="14">
        <v>-1.6518494965129296</v>
      </c>
      <c r="R149" s="14">
        <v>0.75184949651292921</v>
      </c>
    </row>
    <row r="150" spans="2:18" x14ac:dyDescent="0.3">
      <c r="B150">
        <v>19</v>
      </c>
      <c r="D150">
        <v>3</v>
      </c>
      <c r="E150">
        <v>0</v>
      </c>
      <c r="F150">
        <v>0</v>
      </c>
      <c r="G150">
        <v>1</v>
      </c>
      <c r="H150">
        <f t="shared" si="1"/>
        <v>-2.7749999999999999</v>
      </c>
    </row>
    <row r="151" spans="2:18" x14ac:dyDescent="0.3">
      <c r="B151">
        <v>20</v>
      </c>
      <c r="D151">
        <v>4</v>
      </c>
      <c r="E151">
        <v>0</v>
      </c>
      <c r="F151">
        <v>0</v>
      </c>
      <c r="G151">
        <v>0</v>
      </c>
      <c r="H151">
        <f t="shared" si="1"/>
        <v>-0.45000000000000018</v>
      </c>
    </row>
  </sheetData>
  <sortState xmlns:xlrd2="http://schemas.microsoft.com/office/spreadsheetml/2017/richdata2" ref="Q156:Q171">
    <sortCondition ref="Q156"/>
  </sortState>
  <mergeCells count="4">
    <mergeCell ref="B1:D1"/>
    <mergeCell ref="B2:C2"/>
    <mergeCell ref="C4:E4"/>
    <mergeCell ref="B20:D20"/>
  </mergeCells>
  <pageMargins left="0.7" right="0.7" top="0.75" bottom="0.75" header="0.3" footer="0.3"/>
  <pageSetup scale="33" fitToHeight="0" orientation="landscape" r:id="rId1"/>
  <rowBreaks count="1" manualBreakCount="1">
    <brk id="53"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A71D8-3C2D-47EA-8235-93FFBF53286A}">
  <dimension ref="B1:P48"/>
  <sheetViews>
    <sheetView topLeftCell="A11" zoomScale="85" zoomScaleNormal="85" workbookViewId="0">
      <selection activeCell="E11" sqref="E11"/>
    </sheetView>
  </sheetViews>
  <sheetFormatPr defaultRowHeight="14.4" x14ac:dyDescent="0.3"/>
  <cols>
    <col min="5" max="5" width="12.5546875" bestFit="1" customWidth="1"/>
    <col min="6" max="6" width="19.77734375" bestFit="1" customWidth="1"/>
    <col min="7" max="7" width="14.77734375" bestFit="1" customWidth="1"/>
    <col min="8" max="8" width="22.5546875" bestFit="1" customWidth="1"/>
    <col min="9" max="9" width="17.6640625" bestFit="1" customWidth="1"/>
    <col min="11" max="11" width="5.5546875" bestFit="1" customWidth="1"/>
    <col min="12" max="12" width="8" bestFit="1" customWidth="1"/>
    <col min="13" max="13" width="12.5546875" bestFit="1" customWidth="1"/>
    <col min="14" max="14" width="19.77734375" bestFit="1" customWidth="1"/>
    <col min="15" max="15" width="14.77734375" bestFit="1" customWidth="1"/>
    <col min="16" max="16" width="22.5546875" bestFit="1" customWidth="1"/>
  </cols>
  <sheetData>
    <row r="1" spans="2:16" x14ac:dyDescent="0.3">
      <c r="J1" t="s">
        <v>18</v>
      </c>
      <c r="K1" t="s">
        <v>62</v>
      </c>
      <c r="L1" t="s">
        <v>1</v>
      </c>
      <c r="M1" t="s">
        <v>3</v>
      </c>
      <c r="N1" t="s">
        <v>66</v>
      </c>
      <c r="O1" t="s">
        <v>6</v>
      </c>
      <c r="P1" t="s">
        <v>7</v>
      </c>
    </row>
    <row r="5" spans="2:16" x14ac:dyDescent="0.3">
      <c r="J5">
        <v>1</v>
      </c>
      <c r="K5">
        <v>24</v>
      </c>
      <c r="L5" s="3" t="s">
        <v>8</v>
      </c>
      <c r="M5" s="3" t="s">
        <v>8</v>
      </c>
      <c r="N5" s="3" t="s">
        <v>8</v>
      </c>
      <c r="O5" s="3" t="s">
        <v>8</v>
      </c>
      <c r="P5" s="3" t="s">
        <v>8</v>
      </c>
    </row>
    <row r="6" spans="2:16" x14ac:dyDescent="0.3">
      <c r="J6">
        <v>2</v>
      </c>
      <c r="K6">
        <v>13</v>
      </c>
      <c r="L6" s="3" t="s">
        <v>8</v>
      </c>
      <c r="M6" s="3" t="s">
        <v>8</v>
      </c>
      <c r="N6" s="3" t="s">
        <v>8</v>
      </c>
      <c r="O6" s="3" t="s">
        <v>8</v>
      </c>
      <c r="P6" s="3" t="s">
        <v>8</v>
      </c>
    </row>
    <row r="7" spans="2:16" x14ac:dyDescent="0.3">
      <c r="J7">
        <v>3</v>
      </c>
      <c r="K7">
        <v>20</v>
      </c>
      <c r="L7" s="3" t="s">
        <v>8</v>
      </c>
      <c r="M7" s="3" t="s">
        <v>8</v>
      </c>
      <c r="N7" s="3" t="s">
        <v>8</v>
      </c>
      <c r="O7" s="3" t="s">
        <v>8</v>
      </c>
      <c r="P7" s="3" t="s">
        <v>8</v>
      </c>
    </row>
    <row r="8" spans="2:16" x14ac:dyDescent="0.3">
      <c r="J8">
        <v>4</v>
      </c>
      <c r="K8">
        <v>12</v>
      </c>
      <c r="L8">
        <f>AVERAGE(K5:K7)</f>
        <v>19</v>
      </c>
      <c r="M8">
        <f>K8-L8</f>
        <v>-7</v>
      </c>
      <c r="N8">
        <f>(M8)^2</f>
        <v>49</v>
      </c>
      <c r="O8" s="17">
        <f>M8/K8</f>
        <v>-0.58333333333333337</v>
      </c>
      <c r="P8" s="17">
        <f>ABS(O8)</f>
        <v>0.58333333333333337</v>
      </c>
    </row>
    <row r="9" spans="2:16" x14ac:dyDescent="0.3">
      <c r="J9">
        <v>5</v>
      </c>
      <c r="K9">
        <v>19</v>
      </c>
      <c r="L9">
        <f t="shared" ref="L9:L11" si="0">AVERAGE(K6:K8)</f>
        <v>15</v>
      </c>
      <c r="M9">
        <f t="shared" ref="M9:M11" si="1">K9-L9</f>
        <v>4</v>
      </c>
      <c r="N9">
        <f t="shared" ref="N9:N11" si="2">(M9)^2</f>
        <v>16</v>
      </c>
      <c r="O9" s="17">
        <f t="shared" ref="O9:O11" si="3">M9/K9</f>
        <v>0.21052631578947367</v>
      </c>
      <c r="P9" s="17">
        <f t="shared" ref="P9:P11" si="4">ABS(O9)</f>
        <v>0.21052631578947367</v>
      </c>
    </row>
    <row r="10" spans="2:16" x14ac:dyDescent="0.3">
      <c r="J10">
        <v>6</v>
      </c>
      <c r="K10">
        <v>23</v>
      </c>
      <c r="L10">
        <f t="shared" si="0"/>
        <v>17</v>
      </c>
      <c r="M10">
        <f t="shared" si="1"/>
        <v>6</v>
      </c>
      <c r="N10">
        <f t="shared" si="2"/>
        <v>36</v>
      </c>
      <c r="O10" s="17">
        <f t="shared" si="3"/>
        <v>0.2608695652173913</v>
      </c>
      <c r="P10" s="17">
        <f t="shared" si="4"/>
        <v>0.2608695652173913</v>
      </c>
    </row>
    <row r="11" spans="2:16" x14ac:dyDescent="0.3">
      <c r="J11">
        <v>7</v>
      </c>
      <c r="K11">
        <v>15</v>
      </c>
      <c r="L11">
        <f t="shared" si="0"/>
        <v>18</v>
      </c>
      <c r="M11">
        <f t="shared" si="1"/>
        <v>-3</v>
      </c>
      <c r="N11">
        <f t="shared" si="2"/>
        <v>9</v>
      </c>
      <c r="O11" s="17">
        <f t="shared" si="3"/>
        <v>-0.2</v>
      </c>
      <c r="P11" s="17">
        <f t="shared" si="4"/>
        <v>0.2</v>
      </c>
    </row>
    <row r="12" spans="2:16" x14ac:dyDescent="0.3">
      <c r="B12" s="37" t="s">
        <v>75</v>
      </c>
      <c r="C12" s="37"/>
      <c r="D12" s="37"/>
    </row>
    <row r="13" spans="2:16" x14ac:dyDescent="0.3">
      <c r="B13" t="s">
        <v>18</v>
      </c>
      <c r="C13" t="s">
        <v>62</v>
      </c>
      <c r="D13" t="s">
        <v>1</v>
      </c>
      <c r="E13" t="s">
        <v>3</v>
      </c>
      <c r="F13" t="s">
        <v>66</v>
      </c>
      <c r="G13" t="s">
        <v>6</v>
      </c>
      <c r="H13" t="s">
        <v>7</v>
      </c>
    </row>
    <row r="17" spans="2:9" x14ac:dyDescent="0.3">
      <c r="B17">
        <v>1</v>
      </c>
      <c r="C17">
        <v>24</v>
      </c>
      <c r="D17" s="3" t="s">
        <v>8</v>
      </c>
      <c r="E17" s="3" t="s">
        <v>8</v>
      </c>
      <c r="F17" s="3" t="s">
        <v>8</v>
      </c>
      <c r="G17" s="3" t="s">
        <v>8</v>
      </c>
      <c r="H17" s="3" t="s">
        <v>8</v>
      </c>
    </row>
    <row r="18" spans="2:9" x14ac:dyDescent="0.3">
      <c r="B18">
        <v>2</v>
      </c>
      <c r="C18">
        <v>13</v>
      </c>
      <c r="D18" s="3" t="s">
        <v>8</v>
      </c>
      <c r="E18" s="3" t="s">
        <v>8</v>
      </c>
      <c r="F18" s="3" t="s">
        <v>8</v>
      </c>
      <c r="G18" s="3" t="s">
        <v>8</v>
      </c>
      <c r="H18" s="3" t="s">
        <v>8</v>
      </c>
    </row>
    <row r="19" spans="2:9" x14ac:dyDescent="0.3">
      <c r="B19">
        <v>3</v>
      </c>
      <c r="C19">
        <v>20</v>
      </c>
      <c r="D19" s="3" t="s">
        <v>8</v>
      </c>
      <c r="E19" s="3" t="s">
        <v>8</v>
      </c>
      <c r="F19" s="3" t="s">
        <v>8</v>
      </c>
      <c r="G19" s="3" t="s">
        <v>8</v>
      </c>
      <c r="H19" s="3" t="s">
        <v>8</v>
      </c>
    </row>
    <row r="20" spans="2:9" x14ac:dyDescent="0.3">
      <c r="B20">
        <v>4</v>
      </c>
      <c r="C20">
        <v>12</v>
      </c>
      <c r="D20">
        <f>AVERAGE(C17:C19)</f>
        <v>19</v>
      </c>
      <c r="E20">
        <f>C20-D20</f>
        <v>-7</v>
      </c>
      <c r="F20">
        <f>(E20)^2</f>
        <v>49</v>
      </c>
      <c r="G20" s="17">
        <f>E20/C20</f>
        <v>-0.58333333333333337</v>
      </c>
      <c r="H20" s="17">
        <f>ABS(G20)</f>
        <v>0.58333333333333337</v>
      </c>
    </row>
    <row r="21" spans="2:9" x14ac:dyDescent="0.3">
      <c r="B21">
        <v>5</v>
      </c>
      <c r="C21">
        <v>19</v>
      </c>
      <c r="D21">
        <f t="shared" ref="D21:D23" si="5">AVERAGE(C18:C20)</f>
        <v>15</v>
      </c>
      <c r="E21">
        <f t="shared" ref="E21:E23" si="6">C21-D21</f>
        <v>4</v>
      </c>
      <c r="F21">
        <f t="shared" ref="F21:F23" si="7">(E21)^2</f>
        <v>16</v>
      </c>
      <c r="G21" s="17">
        <f t="shared" ref="G21:G23" si="8">E21/C21</f>
        <v>0.21052631578947367</v>
      </c>
      <c r="H21" s="17">
        <f t="shared" ref="H21:H23" si="9">ABS(G21)</f>
        <v>0.21052631578947367</v>
      </c>
    </row>
    <row r="22" spans="2:9" x14ac:dyDescent="0.3">
      <c r="B22">
        <v>6</v>
      </c>
      <c r="C22">
        <v>23</v>
      </c>
      <c r="D22">
        <f t="shared" si="5"/>
        <v>17</v>
      </c>
      <c r="E22">
        <f t="shared" si="6"/>
        <v>6</v>
      </c>
      <c r="F22">
        <f t="shared" si="7"/>
        <v>36</v>
      </c>
      <c r="G22" s="17">
        <f t="shared" si="8"/>
        <v>0.2608695652173913</v>
      </c>
      <c r="H22" s="17">
        <f t="shared" si="9"/>
        <v>0.2608695652173913</v>
      </c>
    </row>
    <row r="23" spans="2:9" ht="15" thickBot="1" x14ac:dyDescent="0.35">
      <c r="B23" s="14">
        <v>7</v>
      </c>
      <c r="C23" s="14">
        <v>15</v>
      </c>
      <c r="D23" s="14">
        <f t="shared" si="5"/>
        <v>18</v>
      </c>
      <c r="E23" s="14">
        <f t="shared" si="6"/>
        <v>-3</v>
      </c>
      <c r="F23" s="14">
        <f t="shared" si="7"/>
        <v>9</v>
      </c>
      <c r="G23" s="24">
        <f t="shared" si="8"/>
        <v>-0.2</v>
      </c>
      <c r="H23" s="24">
        <f t="shared" si="9"/>
        <v>0.2</v>
      </c>
    </row>
    <row r="24" spans="2:9" x14ac:dyDescent="0.3">
      <c r="E24">
        <f>SUM(E20:E23)</f>
        <v>0</v>
      </c>
      <c r="F24">
        <f>SUM(F20:F23)</f>
        <v>110</v>
      </c>
      <c r="H24" s="19">
        <f>SUM(H20:H23)</f>
        <v>1.2547292143401982</v>
      </c>
    </row>
    <row r="28" spans="2:9" x14ac:dyDescent="0.3">
      <c r="D28" t="s">
        <v>72</v>
      </c>
      <c r="E28">
        <f>E24/(7-3)</f>
        <v>0</v>
      </c>
    </row>
    <row r="29" spans="2:9" x14ac:dyDescent="0.3">
      <c r="D29" t="s">
        <v>73</v>
      </c>
      <c r="E29">
        <f>F24/(7-3)</f>
        <v>27.5</v>
      </c>
    </row>
    <row r="30" spans="2:9" x14ac:dyDescent="0.3">
      <c r="D30" t="s">
        <v>74</v>
      </c>
      <c r="E30" s="17">
        <f>H24/(7-3)</f>
        <v>0.31368230358504956</v>
      </c>
    </row>
    <row r="32" spans="2:9" x14ac:dyDescent="0.3">
      <c r="B32" s="38" t="s">
        <v>15</v>
      </c>
      <c r="C32" s="38"/>
      <c r="D32" s="38"/>
      <c r="E32" s="38"/>
      <c r="F32" s="38"/>
      <c r="G32" s="38"/>
      <c r="H32" s="38"/>
      <c r="I32" s="38"/>
    </row>
    <row r="33" spans="2:9" x14ac:dyDescent="0.3">
      <c r="B33" s="25" t="s">
        <v>18</v>
      </c>
      <c r="C33" s="25" t="s">
        <v>62</v>
      </c>
      <c r="D33" s="25" t="s">
        <v>1</v>
      </c>
      <c r="E33" s="25" t="s">
        <v>3</v>
      </c>
      <c r="F33" s="25" t="s">
        <v>66</v>
      </c>
      <c r="G33" s="25" t="s">
        <v>6</v>
      </c>
      <c r="H33" s="25" t="s">
        <v>7</v>
      </c>
      <c r="I33" s="25" t="s">
        <v>13</v>
      </c>
    </row>
    <row r="34" spans="2:9" x14ac:dyDescent="0.3">
      <c r="B34" s="25"/>
      <c r="C34" s="39"/>
      <c r="D34" s="39"/>
      <c r="E34" s="39"/>
      <c r="F34" s="25"/>
      <c r="G34" s="39"/>
      <c r="H34" s="25"/>
      <c r="I34" s="39"/>
    </row>
    <row r="35" spans="2:9" x14ac:dyDescent="0.3">
      <c r="B35" s="25"/>
      <c r="C35" s="40"/>
      <c r="D35" s="40"/>
      <c r="E35" s="40"/>
      <c r="F35" s="25"/>
      <c r="G35" s="40"/>
      <c r="H35" s="25"/>
      <c r="I35" s="40"/>
    </row>
    <row r="36" spans="2:9" x14ac:dyDescent="0.3">
      <c r="B36" s="25"/>
      <c r="C36" s="41"/>
      <c r="D36" s="41"/>
      <c r="E36" s="41"/>
      <c r="F36" s="25"/>
      <c r="G36" s="41"/>
      <c r="H36" s="25"/>
      <c r="I36" s="41"/>
    </row>
    <row r="37" spans="2:9" x14ac:dyDescent="0.3">
      <c r="B37" s="25">
        <v>1</v>
      </c>
      <c r="C37" s="25">
        <v>24</v>
      </c>
      <c r="D37" s="11">
        <f>24</f>
        <v>24</v>
      </c>
      <c r="E37" s="12">
        <f>C37-D37</f>
        <v>0</v>
      </c>
      <c r="F37" s="12">
        <f>E37^2</f>
        <v>0</v>
      </c>
      <c r="G37" s="26">
        <f>E37/C37</f>
        <v>0</v>
      </c>
      <c r="H37" s="26">
        <f>ABS(G37)</f>
        <v>0</v>
      </c>
      <c r="I37" s="25">
        <v>0.2</v>
      </c>
    </row>
    <row r="38" spans="2:9" x14ac:dyDescent="0.3">
      <c r="B38" s="25">
        <v>2</v>
      </c>
      <c r="C38" s="25">
        <v>13</v>
      </c>
      <c r="D38" s="12">
        <f>C37*$I$37+(1-$I$37)*D37</f>
        <v>24.000000000000004</v>
      </c>
      <c r="E38" s="12">
        <f t="shared" ref="E38:E43" si="10">C38-D38</f>
        <v>-11.000000000000004</v>
      </c>
      <c r="F38" s="12">
        <f t="shared" ref="F38:F43" si="11">E38^2</f>
        <v>121.00000000000009</v>
      </c>
      <c r="G38" s="26">
        <f t="shared" ref="G38:G43" si="12">E38/C38</f>
        <v>-0.84615384615384648</v>
      </c>
      <c r="H38" s="26">
        <f t="shared" ref="H38:H43" si="13">ABS(G38)</f>
        <v>0.84615384615384648</v>
      </c>
      <c r="I38" s="25"/>
    </row>
    <row r="39" spans="2:9" x14ac:dyDescent="0.3">
      <c r="B39" s="25">
        <v>3</v>
      </c>
      <c r="C39" s="25">
        <v>20</v>
      </c>
      <c r="D39" s="12">
        <f t="shared" ref="D39:D43" si="14">C38*$I$37+(1-$I$37)*D38</f>
        <v>21.800000000000004</v>
      </c>
      <c r="E39" s="12">
        <f t="shared" si="10"/>
        <v>-1.8000000000000043</v>
      </c>
      <c r="F39" s="12">
        <f t="shared" si="11"/>
        <v>3.2400000000000153</v>
      </c>
      <c r="G39" s="26">
        <f t="shared" si="12"/>
        <v>-9.0000000000000219E-2</v>
      </c>
      <c r="H39" s="26">
        <f t="shared" si="13"/>
        <v>9.0000000000000219E-2</v>
      </c>
      <c r="I39" s="25"/>
    </row>
    <row r="40" spans="2:9" x14ac:dyDescent="0.3">
      <c r="B40" s="25">
        <v>4</v>
      </c>
      <c r="C40" s="25">
        <v>12</v>
      </c>
      <c r="D40" s="12">
        <f t="shared" si="14"/>
        <v>21.440000000000005</v>
      </c>
      <c r="E40" s="12">
        <f t="shared" si="10"/>
        <v>-9.4400000000000048</v>
      </c>
      <c r="F40" s="12">
        <f t="shared" si="11"/>
        <v>89.113600000000091</v>
      </c>
      <c r="G40" s="26">
        <f t="shared" si="12"/>
        <v>-0.78666666666666707</v>
      </c>
      <c r="H40" s="26">
        <f t="shared" si="13"/>
        <v>0.78666666666666707</v>
      </c>
      <c r="I40" s="25"/>
    </row>
    <row r="41" spans="2:9" x14ac:dyDescent="0.3">
      <c r="B41" s="25">
        <v>5</v>
      </c>
      <c r="C41" s="25">
        <v>19</v>
      </c>
      <c r="D41" s="12">
        <f t="shared" si="14"/>
        <v>19.552000000000007</v>
      </c>
      <c r="E41" s="12">
        <f t="shared" si="10"/>
        <v>-0.55200000000000671</v>
      </c>
      <c r="F41" s="12">
        <f t="shared" si="11"/>
        <v>0.30470400000000741</v>
      </c>
      <c r="G41" s="26">
        <f t="shared" si="12"/>
        <v>-2.9052631578947722E-2</v>
      </c>
      <c r="H41" s="26">
        <f t="shared" si="13"/>
        <v>2.9052631578947722E-2</v>
      </c>
      <c r="I41" s="25"/>
    </row>
    <row r="42" spans="2:9" x14ac:dyDescent="0.3">
      <c r="B42" s="25">
        <v>6</v>
      </c>
      <c r="C42" s="25">
        <v>23</v>
      </c>
      <c r="D42" s="12">
        <f t="shared" si="14"/>
        <v>19.441600000000005</v>
      </c>
      <c r="E42" s="12">
        <f t="shared" si="10"/>
        <v>3.5583999999999953</v>
      </c>
      <c r="F42" s="12">
        <f t="shared" si="11"/>
        <v>12.662210559999966</v>
      </c>
      <c r="G42" s="26">
        <f t="shared" si="12"/>
        <v>0.15471304347826068</v>
      </c>
      <c r="H42" s="26">
        <f t="shared" si="13"/>
        <v>0.15471304347826068</v>
      </c>
      <c r="I42" s="25"/>
    </row>
    <row r="43" spans="2:9" x14ac:dyDescent="0.3">
      <c r="B43" s="25">
        <v>7</v>
      </c>
      <c r="C43" s="25">
        <v>15</v>
      </c>
      <c r="D43" s="12">
        <f t="shared" si="14"/>
        <v>20.153280000000006</v>
      </c>
      <c r="E43" s="12">
        <f t="shared" si="10"/>
        <v>-5.1532800000000059</v>
      </c>
      <c r="F43" s="12">
        <f t="shared" si="11"/>
        <v>26.55629475840006</v>
      </c>
      <c r="G43" s="26">
        <f t="shared" si="12"/>
        <v>-0.34355200000000041</v>
      </c>
      <c r="H43" s="26">
        <f t="shared" si="13"/>
        <v>0.34355200000000041</v>
      </c>
      <c r="I43" s="25"/>
    </row>
    <row r="44" spans="2:9" x14ac:dyDescent="0.3">
      <c r="E44" s="6">
        <f>SUM(E37:E43)</f>
        <v>-24.38688000000003</v>
      </c>
      <c r="F44" s="6">
        <f>SUM(F37:F43)</f>
        <v>252.87680931840026</v>
      </c>
      <c r="H44" s="19">
        <f>SUM(H37:H43)</f>
        <v>2.2501381878777225</v>
      </c>
    </row>
    <row r="45" spans="2:9" x14ac:dyDescent="0.3">
      <c r="F45" s="6"/>
    </row>
    <row r="46" spans="2:9" x14ac:dyDescent="0.3">
      <c r="D46" t="s">
        <v>72</v>
      </c>
      <c r="E46">
        <f>E44/(7-1)</f>
        <v>-4.064480000000005</v>
      </c>
    </row>
    <row r="47" spans="2:9" x14ac:dyDescent="0.3">
      <c r="D47" t="s">
        <v>73</v>
      </c>
      <c r="E47">
        <f>F44/(B43-1)</f>
        <v>42.146134886400041</v>
      </c>
    </row>
    <row r="48" spans="2:9" x14ac:dyDescent="0.3">
      <c r="D48" t="s">
        <v>74</v>
      </c>
      <c r="E48" s="17">
        <f>H44/(7-1)</f>
        <v>0.37502303131295373</v>
      </c>
    </row>
  </sheetData>
  <mergeCells count="7">
    <mergeCell ref="B12:D12"/>
    <mergeCell ref="B32:I32"/>
    <mergeCell ref="E34:E36"/>
    <mergeCell ref="D34:D36"/>
    <mergeCell ref="C34:C36"/>
    <mergeCell ref="G34:G36"/>
    <mergeCell ref="I34:I3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E905F-CB8C-472C-8B45-3CA537044B2E}">
  <dimension ref="B1:P48"/>
  <sheetViews>
    <sheetView topLeftCell="A7" zoomScale="85" zoomScaleNormal="85" workbookViewId="0">
      <selection activeCell="E31" sqref="E31"/>
    </sheetView>
  </sheetViews>
  <sheetFormatPr defaultRowHeight="14.4" x14ac:dyDescent="0.3"/>
  <cols>
    <col min="5" max="5" width="12.5546875" bestFit="1" customWidth="1"/>
    <col min="6" max="6" width="19.77734375" bestFit="1" customWidth="1"/>
    <col min="7" max="7" width="14.77734375" bestFit="1" customWidth="1"/>
    <col min="8" max="8" width="22.5546875" bestFit="1" customWidth="1"/>
    <col min="9" max="9" width="17.6640625" bestFit="1" customWidth="1"/>
    <col min="11" max="11" width="5.5546875" bestFit="1" customWidth="1"/>
    <col min="12" max="12" width="8" bestFit="1" customWidth="1"/>
    <col min="13" max="13" width="12.5546875" bestFit="1" customWidth="1"/>
    <col min="14" max="14" width="19.77734375" bestFit="1" customWidth="1"/>
    <col min="15" max="15" width="14.77734375" bestFit="1" customWidth="1"/>
    <col min="16" max="16" width="22.5546875" bestFit="1" customWidth="1"/>
  </cols>
  <sheetData>
    <row r="1" spans="2:16" x14ac:dyDescent="0.3">
      <c r="J1" t="s">
        <v>18</v>
      </c>
      <c r="K1" t="s">
        <v>62</v>
      </c>
      <c r="L1" t="s">
        <v>1</v>
      </c>
      <c r="M1" t="s">
        <v>3</v>
      </c>
      <c r="N1" t="s">
        <v>66</v>
      </c>
      <c r="O1" t="s">
        <v>6</v>
      </c>
      <c r="P1" t="s">
        <v>7</v>
      </c>
    </row>
    <row r="5" spans="2:16" x14ac:dyDescent="0.3">
      <c r="J5">
        <v>1</v>
      </c>
      <c r="K5">
        <v>24</v>
      </c>
      <c r="L5" s="3" t="s">
        <v>8</v>
      </c>
      <c r="M5" s="3" t="s">
        <v>8</v>
      </c>
      <c r="N5" s="3" t="s">
        <v>8</v>
      </c>
      <c r="O5" s="3" t="s">
        <v>8</v>
      </c>
      <c r="P5" s="3" t="s">
        <v>8</v>
      </c>
    </row>
    <row r="6" spans="2:16" x14ac:dyDescent="0.3">
      <c r="J6">
        <v>2</v>
      </c>
      <c r="K6">
        <v>13</v>
      </c>
      <c r="L6" s="3" t="s">
        <v>8</v>
      </c>
      <c r="M6" s="3" t="s">
        <v>8</v>
      </c>
      <c r="N6" s="3" t="s">
        <v>8</v>
      </c>
      <c r="O6" s="3" t="s">
        <v>8</v>
      </c>
      <c r="P6" s="3" t="s">
        <v>8</v>
      </c>
    </row>
    <row r="7" spans="2:16" x14ac:dyDescent="0.3">
      <c r="J7">
        <v>3</v>
      </c>
      <c r="K7">
        <v>20</v>
      </c>
      <c r="L7" s="3" t="s">
        <v>8</v>
      </c>
      <c r="M7" s="3" t="s">
        <v>8</v>
      </c>
      <c r="N7" s="3" t="s">
        <v>8</v>
      </c>
      <c r="O7" s="3" t="s">
        <v>8</v>
      </c>
      <c r="P7" s="3" t="s">
        <v>8</v>
      </c>
    </row>
    <row r="8" spans="2:16" x14ac:dyDescent="0.3">
      <c r="J8">
        <v>4</v>
      </c>
      <c r="K8">
        <v>12</v>
      </c>
      <c r="L8">
        <f>AVERAGE(K5:K7)</f>
        <v>19</v>
      </c>
      <c r="M8">
        <f>K8-L8</f>
        <v>-7</v>
      </c>
      <c r="N8">
        <f>(M8)^2</f>
        <v>49</v>
      </c>
      <c r="O8" s="17">
        <f>M8/K8</f>
        <v>-0.58333333333333337</v>
      </c>
      <c r="P8" s="17">
        <f>ABS(O8)</f>
        <v>0.58333333333333337</v>
      </c>
    </row>
    <row r="9" spans="2:16" x14ac:dyDescent="0.3">
      <c r="J9">
        <v>5</v>
      </c>
      <c r="K9">
        <v>19</v>
      </c>
      <c r="L9">
        <f t="shared" ref="L9:L11" si="0">AVERAGE(K6:K8)</f>
        <v>15</v>
      </c>
      <c r="M9">
        <f t="shared" ref="M9:M11" si="1">K9-L9</f>
        <v>4</v>
      </c>
      <c r="N9">
        <f t="shared" ref="N9:N11" si="2">(M9)^2</f>
        <v>16</v>
      </c>
      <c r="O9" s="17">
        <f t="shared" ref="O9:O11" si="3">M9/K9</f>
        <v>0.21052631578947367</v>
      </c>
      <c r="P9" s="17">
        <f t="shared" ref="P9:P11" si="4">ABS(O9)</f>
        <v>0.21052631578947367</v>
      </c>
    </row>
    <row r="10" spans="2:16" x14ac:dyDescent="0.3">
      <c r="J10">
        <v>6</v>
      </c>
      <c r="K10">
        <v>23</v>
      </c>
      <c r="L10">
        <f t="shared" si="0"/>
        <v>17</v>
      </c>
      <c r="M10">
        <f t="shared" si="1"/>
        <v>6</v>
      </c>
      <c r="N10">
        <f t="shared" si="2"/>
        <v>36</v>
      </c>
      <c r="O10" s="17">
        <f t="shared" si="3"/>
        <v>0.2608695652173913</v>
      </c>
      <c r="P10" s="17">
        <f t="shared" si="4"/>
        <v>0.2608695652173913</v>
      </c>
    </row>
    <row r="11" spans="2:16" x14ac:dyDescent="0.3">
      <c r="J11">
        <v>7</v>
      </c>
      <c r="K11">
        <v>15</v>
      </c>
      <c r="L11">
        <f t="shared" si="0"/>
        <v>18</v>
      </c>
      <c r="M11">
        <f t="shared" si="1"/>
        <v>-3</v>
      </c>
      <c r="N11">
        <f t="shared" si="2"/>
        <v>9</v>
      </c>
      <c r="O11" s="17">
        <f t="shared" si="3"/>
        <v>-0.2</v>
      </c>
      <c r="P11" s="17">
        <f t="shared" si="4"/>
        <v>0.2</v>
      </c>
    </row>
    <row r="12" spans="2:16" x14ac:dyDescent="0.3">
      <c r="B12" s="37" t="s">
        <v>75</v>
      </c>
      <c r="C12" s="37"/>
      <c r="D12" s="37"/>
    </row>
    <row r="13" spans="2:16" x14ac:dyDescent="0.3">
      <c r="B13" t="s">
        <v>18</v>
      </c>
      <c r="C13" t="s">
        <v>62</v>
      </c>
      <c r="D13" t="s">
        <v>1</v>
      </c>
      <c r="E13" t="s">
        <v>3</v>
      </c>
      <c r="F13" t="s">
        <v>66</v>
      </c>
      <c r="G13" t="s">
        <v>6</v>
      </c>
      <c r="H13" t="s">
        <v>7</v>
      </c>
    </row>
    <row r="17" spans="2:9" x14ac:dyDescent="0.3">
      <c r="B17">
        <v>1</v>
      </c>
      <c r="C17">
        <v>18</v>
      </c>
      <c r="D17" s="3" t="s">
        <v>8</v>
      </c>
      <c r="E17" s="3" t="s">
        <v>8</v>
      </c>
      <c r="F17" s="3" t="s">
        <v>8</v>
      </c>
      <c r="G17" s="3" t="s">
        <v>8</v>
      </c>
      <c r="H17" s="3" t="s">
        <v>8</v>
      </c>
    </row>
    <row r="18" spans="2:9" x14ac:dyDescent="0.3">
      <c r="B18">
        <v>2</v>
      </c>
      <c r="C18">
        <v>13</v>
      </c>
      <c r="D18" s="3" t="s">
        <v>8</v>
      </c>
      <c r="E18" s="3" t="s">
        <v>8</v>
      </c>
      <c r="F18" s="3" t="s">
        <v>8</v>
      </c>
      <c r="G18" s="3" t="s">
        <v>8</v>
      </c>
      <c r="H18" s="3" t="s">
        <v>8</v>
      </c>
    </row>
    <row r="19" spans="2:9" x14ac:dyDescent="0.3">
      <c r="B19">
        <v>3</v>
      </c>
      <c r="C19">
        <v>16</v>
      </c>
      <c r="D19" s="3" t="s">
        <v>8</v>
      </c>
      <c r="E19" s="3" t="s">
        <v>8</v>
      </c>
      <c r="F19" s="3" t="s">
        <v>8</v>
      </c>
      <c r="G19" s="3" t="s">
        <v>8</v>
      </c>
      <c r="H19" s="3" t="s">
        <v>8</v>
      </c>
    </row>
    <row r="20" spans="2:9" x14ac:dyDescent="0.3">
      <c r="B20">
        <v>4</v>
      </c>
      <c r="C20">
        <v>11</v>
      </c>
      <c r="D20">
        <f>AVERAGE(C17:C19)</f>
        <v>15.666666666666666</v>
      </c>
      <c r="E20">
        <f>C20-D20</f>
        <v>-4.6666666666666661</v>
      </c>
      <c r="F20">
        <f>(E20)^2</f>
        <v>21.777777777777771</v>
      </c>
      <c r="G20" s="17">
        <f>E20/C20</f>
        <v>-0.4242424242424242</v>
      </c>
      <c r="H20" s="17">
        <f>ABS(G20)</f>
        <v>0.4242424242424242</v>
      </c>
    </row>
    <row r="21" spans="2:9" x14ac:dyDescent="0.3">
      <c r="B21">
        <v>5</v>
      </c>
      <c r="C21">
        <v>17</v>
      </c>
      <c r="D21">
        <f t="shared" ref="D21:D23" si="5">AVERAGE(C18:C20)</f>
        <v>13.333333333333334</v>
      </c>
      <c r="E21">
        <f t="shared" ref="E21:E22" si="6">C21-D21</f>
        <v>3.6666666666666661</v>
      </c>
      <c r="F21">
        <f t="shared" ref="F21:F22" si="7">(E21)^2</f>
        <v>13.444444444444439</v>
      </c>
      <c r="G21" s="17">
        <f t="shared" ref="G21:G22" si="8">E21/C21</f>
        <v>0.21568627450980388</v>
      </c>
      <c r="H21" s="17">
        <f t="shared" ref="H21:H22" si="9">ABS(G21)</f>
        <v>0.21568627450980388</v>
      </c>
    </row>
    <row r="22" spans="2:9" x14ac:dyDescent="0.3">
      <c r="B22">
        <v>6</v>
      </c>
      <c r="C22">
        <v>14</v>
      </c>
      <c r="D22">
        <f t="shared" si="5"/>
        <v>14.666666666666666</v>
      </c>
      <c r="E22">
        <f t="shared" si="6"/>
        <v>-0.66666666666666607</v>
      </c>
      <c r="F22">
        <f t="shared" si="7"/>
        <v>0.44444444444444364</v>
      </c>
      <c r="G22" s="17">
        <f t="shared" si="8"/>
        <v>-4.7619047619047575E-2</v>
      </c>
      <c r="H22" s="17">
        <f t="shared" si="9"/>
        <v>4.7619047619047575E-2</v>
      </c>
    </row>
    <row r="23" spans="2:9" ht="15" thickBot="1" x14ac:dyDescent="0.35">
      <c r="B23" s="14">
        <v>7</v>
      </c>
      <c r="C23" s="14">
        <v>0</v>
      </c>
      <c r="D23" s="14">
        <f t="shared" si="5"/>
        <v>14</v>
      </c>
      <c r="E23" s="14"/>
      <c r="F23" s="14"/>
      <c r="G23" s="24"/>
      <c r="H23" s="24"/>
    </row>
    <row r="24" spans="2:9" x14ac:dyDescent="0.3">
      <c r="E24">
        <f>SUM(E20:E23)</f>
        <v>-1.6666666666666661</v>
      </c>
      <c r="F24">
        <f>SUM(F20:F23)</f>
        <v>35.666666666666657</v>
      </c>
      <c r="H24" s="19">
        <f>SUM(H20:H23)</f>
        <v>0.68754774637127569</v>
      </c>
    </row>
    <row r="28" spans="2:9" x14ac:dyDescent="0.3">
      <c r="D28" t="s">
        <v>72</v>
      </c>
      <c r="E28">
        <f>E24/(7-3)</f>
        <v>-0.41666666666666652</v>
      </c>
    </row>
    <row r="29" spans="2:9" x14ac:dyDescent="0.3">
      <c r="D29" t="s">
        <v>73</v>
      </c>
      <c r="E29">
        <f>F24/(7-3)</f>
        <v>8.9166666666666643</v>
      </c>
    </row>
    <row r="30" spans="2:9" x14ac:dyDescent="0.3">
      <c r="D30" t="s">
        <v>74</v>
      </c>
      <c r="E30" s="17">
        <f>H24/(7-3)</f>
        <v>0.17188693659281892</v>
      </c>
    </row>
    <row r="32" spans="2:9" x14ac:dyDescent="0.3">
      <c r="B32" s="38" t="s">
        <v>15</v>
      </c>
      <c r="C32" s="38"/>
      <c r="D32" s="38"/>
      <c r="E32" s="38"/>
      <c r="F32" s="38"/>
      <c r="G32" s="38"/>
      <c r="H32" s="38"/>
      <c r="I32" s="38"/>
    </row>
    <row r="33" spans="2:9" x14ac:dyDescent="0.3">
      <c r="B33" s="25" t="s">
        <v>18</v>
      </c>
      <c r="C33" s="25" t="s">
        <v>62</v>
      </c>
      <c r="D33" s="25" t="s">
        <v>1</v>
      </c>
      <c r="E33" s="25" t="s">
        <v>3</v>
      </c>
      <c r="F33" s="25" t="s">
        <v>66</v>
      </c>
      <c r="G33" s="25" t="s">
        <v>6</v>
      </c>
      <c r="H33" s="25" t="s">
        <v>7</v>
      </c>
      <c r="I33" s="25" t="s">
        <v>13</v>
      </c>
    </row>
    <row r="34" spans="2:9" x14ac:dyDescent="0.3">
      <c r="B34" s="25"/>
      <c r="C34" s="39"/>
      <c r="D34" s="39"/>
      <c r="E34" s="39"/>
      <c r="F34" s="25"/>
      <c r="G34" s="39"/>
      <c r="H34" s="25"/>
      <c r="I34" s="39"/>
    </row>
    <row r="35" spans="2:9" x14ac:dyDescent="0.3">
      <c r="B35" s="25"/>
      <c r="C35" s="40"/>
      <c r="D35" s="40"/>
      <c r="E35" s="40"/>
      <c r="F35" s="25"/>
      <c r="G35" s="40"/>
      <c r="H35" s="25"/>
      <c r="I35" s="40"/>
    </row>
    <row r="36" spans="2:9" x14ac:dyDescent="0.3">
      <c r="B36" s="25"/>
      <c r="C36" s="41"/>
      <c r="D36" s="41"/>
      <c r="E36" s="41"/>
      <c r="F36" s="25"/>
      <c r="G36" s="41"/>
      <c r="H36" s="25"/>
      <c r="I36" s="41"/>
    </row>
    <row r="37" spans="2:9" x14ac:dyDescent="0.3">
      <c r="B37" s="25">
        <v>1</v>
      </c>
      <c r="C37" s="25">
        <v>18</v>
      </c>
      <c r="D37" s="11">
        <v>18</v>
      </c>
      <c r="E37" s="12">
        <f>C37-D37</f>
        <v>0</v>
      </c>
      <c r="F37" s="12">
        <f>ABS(E37)</f>
        <v>0</v>
      </c>
      <c r="G37" s="26">
        <f>E37/C37</f>
        <v>0</v>
      </c>
      <c r="H37" s="26">
        <f>ABS(G37)</f>
        <v>0</v>
      </c>
      <c r="I37" s="25">
        <v>0.2</v>
      </c>
    </row>
    <row r="38" spans="2:9" x14ac:dyDescent="0.3">
      <c r="B38" s="25">
        <v>2</v>
      </c>
      <c r="C38" s="25">
        <v>13</v>
      </c>
      <c r="D38" s="12">
        <f>C37*$I$37+(1-$I$37)*D37</f>
        <v>18</v>
      </c>
      <c r="E38" s="12">
        <f t="shared" ref="E38:E42" si="10">C38-D38</f>
        <v>-5</v>
      </c>
      <c r="F38" s="12">
        <f t="shared" ref="F38:F42" si="11">ABS(E38)</f>
        <v>5</v>
      </c>
      <c r="G38" s="26">
        <f t="shared" ref="G38:G42" si="12">E38/C38</f>
        <v>-0.38461538461538464</v>
      </c>
      <c r="H38" s="26">
        <f t="shared" ref="H38:H42" si="13">ABS(G38)</f>
        <v>0.38461538461538464</v>
      </c>
      <c r="I38" s="25"/>
    </row>
    <row r="39" spans="2:9" x14ac:dyDescent="0.3">
      <c r="B39" s="25">
        <v>3</v>
      </c>
      <c r="C39" s="25">
        <v>16</v>
      </c>
      <c r="D39" s="12">
        <f t="shared" ref="D39:D43" si="14">C38*$I$37+(1-$I$37)*D38</f>
        <v>17</v>
      </c>
      <c r="E39" s="12">
        <f t="shared" si="10"/>
        <v>-1</v>
      </c>
      <c r="F39" s="12">
        <f t="shared" si="11"/>
        <v>1</v>
      </c>
      <c r="G39" s="26">
        <f t="shared" si="12"/>
        <v>-6.25E-2</v>
      </c>
      <c r="H39" s="26">
        <f t="shared" si="13"/>
        <v>6.25E-2</v>
      </c>
      <c r="I39" s="25"/>
    </row>
    <row r="40" spans="2:9" x14ac:dyDescent="0.3">
      <c r="B40" s="25">
        <v>4</v>
      </c>
      <c r="C40" s="25">
        <v>11</v>
      </c>
      <c r="D40" s="12">
        <f t="shared" si="14"/>
        <v>16.8</v>
      </c>
      <c r="E40" s="12">
        <f t="shared" si="10"/>
        <v>-5.8000000000000007</v>
      </c>
      <c r="F40" s="12">
        <f t="shared" si="11"/>
        <v>5.8000000000000007</v>
      </c>
      <c r="G40" s="26">
        <f t="shared" si="12"/>
        <v>-0.52727272727272734</v>
      </c>
      <c r="H40" s="26">
        <f t="shared" si="13"/>
        <v>0.52727272727272734</v>
      </c>
      <c r="I40" s="25"/>
    </row>
    <row r="41" spans="2:9" x14ac:dyDescent="0.3">
      <c r="B41" s="25">
        <v>5</v>
      </c>
      <c r="C41" s="25">
        <v>17</v>
      </c>
      <c r="D41" s="12">
        <f t="shared" si="14"/>
        <v>15.64</v>
      </c>
      <c r="E41" s="12">
        <f t="shared" si="10"/>
        <v>1.3599999999999994</v>
      </c>
      <c r="F41" s="12">
        <f t="shared" si="11"/>
        <v>1.3599999999999994</v>
      </c>
      <c r="G41" s="26">
        <f t="shared" si="12"/>
        <v>7.999999999999996E-2</v>
      </c>
      <c r="H41" s="26">
        <f t="shared" si="13"/>
        <v>7.999999999999996E-2</v>
      </c>
      <c r="I41" s="25"/>
    </row>
    <row r="42" spans="2:9" x14ac:dyDescent="0.3">
      <c r="B42" s="25">
        <v>6</v>
      </c>
      <c r="C42" s="25">
        <v>14</v>
      </c>
      <c r="D42" s="12">
        <f t="shared" si="14"/>
        <v>15.912000000000001</v>
      </c>
      <c r="E42" s="12">
        <f t="shared" si="10"/>
        <v>-1.9120000000000008</v>
      </c>
      <c r="F42" s="12">
        <f t="shared" si="11"/>
        <v>1.9120000000000008</v>
      </c>
      <c r="G42" s="26">
        <f t="shared" si="12"/>
        <v>-0.13657142857142862</v>
      </c>
      <c r="H42" s="26">
        <f t="shared" si="13"/>
        <v>0.13657142857142862</v>
      </c>
      <c r="I42" s="25"/>
    </row>
    <row r="43" spans="2:9" x14ac:dyDescent="0.3">
      <c r="B43" s="25">
        <v>7</v>
      </c>
      <c r="C43" s="25">
        <v>0</v>
      </c>
      <c r="D43" s="12">
        <f t="shared" si="14"/>
        <v>15.529600000000002</v>
      </c>
      <c r="E43" s="12"/>
      <c r="F43" s="12"/>
      <c r="G43" s="26"/>
      <c r="H43" s="26"/>
      <c r="I43" s="25"/>
    </row>
    <row r="44" spans="2:9" x14ac:dyDescent="0.3">
      <c r="E44" s="6">
        <f>SUM(E37:E43)</f>
        <v>-12.352000000000002</v>
      </c>
      <c r="F44" s="6">
        <f>SUM(F37:F43)</f>
        <v>15.072000000000001</v>
      </c>
      <c r="H44" s="19">
        <f>SUM(H37:H43)</f>
        <v>1.1909595404595406</v>
      </c>
    </row>
    <row r="45" spans="2:9" x14ac:dyDescent="0.3">
      <c r="F45" s="6"/>
    </row>
    <row r="46" spans="2:9" x14ac:dyDescent="0.3">
      <c r="D46" t="s">
        <v>72</v>
      </c>
      <c r="E46">
        <f>E44/(7-1)</f>
        <v>-2.0586666666666669</v>
      </c>
    </row>
    <row r="47" spans="2:9" x14ac:dyDescent="0.3">
      <c r="D47" t="s">
        <v>73</v>
      </c>
      <c r="E47">
        <f>F44/(B43-1)</f>
        <v>2.512</v>
      </c>
    </row>
    <row r="48" spans="2:9" x14ac:dyDescent="0.3">
      <c r="D48" t="s">
        <v>74</v>
      </c>
      <c r="E48" s="17">
        <f>H44/(7-1)</f>
        <v>0.19849325674325677</v>
      </c>
    </row>
  </sheetData>
  <mergeCells count="7">
    <mergeCell ref="B12:D12"/>
    <mergeCell ref="B32:I32"/>
    <mergeCell ref="C34:C36"/>
    <mergeCell ref="D34:D36"/>
    <mergeCell ref="E34:E36"/>
    <mergeCell ref="G34:G36"/>
    <mergeCell ref="I34:I3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54EA7-F732-4FC8-9A30-6B4E094D5BFC}">
  <dimension ref="A25:J62"/>
  <sheetViews>
    <sheetView workbookViewId="0">
      <selection activeCell="E56" sqref="E56"/>
    </sheetView>
  </sheetViews>
  <sheetFormatPr defaultColWidth="15.77734375" defaultRowHeight="14.4" x14ac:dyDescent="0.3"/>
  <cols>
    <col min="6" max="6" width="27.77734375" bestFit="1" customWidth="1"/>
    <col min="7" max="7" width="19.77734375" bestFit="1" customWidth="1"/>
    <col min="8" max="8" width="17.88671875" bestFit="1" customWidth="1"/>
    <col min="9" max="9" width="30" bestFit="1" customWidth="1"/>
  </cols>
  <sheetData>
    <row r="25" spans="1:9" x14ac:dyDescent="0.3">
      <c r="A25" t="s">
        <v>70</v>
      </c>
      <c r="B25" t="s">
        <v>0</v>
      </c>
      <c r="C25" t="s">
        <v>62</v>
      </c>
      <c r="D25" t="s">
        <v>63</v>
      </c>
      <c r="E25" t="s">
        <v>64</v>
      </c>
      <c r="F25" t="s">
        <v>65</v>
      </c>
      <c r="G25" t="s">
        <v>66</v>
      </c>
      <c r="H25" t="s">
        <v>67</v>
      </c>
      <c r="I25" t="s">
        <v>68</v>
      </c>
    </row>
    <row r="28" spans="1:9" x14ac:dyDescent="0.3">
      <c r="B28">
        <v>1</v>
      </c>
      <c r="C28">
        <v>24</v>
      </c>
      <c r="D28">
        <v>0</v>
      </c>
      <c r="E28">
        <v>0</v>
      </c>
      <c r="F28">
        <v>0</v>
      </c>
      <c r="G28">
        <v>0</v>
      </c>
      <c r="H28" s="17">
        <f>E28/C28</f>
        <v>0</v>
      </c>
      <c r="I28" s="17">
        <f>ABS(H28)</f>
        <v>0</v>
      </c>
    </row>
    <row r="29" spans="1:9" x14ac:dyDescent="0.3">
      <c r="B29">
        <v>2</v>
      </c>
      <c r="C29">
        <v>13</v>
      </c>
      <c r="D29">
        <f>C28</f>
        <v>24</v>
      </c>
      <c r="E29">
        <f t="shared" ref="E29:E33" si="0">C29-D29</f>
        <v>-11</v>
      </c>
      <c r="F29">
        <f t="shared" ref="F29:F34" si="1">ABS(E29)</f>
        <v>11</v>
      </c>
      <c r="G29">
        <f t="shared" ref="G29:G34" si="2">(E29)^2</f>
        <v>121</v>
      </c>
      <c r="H29" s="17">
        <f t="shared" ref="H29:H34" si="3">E29/C29</f>
        <v>-0.84615384615384615</v>
      </c>
      <c r="I29" s="17">
        <f t="shared" ref="I29:I33" si="4">ABS(H29)</f>
        <v>0.84615384615384615</v>
      </c>
    </row>
    <row r="30" spans="1:9" x14ac:dyDescent="0.3">
      <c r="B30">
        <v>3</v>
      </c>
      <c r="C30">
        <v>20</v>
      </c>
      <c r="D30">
        <f t="shared" ref="D30:D33" si="5">C29</f>
        <v>13</v>
      </c>
      <c r="E30">
        <f t="shared" si="0"/>
        <v>7</v>
      </c>
      <c r="F30">
        <f t="shared" si="1"/>
        <v>7</v>
      </c>
      <c r="G30">
        <f t="shared" si="2"/>
        <v>49</v>
      </c>
      <c r="H30" s="17">
        <f t="shared" si="3"/>
        <v>0.35</v>
      </c>
      <c r="I30" s="17">
        <f t="shared" si="4"/>
        <v>0.35</v>
      </c>
    </row>
    <row r="31" spans="1:9" x14ac:dyDescent="0.3">
      <c r="B31">
        <v>4</v>
      </c>
      <c r="C31">
        <v>12</v>
      </c>
      <c r="D31">
        <f t="shared" si="5"/>
        <v>20</v>
      </c>
      <c r="E31">
        <f t="shared" si="0"/>
        <v>-8</v>
      </c>
      <c r="F31">
        <f t="shared" si="1"/>
        <v>8</v>
      </c>
      <c r="G31">
        <f t="shared" si="2"/>
        <v>64</v>
      </c>
      <c r="H31" s="17">
        <f t="shared" si="3"/>
        <v>-0.66666666666666663</v>
      </c>
      <c r="I31" s="17">
        <f t="shared" si="4"/>
        <v>0.66666666666666663</v>
      </c>
    </row>
    <row r="32" spans="1:9" x14ac:dyDescent="0.3">
      <c r="B32">
        <v>5</v>
      </c>
      <c r="C32">
        <v>19</v>
      </c>
      <c r="D32">
        <f t="shared" si="5"/>
        <v>12</v>
      </c>
      <c r="E32">
        <f t="shared" si="0"/>
        <v>7</v>
      </c>
      <c r="F32">
        <f t="shared" si="1"/>
        <v>7</v>
      </c>
      <c r="G32">
        <f t="shared" si="2"/>
        <v>49</v>
      </c>
      <c r="H32" s="17">
        <f t="shared" si="3"/>
        <v>0.36842105263157893</v>
      </c>
      <c r="I32" s="17">
        <f t="shared" si="4"/>
        <v>0.36842105263157893</v>
      </c>
    </row>
    <row r="33" spans="1:10" x14ac:dyDescent="0.3">
      <c r="B33">
        <v>6</v>
      </c>
      <c r="C33">
        <v>23</v>
      </c>
      <c r="D33">
        <f t="shared" si="5"/>
        <v>19</v>
      </c>
      <c r="E33">
        <f t="shared" si="0"/>
        <v>4</v>
      </c>
      <c r="F33">
        <f t="shared" si="1"/>
        <v>4</v>
      </c>
      <c r="G33">
        <f t="shared" si="2"/>
        <v>16</v>
      </c>
      <c r="H33" s="21">
        <f t="shared" si="3"/>
        <v>0.17391304347826086</v>
      </c>
      <c r="I33" s="21">
        <f t="shared" si="4"/>
        <v>0.17391304347826086</v>
      </c>
    </row>
    <row r="34" spans="1:10" ht="15" thickBot="1" x14ac:dyDescent="0.35">
      <c r="B34" s="14">
        <v>7</v>
      </c>
      <c r="C34" s="14">
        <v>15</v>
      </c>
      <c r="D34" s="14">
        <f>C33</f>
        <v>23</v>
      </c>
      <c r="E34" s="14">
        <f>SUM(E28:E33)</f>
        <v>-1</v>
      </c>
      <c r="F34" s="14">
        <f t="shared" si="1"/>
        <v>1</v>
      </c>
      <c r="G34" s="14">
        <f t="shared" si="2"/>
        <v>1</v>
      </c>
      <c r="H34" s="22">
        <f t="shared" si="3"/>
        <v>-6.6666666666666666E-2</v>
      </c>
      <c r="I34" s="23">
        <f>SUM(I28:I33)</f>
        <v>2.4051546089303524</v>
      </c>
    </row>
    <row r="35" spans="1:10" ht="15" thickBot="1" x14ac:dyDescent="0.35">
      <c r="B35">
        <v>8</v>
      </c>
      <c r="D35" s="14">
        <f>C34</f>
        <v>15</v>
      </c>
      <c r="F35">
        <f>SUM(F28:F34)</f>
        <v>38</v>
      </c>
      <c r="G35">
        <f>SUM(G28:G34)</f>
        <v>300</v>
      </c>
      <c r="I35" s="19">
        <f>SUM(I28:I34)</f>
        <v>4.8103092178607048</v>
      </c>
    </row>
    <row r="38" spans="1:10" x14ac:dyDescent="0.3">
      <c r="E38" s="20" t="s">
        <v>69</v>
      </c>
      <c r="F38">
        <f>F35/(B34-1)</f>
        <v>6.333333333333333</v>
      </c>
      <c r="I38" t="s">
        <v>12</v>
      </c>
      <c r="J38" s="17">
        <f>I35/(B34-1)</f>
        <v>0.80171820297678409</v>
      </c>
    </row>
    <row r="41" spans="1:10" x14ac:dyDescent="0.3">
      <c r="E41" s="20" t="s">
        <v>69</v>
      </c>
      <c r="F41">
        <f>G35/(B34-1)</f>
        <v>50</v>
      </c>
    </row>
    <row r="46" spans="1:10" x14ac:dyDescent="0.3">
      <c r="A46" t="s">
        <v>71</v>
      </c>
      <c r="B46" t="s">
        <v>0</v>
      </c>
      <c r="C46" t="s">
        <v>62</v>
      </c>
      <c r="D46" t="s">
        <v>63</v>
      </c>
      <c r="E46" t="s">
        <v>64</v>
      </c>
      <c r="F46" t="s">
        <v>65</v>
      </c>
      <c r="G46" t="s">
        <v>66</v>
      </c>
      <c r="H46" t="s">
        <v>67</v>
      </c>
      <c r="I46" t="s">
        <v>68</v>
      </c>
    </row>
    <row r="49" spans="2:10" x14ac:dyDescent="0.3">
      <c r="B49">
        <v>1</v>
      </c>
      <c r="C49">
        <v>24</v>
      </c>
      <c r="D49">
        <v>0</v>
      </c>
      <c r="E49">
        <v>0</v>
      </c>
      <c r="F49">
        <v>0</v>
      </c>
      <c r="G49">
        <v>0</v>
      </c>
      <c r="H49" s="17">
        <f>E49/C49</f>
        <v>0</v>
      </c>
      <c r="I49" s="17">
        <f>ABS(H49)</f>
        <v>0</v>
      </c>
    </row>
    <row r="50" spans="2:10" x14ac:dyDescent="0.3">
      <c r="B50">
        <v>2</v>
      </c>
      <c r="C50">
        <v>13</v>
      </c>
      <c r="D50">
        <f t="shared" ref="D50:D56" si="6">AVERAGE(C49:C50)</f>
        <v>18.5</v>
      </c>
      <c r="E50">
        <f t="shared" ref="E50:E54" si="7">C50-D50</f>
        <v>-5.5</v>
      </c>
      <c r="F50">
        <f t="shared" ref="F50:F55" si="8">ABS(E50)</f>
        <v>5.5</v>
      </c>
      <c r="G50">
        <f t="shared" ref="G50:G55" si="9">(E50)^2</f>
        <v>30.25</v>
      </c>
      <c r="H50" s="17">
        <f t="shared" ref="H50:H55" si="10">E50/C50</f>
        <v>-0.42307692307692307</v>
      </c>
      <c r="I50" s="17">
        <f t="shared" ref="I50:I54" si="11">ABS(H50)</f>
        <v>0.42307692307692307</v>
      </c>
    </row>
    <row r="51" spans="2:10" x14ac:dyDescent="0.3">
      <c r="B51">
        <v>3</v>
      </c>
      <c r="C51">
        <v>20</v>
      </c>
      <c r="D51">
        <f t="shared" si="6"/>
        <v>16.5</v>
      </c>
      <c r="E51">
        <f t="shared" si="7"/>
        <v>3.5</v>
      </c>
      <c r="F51">
        <f t="shared" si="8"/>
        <v>3.5</v>
      </c>
      <c r="G51">
        <f t="shared" si="9"/>
        <v>12.25</v>
      </c>
      <c r="H51" s="17">
        <f t="shared" si="10"/>
        <v>0.17499999999999999</v>
      </c>
      <c r="I51" s="17">
        <f t="shared" si="11"/>
        <v>0.17499999999999999</v>
      </c>
    </row>
    <row r="52" spans="2:10" x14ac:dyDescent="0.3">
      <c r="B52">
        <v>4</v>
      </c>
      <c r="C52">
        <v>12</v>
      </c>
      <c r="D52">
        <f t="shared" si="6"/>
        <v>16</v>
      </c>
      <c r="E52">
        <f t="shared" si="7"/>
        <v>-4</v>
      </c>
      <c r="F52">
        <f t="shared" si="8"/>
        <v>4</v>
      </c>
      <c r="G52">
        <f t="shared" si="9"/>
        <v>16</v>
      </c>
      <c r="H52" s="17">
        <f t="shared" si="10"/>
        <v>-0.33333333333333331</v>
      </c>
      <c r="I52" s="17">
        <f t="shared" si="11"/>
        <v>0.33333333333333331</v>
      </c>
    </row>
    <row r="53" spans="2:10" x14ac:dyDescent="0.3">
      <c r="B53">
        <v>5</v>
      </c>
      <c r="C53">
        <v>19</v>
      </c>
      <c r="D53">
        <f t="shared" si="6"/>
        <v>15.5</v>
      </c>
      <c r="E53">
        <f t="shared" si="7"/>
        <v>3.5</v>
      </c>
      <c r="F53">
        <f t="shared" si="8"/>
        <v>3.5</v>
      </c>
      <c r="G53">
        <f t="shared" si="9"/>
        <v>12.25</v>
      </c>
      <c r="H53" s="17">
        <f t="shared" si="10"/>
        <v>0.18421052631578946</v>
      </c>
      <c r="I53" s="17">
        <f t="shared" si="11"/>
        <v>0.18421052631578946</v>
      </c>
    </row>
    <row r="54" spans="2:10" x14ac:dyDescent="0.3">
      <c r="B54">
        <v>6</v>
      </c>
      <c r="C54">
        <v>23</v>
      </c>
      <c r="D54">
        <f t="shared" si="6"/>
        <v>21</v>
      </c>
      <c r="E54">
        <f t="shared" si="7"/>
        <v>2</v>
      </c>
      <c r="F54">
        <f t="shared" si="8"/>
        <v>2</v>
      </c>
      <c r="G54">
        <f t="shared" si="9"/>
        <v>4</v>
      </c>
      <c r="H54" s="21">
        <f t="shared" si="10"/>
        <v>8.6956521739130432E-2</v>
      </c>
      <c r="I54" s="21">
        <f t="shared" si="11"/>
        <v>8.6956521739130432E-2</v>
      </c>
    </row>
    <row r="55" spans="2:10" ht="15" thickBot="1" x14ac:dyDescent="0.35">
      <c r="B55" s="14">
        <v>7</v>
      </c>
      <c r="C55" s="14">
        <v>15</v>
      </c>
      <c r="D55">
        <f t="shared" si="6"/>
        <v>19</v>
      </c>
      <c r="E55" s="14">
        <f>SUM(E49:E54)</f>
        <v>-0.5</v>
      </c>
      <c r="F55" s="14">
        <f t="shared" si="8"/>
        <v>0.5</v>
      </c>
      <c r="G55" s="14">
        <f t="shared" si="9"/>
        <v>0.25</v>
      </c>
      <c r="H55" s="22">
        <f t="shared" si="10"/>
        <v>-3.3333333333333333E-2</v>
      </c>
      <c r="I55" s="23">
        <f>SUM(I49:I54)</f>
        <v>1.2025773044651762</v>
      </c>
    </row>
    <row r="56" spans="2:10" x14ac:dyDescent="0.3">
      <c r="B56">
        <v>8</v>
      </c>
      <c r="D56">
        <f t="shared" si="6"/>
        <v>15</v>
      </c>
      <c r="F56">
        <f>SUM(F49:F55)</f>
        <v>19</v>
      </c>
      <c r="G56">
        <f>SUM(G49:G55)</f>
        <v>75</v>
      </c>
      <c r="I56" s="19">
        <f>SUM(I49:I55)</f>
        <v>2.4051546089303524</v>
      </c>
    </row>
    <row r="59" spans="2:10" x14ac:dyDescent="0.3">
      <c r="E59" s="20" t="s">
        <v>69</v>
      </c>
      <c r="F59">
        <f>F56/(B55-1)</f>
        <v>3.1666666666666665</v>
      </c>
      <c r="I59" t="s">
        <v>12</v>
      </c>
      <c r="J59" s="17">
        <f>I56/(B55-1)</f>
        <v>0.40085910148839204</v>
      </c>
    </row>
    <row r="62" spans="2:10" x14ac:dyDescent="0.3">
      <c r="E62" s="20" t="s">
        <v>69</v>
      </c>
      <c r="F62">
        <f>G56/(B55-1)</f>
        <v>12.5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C5BA4-30FA-4E9B-AD65-46516D0DB996}">
  <dimension ref="B11:I25"/>
  <sheetViews>
    <sheetView workbookViewId="0">
      <selection activeCell="G23" sqref="G23"/>
    </sheetView>
  </sheetViews>
  <sheetFormatPr defaultColWidth="15.77734375" defaultRowHeight="14.4" x14ac:dyDescent="0.3"/>
  <cols>
    <col min="6" max="6" width="27.77734375" bestFit="1" customWidth="1"/>
    <col min="7" max="7" width="19.77734375" bestFit="1" customWidth="1"/>
    <col min="8" max="8" width="17.88671875" bestFit="1" customWidth="1"/>
    <col min="9" max="9" width="30" bestFit="1" customWidth="1"/>
  </cols>
  <sheetData>
    <row r="11" spans="2:9" x14ac:dyDescent="0.3">
      <c r="B11" t="s">
        <v>0</v>
      </c>
      <c r="C11" t="s">
        <v>62</v>
      </c>
      <c r="D11" t="s">
        <v>63</v>
      </c>
      <c r="E11" t="s">
        <v>64</v>
      </c>
      <c r="F11" t="s">
        <v>65</v>
      </c>
      <c r="G11" t="s">
        <v>66</v>
      </c>
      <c r="H11" t="s">
        <v>67</v>
      </c>
      <c r="I11" t="s">
        <v>68</v>
      </c>
    </row>
    <row r="14" spans="2:9" x14ac:dyDescent="0.3">
      <c r="B14">
        <v>1</v>
      </c>
      <c r="C14">
        <v>18</v>
      </c>
      <c r="D14">
        <v>0</v>
      </c>
      <c r="E14">
        <v>0</v>
      </c>
      <c r="F14">
        <v>0</v>
      </c>
      <c r="G14">
        <v>0</v>
      </c>
      <c r="H14" s="17">
        <f>E14/C14</f>
        <v>0</v>
      </c>
      <c r="I14" s="17">
        <f>ABS(H14)</f>
        <v>0</v>
      </c>
    </row>
    <row r="15" spans="2:9" x14ac:dyDescent="0.3">
      <c r="B15">
        <v>2</v>
      </c>
      <c r="C15">
        <v>13</v>
      </c>
      <c r="D15">
        <f>AVERAGE(C14:C15)</f>
        <v>15.5</v>
      </c>
      <c r="E15">
        <f t="shared" ref="E15:E19" si="0">C15-D15</f>
        <v>-2.5</v>
      </c>
      <c r="F15">
        <f t="shared" ref="F15:F20" si="1">ABS(E15)</f>
        <v>2.5</v>
      </c>
      <c r="G15">
        <f t="shared" ref="G15:G20" si="2">(E15)^2</f>
        <v>6.25</v>
      </c>
      <c r="H15" s="17">
        <f t="shared" ref="H15:H19" si="3">E15/C15</f>
        <v>-0.19230769230769232</v>
      </c>
      <c r="I15" s="17">
        <f t="shared" ref="I15:I19" si="4">ABS(H15)</f>
        <v>0.19230769230769232</v>
      </c>
    </row>
    <row r="16" spans="2:9" x14ac:dyDescent="0.3">
      <c r="B16">
        <v>3</v>
      </c>
      <c r="C16">
        <v>16</v>
      </c>
      <c r="D16">
        <f>AVERAGE(C15:C16)</f>
        <v>14.5</v>
      </c>
      <c r="E16">
        <f t="shared" si="0"/>
        <v>1.5</v>
      </c>
      <c r="F16">
        <f t="shared" si="1"/>
        <v>1.5</v>
      </c>
      <c r="G16">
        <f t="shared" si="2"/>
        <v>2.25</v>
      </c>
      <c r="H16" s="17">
        <f t="shared" si="3"/>
        <v>9.375E-2</v>
      </c>
      <c r="I16" s="17">
        <f t="shared" si="4"/>
        <v>9.375E-2</v>
      </c>
    </row>
    <row r="17" spans="2:9" x14ac:dyDescent="0.3">
      <c r="B17">
        <v>4</v>
      </c>
      <c r="C17">
        <v>11</v>
      </c>
      <c r="D17">
        <f>AVERAGE(C16:C17)</f>
        <v>13.5</v>
      </c>
      <c r="E17">
        <f t="shared" si="0"/>
        <v>-2.5</v>
      </c>
      <c r="F17">
        <f t="shared" si="1"/>
        <v>2.5</v>
      </c>
      <c r="G17">
        <f t="shared" si="2"/>
        <v>6.25</v>
      </c>
      <c r="H17" s="17">
        <f t="shared" si="3"/>
        <v>-0.22727272727272727</v>
      </c>
      <c r="I17" s="17">
        <f t="shared" si="4"/>
        <v>0.22727272727272727</v>
      </c>
    </row>
    <row r="18" spans="2:9" x14ac:dyDescent="0.3">
      <c r="B18">
        <v>5</v>
      </c>
      <c r="C18">
        <v>17</v>
      </c>
      <c r="D18">
        <f>AVERAGE(C17:C18)</f>
        <v>14</v>
      </c>
      <c r="E18">
        <f t="shared" si="0"/>
        <v>3</v>
      </c>
      <c r="F18">
        <f t="shared" si="1"/>
        <v>3</v>
      </c>
      <c r="G18">
        <f t="shared" si="2"/>
        <v>9</v>
      </c>
      <c r="H18" s="17">
        <f t="shared" si="3"/>
        <v>0.17647058823529413</v>
      </c>
      <c r="I18" s="17">
        <f t="shared" si="4"/>
        <v>0.17647058823529413</v>
      </c>
    </row>
    <row r="19" spans="2:9" x14ac:dyDescent="0.3">
      <c r="B19" s="13">
        <v>6</v>
      </c>
      <c r="C19" s="13">
        <v>14</v>
      </c>
      <c r="D19">
        <f>AVERAGE(C18:C19)</f>
        <v>15.5</v>
      </c>
      <c r="E19" s="13">
        <f t="shared" si="0"/>
        <v>-1.5</v>
      </c>
      <c r="F19" s="13">
        <f t="shared" si="1"/>
        <v>1.5</v>
      </c>
      <c r="G19" s="13">
        <f t="shared" si="2"/>
        <v>2.25</v>
      </c>
      <c r="H19" s="18">
        <f t="shared" si="3"/>
        <v>-0.10714285714285714</v>
      </c>
      <c r="I19" s="18">
        <f t="shared" si="4"/>
        <v>0.10714285714285714</v>
      </c>
    </row>
    <row r="20" spans="2:9" x14ac:dyDescent="0.3">
      <c r="B20">
        <v>7</v>
      </c>
      <c r="D20" s="13">
        <f>C19</f>
        <v>14</v>
      </c>
      <c r="E20">
        <f>SUM(E14:E19)</f>
        <v>-2</v>
      </c>
      <c r="F20">
        <f t="shared" si="1"/>
        <v>2</v>
      </c>
      <c r="G20">
        <f t="shared" si="2"/>
        <v>4</v>
      </c>
      <c r="I20" s="19">
        <f>SUM(I14:I19)</f>
        <v>0.79694386495857084</v>
      </c>
    </row>
    <row r="22" spans="2:9" x14ac:dyDescent="0.3">
      <c r="D22" s="20" t="s">
        <v>69</v>
      </c>
      <c r="E22">
        <f>F20/(B19-1)</f>
        <v>0.4</v>
      </c>
      <c r="H22" t="s">
        <v>12</v>
      </c>
      <c r="I22" s="17">
        <f>I20/(6-1)</f>
        <v>0.15938877299171417</v>
      </c>
    </row>
    <row r="25" spans="2:9" x14ac:dyDescent="0.3">
      <c r="D25" s="20" t="s">
        <v>69</v>
      </c>
      <c r="E25">
        <f>G20/(B19-1)</f>
        <v>0.8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F0FF9-F1A3-4F9C-8DF1-DE740083B0E2}">
  <dimension ref="B11:I25"/>
  <sheetViews>
    <sheetView topLeftCell="A10" workbookViewId="0">
      <selection activeCell="E22" sqref="E22"/>
    </sheetView>
  </sheetViews>
  <sheetFormatPr defaultColWidth="15.77734375" defaultRowHeight="14.4" x14ac:dyDescent="0.3"/>
  <cols>
    <col min="6" max="6" width="27.77734375" bestFit="1" customWidth="1"/>
    <col min="7" max="7" width="19.77734375" bestFit="1" customWidth="1"/>
    <col min="8" max="8" width="17.88671875" bestFit="1" customWidth="1"/>
    <col min="9" max="9" width="30" bestFit="1" customWidth="1"/>
  </cols>
  <sheetData>
    <row r="11" spans="2:9" x14ac:dyDescent="0.3">
      <c r="B11" t="s">
        <v>0</v>
      </c>
      <c r="C11" t="s">
        <v>62</v>
      </c>
      <c r="D11" t="s">
        <v>63</v>
      </c>
      <c r="E11" t="s">
        <v>64</v>
      </c>
      <c r="F11" t="s">
        <v>65</v>
      </c>
      <c r="G11" t="s">
        <v>66</v>
      </c>
      <c r="H11" t="s">
        <v>67</v>
      </c>
      <c r="I11" t="s">
        <v>68</v>
      </c>
    </row>
    <row r="14" spans="2:9" x14ac:dyDescent="0.3">
      <c r="B14">
        <v>1</v>
      </c>
      <c r="C14">
        <v>18</v>
      </c>
      <c r="D14">
        <v>0</v>
      </c>
      <c r="E14">
        <v>0</v>
      </c>
      <c r="F14">
        <v>0</v>
      </c>
      <c r="G14">
        <v>0</v>
      </c>
      <c r="H14" s="17">
        <f>E14/C14</f>
        <v>0</v>
      </c>
      <c r="I14" s="17">
        <f>ABS(H14)</f>
        <v>0</v>
      </c>
    </row>
    <row r="15" spans="2:9" x14ac:dyDescent="0.3">
      <c r="B15">
        <v>2</v>
      </c>
      <c r="C15">
        <v>13</v>
      </c>
      <c r="D15">
        <f>C14</f>
        <v>18</v>
      </c>
      <c r="E15">
        <f t="shared" ref="E15:E19" si="0">C15-D15</f>
        <v>-5</v>
      </c>
      <c r="F15">
        <f t="shared" ref="F15:F20" si="1">ABS(E15)</f>
        <v>5</v>
      </c>
      <c r="G15">
        <f t="shared" ref="G15:G20" si="2">(E15)^2</f>
        <v>25</v>
      </c>
      <c r="H15" s="17">
        <f t="shared" ref="H15:H19" si="3">E15/C15</f>
        <v>-0.38461538461538464</v>
      </c>
      <c r="I15" s="17">
        <f t="shared" ref="I15:I19" si="4">ABS(H15)</f>
        <v>0.38461538461538464</v>
      </c>
    </row>
    <row r="16" spans="2:9" x14ac:dyDescent="0.3">
      <c r="B16">
        <v>3</v>
      </c>
      <c r="C16">
        <v>16</v>
      </c>
      <c r="D16">
        <f t="shared" ref="D16:D20" si="5">C15</f>
        <v>13</v>
      </c>
      <c r="E16">
        <f t="shared" si="0"/>
        <v>3</v>
      </c>
      <c r="F16">
        <f t="shared" si="1"/>
        <v>3</v>
      </c>
      <c r="G16">
        <f t="shared" si="2"/>
        <v>9</v>
      </c>
      <c r="H16" s="17">
        <f t="shared" si="3"/>
        <v>0.1875</v>
      </c>
      <c r="I16" s="17">
        <f t="shared" si="4"/>
        <v>0.1875</v>
      </c>
    </row>
    <row r="17" spans="2:9" x14ac:dyDescent="0.3">
      <c r="B17">
        <v>4</v>
      </c>
      <c r="C17">
        <v>11</v>
      </c>
      <c r="D17">
        <f t="shared" si="5"/>
        <v>16</v>
      </c>
      <c r="E17">
        <f t="shared" si="0"/>
        <v>-5</v>
      </c>
      <c r="F17">
        <f t="shared" si="1"/>
        <v>5</v>
      </c>
      <c r="G17">
        <f t="shared" si="2"/>
        <v>25</v>
      </c>
      <c r="H17" s="17">
        <f t="shared" si="3"/>
        <v>-0.45454545454545453</v>
      </c>
      <c r="I17" s="17">
        <f t="shared" si="4"/>
        <v>0.45454545454545453</v>
      </c>
    </row>
    <row r="18" spans="2:9" x14ac:dyDescent="0.3">
      <c r="B18">
        <v>5</v>
      </c>
      <c r="C18">
        <v>17</v>
      </c>
      <c r="D18">
        <f t="shared" si="5"/>
        <v>11</v>
      </c>
      <c r="E18">
        <f t="shared" si="0"/>
        <v>6</v>
      </c>
      <c r="F18">
        <f t="shared" si="1"/>
        <v>6</v>
      </c>
      <c r="G18">
        <f t="shared" si="2"/>
        <v>36</v>
      </c>
      <c r="H18" s="17">
        <f t="shared" si="3"/>
        <v>0.35294117647058826</v>
      </c>
      <c r="I18" s="17">
        <f t="shared" si="4"/>
        <v>0.35294117647058826</v>
      </c>
    </row>
    <row r="19" spans="2:9" x14ac:dyDescent="0.3">
      <c r="B19" s="13">
        <v>6</v>
      </c>
      <c r="C19" s="13">
        <v>14</v>
      </c>
      <c r="D19" s="13">
        <f t="shared" si="5"/>
        <v>17</v>
      </c>
      <c r="E19" s="13">
        <f t="shared" si="0"/>
        <v>-3</v>
      </c>
      <c r="F19" s="13">
        <f t="shared" si="1"/>
        <v>3</v>
      </c>
      <c r="G19" s="13">
        <f t="shared" si="2"/>
        <v>9</v>
      </c>
      <c r="H19" s="18">
        <f t="shared" si="3"/>
        <v>-0.21428571428571427</v>
      </c>
      <c r="I19" s="18">
        <f t="shared" si="4"/>
        <v>0.21428571428571427</v>
      </c>
    </row>
    <row r="20" spans="2:9" x14ac:dyDescent="0.3">
      <c r="B20">
        <v>7</v>
      </c>
      <c r="D20" s="13">
        <f t="shared" si="5"/>
        <v>14</v>
      </c>
      <c r="E20">
        <f>SUM(E14:E19)</f>
        <v>-4</v>
      </c>
      <c r="F20">
        <f t="shared" si="1"/>
        <v>4</v>
      </c>
      <c r="G20">
        <f t="shared" si="2"/>
        <v>16</v>
      </c>
      <c r="I20" s="19">
        <f>SUM(I14:I19)</f>
        <v>1.5938877299171417</v>
      </c>
    </row>
    <row r="22" spans="2:9" x14ac:dyDescent="0.3">
      <c r="D22" s="20" t="s">
        <v>69</v>
      </c>
      <c r="E22">
        <f>F20/(B19-1)</f>
        <v>0.8</v>
      </c>
      <c r="H22" t="s">
        <v>12</v>
      </c>
      <c r="I22" s="17">
        <f>I20/(6-1)</f>
        <v>0.31877754598342833</v>
      </c>
    </row>
    <row r="25" spans="2:9" x14ac:dyDescent="0.3">
      <c r="D25" s="20" t="s">
        <v>69</v>
      </c>
      <c r="E25">
        <f>G20/(B19-1)</f>
        <v>3.2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E30DD-A71E-4AB4-871E-AA079008E990}">
  <dimension ref="A1:I37"/>
  <sheetViews>
    <sheetView topLeftCell="A16" zoomScaleNormal="100" workbookViewId="0">
      <selection activeCell="B39" sqref="B39"/>
    </sheetView>
  </sheetViews>
  <sheetFormatPr defaultColWidth="10.77734375" defaultRowHeight="14.4" x14ac:dyDescent="0.3"/>
  <cols>
    <col min="3" max="3" width="11.5546875" bestFit="1" customWidth="1"/>
  </cols>
  <sheetData>
    <row r="1" spans="1:9" ht="28.8" x14ac:dyDescent="0.3">
      <c r="A1" s="1" t="s">
        <v>16</v>
      </c>
      <c r="B1" s="42" t="s">
        <v>15</v>
      </c>
      <c r="C1" s="42"/>
      <c r="D1" s="1" t="s">
        <v>17</v>
      </c>
      <c r="E1" s="1"/>
      <c r="F1" s="1"/>
      <c r="G1" s="1"/>
      <c r="H1" s="1"/>
      <c r="I1" s="1"/>
    </row>
    <row r="2" spans="1:9" ht="43.2" x14ac:dyDescent="0.3">
      <c r="A2" s="10" t="s">
        <v>18</v>
      </c>
      <c r="B2" s="10" t="s">
        <v>2</v>
      </c>
      <c r="C2" s="10" t="s">
        <v>1</v>
      </c>
      <c r="D2" s="10" t="s">
        <v>3</v>
      </c>
      <c r="E2" s="10" t="s">
        <v>4</v>
      </c>
      <c r="F2" s="10" t="s">
        <v>5</v>
      </c>
      <c r="G2" s="10" t="s">
        <v>6</v>
      </c>
      <c r="H2" s="10" t="s">
        <v>7</v>
      </c>
      <c r="I2" s="2" t="s">
        <v>13</v>
      </c>
    </row>
    <row r="3" spans="1:9" x14ac:dyDescent="0.3">
      <c r="A3" s="11">
        <v>1</v>
      </c>
      <c r="B3" s="11">
        <v>17</v>
      </c>
      <c r="C3" s="11">
        <f>B3</f>
        <v>17</v>
      </c>
      <c r="D3" s="12" t="str">
        <f>IF(B3-C3=0,"-",B3-C3)</f>
        <v>-</v>
      </c>
      <c r="E3" s="11" t="s">
        <v>8</v>
      </c>
      <c r="F3" s="12" t="s">
        <v>8</v>
      </c>
      <c r="G3" s="12" t="s">
        <v>8</v>
      </c>
      <c r="H3" s="12" t="s">
        <v>8</v>
      </c>
      <c r="I3">
        <f>0.2</f>
        <v>0.2</v>
      </c>
    </row>
    <row r="4" spans="1:9" x14ac:dyDescent="0.3">
      <c r="A4" s="11">
        <v>2</v>
      </c>
      <c r="B4" s="11">
        <v>21</v>
      </c>
      <c r="C4" s="12">
        <f>$I$3*B3+(1-$I$3)*C3</f>
        <v>17</v>
      </c>
      <c r="D4" s="12">
        <f t="shared" ref="D4:D14" si="0">IF(B4-C4=0,"-",B4-C4)</f>
        <v>4</v>
      </c>
      <c r="E4" s="12">
        <f>ABS(D4)</f>
        <v>4</v>
      </c>
      <c r="F4" s="12">
        <f>E4^2</f>
        <v>16</v>
      </c>
      <c r="G4" s="12">
        <f>(D4/B4)*100</f>
        <v>19.047619047619047</v>
      </c>
      <c r="H4" s="12">
        <f>ABS(G4)</f>
        <v>19.047619047619047</v>
      </c>
    </row>
    <row r="5" spans="1:9" x14ac:dyDescent="0.3">
      <c r="A5" s="11">
        <v>3</v>
      </c>
      <c r="B5" s="11">
        <v>19</v>
      </c>
      <c r="C5" s="12">
        <f t="shared" ref="C5:C14" si="1">$I$3*B4+(1-$I$3)*C4</f>
        <v>17.8</v>
      </c>
      <c r="D5" s="12">
        <f t="shared" si="0"/>
        <v>1.1999999999999993</v>
      </c>
      <c r="E5" s="12">
        <f t="shared" ref="E5:E14" si="2">ABS(D5)</f>
        <v>1.1999999999999993</v>
      </c>
      <c r="F5" s="12">
        <f t="shared" ref="F5:F14" si="3">E5^2</f>
        <v>1.4399999999999984</v>
      </c>
      <c r="G5" s="12">
        <f t="shared" ref="G5:G14" si="4">(D5/B5)*100</f>
        <v>6.3157894736842062</v>
      </c>
      <c r="H5" s="12">
        <f t="shared" ref="H5:H14" si="5">ABS(G5)</f>
        <v>6.3157894736842062</v>
      </c>
    </row>
    <row r="6" spans="1:9" x14ac:dyDescent="0.3">
      <c r="A6" s="11">
        <v>4</v>
      </c>
      <c r="B6" s="11">
        <v>23</v>
      </c>
      <c r="C6" s="12">
        <f t="shared" si="1"/>
        <v>18.040000000000003</v>
      </c>
      <c r="D6" s="12">
        <f t="shared" si="0"/>
        <v>4.9599999999999973</v>
      </c>
      <c r="E6" s="12">
        <f t="shared" si="2"/>
        <v>4.9599999999999973</v>
      </c>
      <c r="F6" s="12">
        <f t="shared" si="3"/>
        <v>24.601599999999973</v>
      </c>
      <c r="G6" s="12">
        <f t="shared" si="4"/>
        <v>21.565217391304337</v>
      </c>
      <c r="H6" s="12">
        <f t="shared" si="5"/>
        <v>21.565217391304337</v>
      </c>
    </row>
    <row r="7" spans="1:9" x14ac:dyDescent="0.3">
      <c r="A7" s="11">
        <v>5</v>
      </c>
      <c r="B7" s="11">
        <v>18</v>
      </c>
      <c r="C7" s="12">
        <f t="shared" si="1"/>
        <v>19.032000000000004</v>
      </c>
      <c r="D7" s="12">
        <f t="shared" si="0"/>
        <v>-1.0320000000000036</v>
      </c>
      <c r="E7" s="12">
        <f t="shared" si="2"/>
        <v>1.0320000000000036</v>
      </c>
      <c r="F7" s="12">
        <f t="shared" si="3"/>
        <v>1.0650240000000073</v>
      </c>
      <c r="G7" s="12">
        <f t="shared" si="4"/>
        <v>-5.7333333333333538</v>
      </c>
      <c r="H7" s="12">
        <f t="shared" si="5"/>
        <v>5.7333333333333538</v>
      </c>
    </row>
    <row r="8" spans="1:9" x14ac:dyDescent="0.3">
      <c r="A8" s="11">
        <v>6</v>
      </c>
      <c r="B8" s="11">
        <v>16</v>
      </c>
      <c r="C8" s="12">
        <f t="shared" si="1"/>
        <v>18.825600000000005</v>
      </c>
      <c r="D8" s="12">
        <f t="shared" si="0"/>
        <v>-2.825600000000005</v>
      </c>
      <c r="E8" s="12">
        <f t="shared" si="2"/>
        <v>2.825600000000005</v>
      </c>
      <c r="F8" s="12">
        <f t="shared" si="3"/>
        <v>7.9840153600000283</v>
      </c>
      <c r="G8" s="12">
        <f t="shared" si="4"/>
        <v>-17.660000000000032</v>
      </c>
      <c r="H8" s="12">
        <f t="shared" si="5"/>
        <v>17.660000000000032</v>
      </c>
    </row>
    <row r="9" spans="1:9" x14ac:dyDescent="0.3">
      <c r="A9" s="11">
        <v>7</v>
      </c>
      <c r="B9" s="11">
        <v>20</v>
      </c>
      <c r="C9" s="12">
        <f t="shared" si="1"/>
        <v>18.260480000000005</v>
      </c>
      <c r="D9" s="12">
        <f t="shared" si="0"/>
        <v>1.7395199999999953</v>
      </c>
      <c r="E9" s="12">
        <f t="shared" si="2"/>
        <v>1.7395199999999953</v>
      </c>
      <c r="F9" s="12">
        <f t="shared" si="3"/>
        <v>3.0259298303999835</v>
      </c>
      <c r="G9" s="12">
        <f t="shared" si="4"/>
        <v>8.6975999999999765</v>
      </c>
      <c r="H9" s="12">
        <f t="shared" si="5"/>
        <v>8.6975999999999765</v>
      </c>
    </row>
    <row r="10" spans="1:9" x14ac:dyDescent="0.3">
      <c r="A10" s="11">
        <v>8</v>
      </c>
      <c r="B10" s="11">
        <v>18</v>
      </c>
      <c r="C10" s="12">
        <f t="shared" si="1"/>
        <v>18.608384000000004</v>
      </c>
      <c r="D10" s="12">
        <f t="shared" si="0"/>
        <v>-0.60838400000000448</v>
      </c>
      <c r="E10" s="12">
        <f t="shared" si="2"/>
        <v>0.60838400000000448</v>
      </c>
      <c r="F10" s="12">
        <f t="shared" si="3"/>
        <v>0.37013109145600542</v>
      </c>
      <c r="G10" s="12">
        <f t="shared" si="4"/>
        <v>-3.3799111111111362</v>
      </c>
      <c r="H10" s="12">
        <f t="shared" si="5"/>
        <v>3.3799111111111362</v>
      </c>
    </row>
    <row r="11" spans="1:9" x14ac:dyDescent="0.3">
      <c r="A11" s="11">
        <v>9</v>
      </c>
      <c r="B11" s="11">
        <v>22</v>
      </c>
      <c r="C11" s="12">
        <f t="shared" si="1"/>
        <v>18.486707200000005</v>
      </c>
      <c r="D11" s="12">
        <f t="shared" si="0"/>
        <v>3.513292799999995</v>
      </c>
      <c r="E11" s="12">
        <f t="shared" si="2"/>
        <v>3.513292799999995</v>
      </c>
      <c r="F11" s="12">
        <f t="shared" si="3"/>
        <v>12.343226298531805</v>
      </c>
      <c r="G11" s="12">
        <f t="shared" si="4"/>
        <v>15.969512727272706</v>
      </c>
      <c r="H11" s="12">
        <f t="shared" si="5"/>
        <v>15.969512727272706</v>
      </c>
    </row>
    <row r="12" spans="1:9" x14ac:dyDescent="0.3">
      <c r="A12" s="11">
        <v>10</v>
      </c>
      <c r="B12" s="11">
        <v>20</v>
      </c>
      <c r="C12" s="12">
        <f t="shared" si="1"/>
        <v>19.189365760000005</v>
      </c>
      <c r="D12" s="12">
        <f t="shared" si="0"/>
        <v>0.81063423999999529</v>
      </c>
      <c r="E12" s="12">
        <f t="shared" si="2"/>
        <v>0.81063423999999529</v>
      </c>
      <c r="F12" s="12">
        <f t="shared" si="3"/>
        <v>0.65712787106036996</v>
      </c>
      <c r="G12" s="12">
        <f t="shared" si="4"/>
        <v>4.0531711999999764</v>
      </c>
      <c r="H12" s="12">
        <f t="shared" si="5"/>
        <v>4.0531711999999764</v>
      </c>
    </row>
    <row r="13" spans="1:9" x14ac:dyDescent="0.3">
      <c r="A13" s="11">
        <v>11</v>
      </c>
      <c r="B13" s="11">
        <v>15</v>
      </c>
      <c r="C13" s="12">
        <f t="shared" si="1"/>
        <v>19.351492608000004</v>
      </c>
      <c r="D13" s="12">
        <f t="shared" si="0"/>
        <v>-4.3514926080000045</v>
      </c>
      <c r="E13" s="12">
        <f t="shared" si="2"/>
        <v>4.3514926080000045</v>
      </c>
      <c r="F13" s="12">
        <f t="shared" si="3"/>
        <v>18.935487917478682</v>
      </c>
      <c r="G13" s="12">
        <f t="shared" si="4"/>
        <v>-29.009950720000028</v>
      </c>
      <c r="H13" s="12">
        <f t="shared" si="5"/>
        <v>29.009950720000028</v>
      </c>
    </row>
    <row r="14" spans="1:9" x14ac:dyDescent="0.3">
      <c r="A14" s="11">
        <v>12</v>
      </c>
      <c r="B14" s="11">
        <v>22</v>
      </c>
      <c r="C14" s="12">
        <f t="shared" si="1"/>
        <v>18.481194086400002</v>
      </c>
      <c r="D14" s="12">
        <f t="shared" si="0"/>
        <v>3.5188059135999978</v>
      </c>
      <c r="E14" s="12">
        <f t="shared" si="2"/>
        <v>3.5188059135999978</v>
      </c>
      <c r="F14" s="12">
        <f t="shared" si="3"/>
        <v>12.381995057586316</v>
      </c>
      <c r="G14" s="12">
        <f t="shared" si="4"/>
        <v>15.994572334545445</v>
      </c>
      <c r="H14" s="12">
        <f t="shared" si="5"/>
        <v>15.994572334545445</v>
      </c>
    </row>
    <row r="15" spans="1:9" x14ac:dyDescent="0.3">
      <c r="D15" s="8">
        <f>SUM(D4:D14)</f>
        <v>10.924776345599962</v>
      </c>
      <c r="E15" s="8">
        <f>SUM(E4:E14)</f>
        <v>28.559729561599998</v>
      </c>
      <c r="F15" s="8">
        <f>SUM(F4:F14)</f>
        <v>98.804537426513178</v>
      </c>
      <c r="G15" s="8">
        <f>SUM(G4:G14)</f>
        <v>35.86028700998115</v>
      </c>
      <c r="H15" s="9">
        <f>SUM(H4:H14)</f>
        <v>147.42667733887023</v>
      </c>
    </row>
    <row r="17" spans="1:9" x14ac:dyDescent="0.3">
      <c r="D17" t="s">
        <v>80</v>
      </c>
      <c r="E17" t="s">
        <v>10</v>
      </c>
      <c r="F17" t="s">
        <v>11</v>
      </c>
      <c r="H17" t="s">
        <v>12</v>
      </c>
    </row>
    <row r="18" spans="1:9" x14ac:dyDescent="0.3">
      <c r="D18">
        <f>D15/(A14-1)</f>
        <v>0.99316148596363296</v>
      </c>
      <c r="E18" s="6">
        <f>E15/(12-1)</f>
        <v>2.5963390510545454</v>
      </c>
      <c r="F18" s="6">
        <f>F15/(12-1)</f>
        <v>8.9822306751375613</v>
      </c>
      <c r="G18" s="6"/>
      <c r="H18" s="6">
        <f>H15/(12-1)</f>
        <v>13.402425212624566</v>
      </c>
    </row>
    <row r="20" spans="1:9" ht="28.8" x14ac:dyDescent="0.3">
      <c r="A20" s="1" t="s">
        <v>16</v>
      </c>
      <c r="B20" s="42" t="s">
        <v>19</v>
      </c>
      <c r="C20" s="42"/>
      <c r="D20" s="1" t="s">
        <v>17</v>
      </c>
      <c r="E20" s="1"/>
      <c r="F20" s="1"/>
      <c r="G20" s="1"/>
      <c r="H20" s="1"/>
      <c r="I20" s="1"/>
    </row>
    <row r="21" spans="1:9" ht="43.2" x14ac:dyDescent="0.3">
      <c r="A21" s="10" t="s">
        <v>18</v>
      </c>
      <c r="B21" s="10" t="s">
        <v>2</v>
      </c>
      <c r="C21" s="10" t="s">
        <v>1</v>
      </c>
      <c r="D21" s="10" t="s">
        <v>3</v>
      </c>
      <c r="E21" s="10" t="s">
        <v>4</v>
      </c>
      <c r="F21" s="10" t="s">
        <v>5</v>
      </c>
      <c r="G21" s="10" t="s">
        <v>6</v>
      </c>
      <c r="H21" s="10" t="s">
        <v>7</v>
      </c>
      <c r="I21" s="2"/>
    </row>
    <row r="22" spans="1:9" x14ac:dyDescent="0.3">
      <c r="A22" s="11">
        <v>1</v>
      </c>
      <c r="B22" s="11">
        <v>17</v>
      </c>
      <c r="C22" s="11" t="s">
        <v>8</v>
      </c>
      <c r="D22" s="11" t="s">
        <v>8</v>
      </c>
      <c r="E22" s="11" t="s">
        <v>8</v>
      </c>
      <c r="F22" s="11" t="s">
        <v>8</v>
      </c>
      <c r="G22" s="11" t="s">
        <v>8</v>
      </c>
      <c r="H22" s="11" t="s">
        <v>8</v>
      </c>
    </row>
    <row r="23" spans="1:9" x14ac:dyDescent="0.3">
      <c r="A23" s="11">
        <v>2</v>
      </c>
      <c r="B23" s="11">
        <v>21</v>
      </c>
      <c r="C23" s="12" t="s">
        <v>8</v>
      </c>
      <c r="D23" s="12" t="s">
        <v>8</v>
      </c>
      <c r="E23" s="12" t="s">
        <v>8</v>
      </c>
      <c r="F23" s="12" t="s">
        <v>8</v>
      </c>
      <c r="G23" s="12" t="s">
        <v>8</v>
      </c>
      <c r="H23" s="12" t="s">
        <v>8</v>
      </c>
    </row>
    <row r="24" spans="1:9" x14ac:dyDescent="0.3">
      <c r="A24" s="11">
        <v>3</v>
      </c>
      <c r="B24" s="11">
        <v>19</v>
      </c>
      <c r="C24" s="12" t="s">
        <v>8</v>
      </c>
      <c r="D24" s="12" t="s">
        <v>8</v>
      </c>
      <c r="E24" s="12" t="s">
        <v>8</v>
      </c>
      <c r="F24" s="12" t="s">
        <v>8</v>
      </c>
      <c r="G24" s="12" t="s">
        <v>8</v>
      </c>
      <c r="H24" s="12" t="s">
        <v>8</v>
      </c>
    </row>
    <row r="25" spans="1:9" x14ac:dyDescent="0.3">
      <c r="A25" s="11">
        <v>4</v>
      </c>
      <c r="B25" s="11">
        <v>23</v>
      </c>
      <c r="C25" s="12">
        <f>AVERAGE(B22:B24)</f>
        <v>19</v>
      </c>
      <c r="D25" s="12">
        <f t="shared" ref="D25" si="6">IF(B25-C25=0,"-",B25-C25)</f>
        <v>4</v>
      </c>
      <c r="E25" s="12">
        <f t="shared" ref="E25:E33" si="7">ABS(D25)</f>
        <v>4</v>
      </c>
      <c r="F25" s="12">
        <f t="shared" ref="F25:F33" si="8">E25^2</f>
        <v>16</v>
      </c>
      <c r="G25" s="12">
        <f t="shared" ref="G25:G33" si="9">(D25/B25)*100</f>
        <v>17.391304347826086</v>
      </c>
      <c r="H25" s="12">
        <f t="shared" ref="H25:H33" si="10">ABS(G25)</f>
        <v>17.391304347826086</v>
      </c>
    </row>
    <row r="26" spans="1:9" x14ac:dyDescent="0.3">
      <c r="A26" s="11">
        <v>5</v>
      </c>
      <c r="B26" s="11">
        <v>18</v>
      </c>
      <c r="C26" s="12">
        <f t="shared" ref="C26:C33" si="11">AVERAGE(B23:B25)</f>
        <v>21</v>
      </c>
      <c r="D26" s="12">
        <f>B26-C26</f>
        <v>-3</v>
      </c>
      <c r="E26" s="12">
        <f t="shared" si="7"/>
        <v>3</v>
      </c>
      <c r="F26" s="12">
        <f t="shared" si="8"/>
        <v>9</v>
      </c>
      <c r="G26" s="12">
        <f t="shared" si="9"/>
        <v>-16.666666666666664</v>
      </c>
      <c r="H26" s="12">
        <f t="shared" si="10"/>
        <v>16.666666666666664</v>
      </c>
    </row>
    <row r="27" spans="1:9" x14ac:dyDescent="0.3">
      <c r="A27" s="11">
        <v>6</v>
      </c>
      <c r="B27" s="11">
        <v>16</v>
      </c>
      <c r="C27" s="12">
        <f t="shared" si="11"/>
        <v>20</v>
      </c>
      <c r="D27" s="12">
        <f t="shared" ref="D27:D33" si="12">B27-C27</f>
        <v>-4</v>
      </c>
      <c r="E27" s="12">
        <f t="shared" si="7"/>
        <v>4</v>
      </c>
      <c r="F27" s="12">
        <f t="shared" si="8"/>
        <v>16</v>
      </c>
      <c r="G27" s="12">
        <f t="shared" si="9"/>
        <v>-25</v>
      </c>
      <c r="H27" s="12">
        <f t="shared" si="10"/>
        <v>25</v>
      </c>
    </row>
    <row r="28" spans="1:9" x14ac:dyDescent="0.3">
      <c r="A28" s="11">
        <v>7</v>
      </c>
      <c r="B28" s="11">
        <v>20</v>
      </c>
      <c r="C28" s="12">
        <f t="shared" si="11"/>
        <v>19</v>
      </c>
      <c r="D28" s="12">
        <f t="shared" si="12"/>
        <v>1</v>
      </c>
      <c r="E28" s="12">
        <f t="shared" si="7"/>
        <v>1</v>
      </c>
      <c r="F28" s="12">
        <f t="shared" si="8"/>
        <v>1</v>
      </c>
      <c r="G28" s="12">
        <f t="shared" si="9"/>
        <v>5</v>
      </c>
      <c r="H28" s="12">
        <f t="shared" si="10"/>
        <v>5</v>
      </c>
    </row>
    <row r="29" spans="1:9" x14ac:dyDescent="0.3">
      <c r="A29" s="11">
        <v>8</v>
      </c>
      <c r="B29" s="11">
        <v>18</v>
      </c>
      <c r="C29" s="12">
        <f t="shared" si="11"/>
        <v>18</v>
      </c>
      <c r="D29" s="12">
        <f t="shared" si="12"/>
        <v>0</v>
      </c>
      <c r="E29" s="12">
        <f t="shared" si="7"/>
        <v>0</v>
      </c>
      <c r="F29" s="12">
        <f t="shared" si="8"/>
        <v>0</v>
      </c>
      <c r="G29" s="12">
        <f t="shared" si="9"/>
        <v>0</v>
      </c>
      <c r="H29" s="12">
        <f t="shared" si="10"/>
        <v>0</v>
      </c>
    </row>
    <row r="30" spans="1:9" x14ac:dyDescent="0.3">
      <c r="A30" s="11">
        <v>9</v>
      </c>
      <c r="B30" s="11">
        <v>22</v>
      </c>
      <c r="C30" s="12">
        <f t="shared" si="11"/>
        <v>18</v>
      </c>
      <c r="D30" s="12">
        <f t="shared" si="12"/>
        <v>4</v>
      </c>
      <c r="E30" s="12">
        <f t="shared" si="7"/>
        <v>4</v>
      </c>
      <c r="F30" s="12">
        <f t="shared" si="8"/>
        <v>16</v>
      </c>
      <c r="G30" s="12">
        <f t="shared" si="9"/>
        <v>18.181818181818183</v>
      </c>
      <c r="H30" s="12">
        <f t="shared" si="10"/>
        <v>18.181818181818183</v>
      </c>
    </row>
    <row r="31" spans="1:9" x14ac:dyDescent="0.3">
      <c r="A31" s="11">
        <v>10</v>
      </c>
      <c r="B31" s="11">
        <v>20</v>
      </c>
      <c r="C31" s="12">
        <f t="shared" si="11"/>
        <v>20</v>
      </c>
      <c r="D31" s="12">
        <f t="shared" si="12"/>
        <v>0</v>
      </c>
      <c r="E31" s="12">
        <f t="shared" si="7"/>
        <v>0</v>
      </c>
      <c r="F31" s="12">
        <f t="shared" si="8"/>
        <v>0</v>
      </c>
      <c r="G31" s="12">
        <f t="shared" si="9"/>
        <v>0</v>
      </c>
      <c r="H31" s="12">
        <f t="shared" si="10"/>
        <v>0</v>
      </c>
    </row>
    <row r="32" spans="1:9" x14ac:dyDescent="0.3">
      <c r="A32" s="11">
        <v>11</v>
      </c>
      <c r="B32" s="11">
        <v>15</v>
      </c>
      <c r="C32" s="12">
        <f t="shared" si="11"/>
        <v>20</v>
      </c>
      <c r="D32" s="12">
        <f t="shared" si="12"/>
        <v>-5</v>
      </c>
      <c r="E32" s="12">
        <f t="shared" si="7"/>
        <v>5</v>
      </c>
      <c r="F32" s="12">
        <f t="shared" si="8"/>
        <v>25</v>
      </c>
      <c r="G32" s="12">
        <f t="shared" si="9"/>
        <v>-33.333333333333329</v>
      </c>
      <c r="H32" s="12">
        <f t="shared" si="10"/>
        <v>33.333333333333329</v>
      </c>
    </row>
    <row r="33" spans="1:8" x14ac:dyDescent="0.3">
      <c r="A33" s="11">
        <v>12</v>
      </c>
      <c r="B33" s="11">
        <v>22</v>
      </c>
      <c r="C33" s="12">
        <f t="shared" si="11"/>
        <v>19</v>
      </c>
      <c r="D33" s="12">
        <f t="shared" si="12"/>
        <v>3</v>
      </c>
      <c r="E33" s="12">
        <f t="shared" si="7"/>
        <v>3</v>
      </c>
      <c r="F33" s="12">
        <f t="shared" si="8"/>
        <v>9</v>
      </c>
      <c r="G33" s="12">
        <f t="shared" si="9"/>
        <v>13.636363636363635</v>
      </c>
      <c r="H33" s="12">
        <f t="shared" si="10"/>
        <v>13.636363636363635</v>
      </c>
    </row>
    <row r="34" spans="1:8" x14ac:dyDescent="0.3">
      <c r="D34" s="7" t="s">
        <v>9</v>
      </c>
      <c r="E34" s="8">
        <f>SUM(E25:E33)</f>
        <v>24</v>
      </c>
      <c r="F34" s="8">
        <f>SUM(F25:F33)</f>
        <v>92</v>
      </c>
      <c r="G34" s="8">
        <f>SUM(G25:G33)</f>
        <v>-20.790513833992087</v>
      </c>
      <c r="H34" s="9">
        <f>SUM(H25:H33)</f>
        <v>129.20948616600791</v>
      </c>
    </row>
    <row r="36" spans="1:8" x14ac:dyDescent="0.3">
      <c r="E36" t="s">
        <v>10</v>
      </c>
      <c r="F36" t="s">
        <v>11</v>
      </c>
      <c r="H36" t="s">
        <v>12</v>
      </c>
    </row>
    <row r="37" spans="1:8" x14ac:dyDescent="0.3">
      <c r="E37" s="6">
        <f>E34/(12-3)</f>
        <v>2.6666666666666665</v>
      </c>
      <c r="F37" s="6">
        <f>F34/(12-3)</f>
        <v>10.222222222222221</v>
      </c>
      <c r="G37" s="6"/>
      <c r="H37" s="6">
        <f>H34/(12-3)</f>
        <v>14.356609574000878</v>
      </c>
    </row>
  </sheetData>
  <mergeCells count="2">
    <mergeCell ref="B1:C1"/>
    <mergeCell ref="B20:C20"/>
  </mergeCells>
  <pageMargins left="0.7" right="0.7" top="0.75" bottom="0.75" header="0.3" footer="0.3"/>
  <pageSetup paperSize="9" scale="8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FE2024-Q4</vt:lpstr>
      <vt:lpstr>P28</vt:lpstr>
      <vt:lpstr>Topic 15.4, 15.5</vt:lpstr>
      <vt:lpstr>P6</vt:lpstr>
      <vt:lpstr>P5</vt:lpstr>
      <vt:lpstr>P4</vt:lpstr>
      <vt:lpstr>P2</vt:lpstr>
      <vt:lpstr>P1</vt:lpstr>
      <vt:lpstr>ES-P3</vt:lpstr>
      <vt:lpstr>ES-P2</vt:lpstr>
      <vt:lpstr>Table 15.15</vt:lpstr>
      <vt:lpstr>Table 15.13-DA</vt:lpstr>
      <vt:lpstr>Table 15.13</vt:lpstr>
      <vt:lpstr>ES-P1</vt:lpstr>
      <vt:lpstr>WMV-P2</vt:lpstr>
      <vt:lpstr>WMV-P1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Abubakar Atiq</dc:creator>
  <cp:lastModifiedBy>Mohammad Abubakar Atiq</cp:lastModifiedBy>
  <cp:lastPrinted>2025-02-07T15:31:18Z</cp:lastPrinted>
  <dcterms:created xsi:type="dcterms:W3CDTF">2025-01-26T19:40:26Z</dcterms:created>
  <dcterms:modified xsi:type="dcterms:W3CDTF">2025-02-10T07:02:40Z</dcterms:modified>
</cp:coreProperties>
</file>