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Trabajos\Excel\RestPOSExcel\"/>
    </mc:Choice>
  </mc:AlternateContent>
  <xr:revisionPtr revIDLastSave="0" documentId="13_ncr:1_{F1939C32-3F95-4D68-9D4C-8C25E7793231}" xr6:coauthVersionLast="47" xr6:coauthVersionMax="47" xr10:uidLastSave="{00000000-0000-0000-0000-000000000000}"/>
  <bookViews>
    <workbookView xWindow="1950" yWindow="1950" windowWidth="15375" windowHeight="8325" xr2:uid="{00000000-000D-0000-FFFF-FFFF00000000}"/>
  </bookViews>
  <sheets>
    <sheet name="Ticket" sheetId="7" r:id="rId1"/>
    <sheet name="grafico_semana" sheetId="22" r:id="rId2"/>
    <sheet name="HojaOculta" sheetId="12" state="veryHidden" r:id="rId3"/>
    <sheet name="Tablas" sheetId="9" r:id="rId4"/>
    <sheet name="Elementos" sheetId="23" r:id="rId5"/>
    <sheet name="Dashboard" sheetId="10" r:id="rId6"/>
    <sheet name="Hoja1" sheetId="14" state="veryHidden" r:id="rId7"/>
    <sheet name="Hoja2" sheetId="15" state="veryHidden" r:id="rId8"/>
    <sheet name="Hoja3" sheetId="16" state="veryHidden" r:id="rId9"/>
    <sheet name="Hoja4" sheetId="17" state="veryHidden" r:id="rId10"/>
    <sheet name="Hoja5" sheetId="18" state="veryHidden" r:id="rId11"/>
    <sheet name="Hoja6" sheetId="19" state="veryHidden" r:id="rId12"/>
    <sheet name="Hoja7" sheetId="20" state="veryHidden" r:id="rId13"/>
    <sheet name="Graficos" sheetId="13" r:id="rId14"/>
    <sheet name="Torta" sheetId="21" r:id="rId15"/>
    <sheet name="Datos" sheetId="8" r:id="rId16"/>
  </sheets>
  <functionGroups builtInGroupCount="19"/>
  <definedNames>
    <definedName name="_xlnm.Print_Area" localSheetId="0">Ticket!$A$1:$C$21</definedName>
    <definedName name="FECHA">OFFSET(Tablas!$G$4,Tablas!$K$2,0,5,1)</definedName>
    <definedName name="MONTO">OFFSET(Tablas!$H$4,Tablas!$K$2,0,5,1)</definedName>
  </definedNames>
  <calcPr calcId="191029"/>
  <pivotCaches>
    <pivotCache cacheId="0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5" i="9" l="1" a="1"/>
  <c r="J5" i="9" s="1"/>
  <c r="I5" i="9" a="1"/>
  <c r="I5" i="9" s="1"/>
  <c r="B13" i="9"/>
  <c r="B12" i="9"/>
  <c r="B11" i="9"/>
  <c r="C12" i="9"/>
  <c r="C11" i="9"/>
  <c r="C14" i="9"/>
  <c r="C13" i="9"/>
  <c r="C15" i="9" l="1"/>
  <c r="D12" i="9" s="1"/>
  <c r="C22" i="9" s="1"/>
  <c r="D22" i="9" s="1"/>
  <c r="D14" i="9" l="1"/>
  <c r="C24" i="9" s="1"/>
  <c r="D24" i="9" s="1"/>
  <c r="D11" i="9"/>
  <c r="C21" i="9" s="1"/>
  <c r="D21" i="9" s="1"/>
  <c r="D13" i="9"/>
  <c r="C23" i="9" s="1"/>
  <c r="D23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<sst xmlns="http://schemas.openxmlformats.org/spreadsheetml/2006/main" count="73" uniqueCount="49">
  <si>
    <t>Plato</t>
  </si>
  <si>
    <t>Importe</t>
  </si>
  <si>
    <t>TICKET DE VENTA</t>
  </si>
  <si>
    <t>TOTAL:</t>
  </si>
  <si>
    <t>DETALLES DE LA VENTA</t>
  </si>
  <si>
    <t>Cant</t>
  </si>
  <si>
    <t>Gracias por su compra</t>
  </si>
  <si>
    <t>ENTREGADO:</t>
  </si>
  <si>
    <t>VUELTO:</t>
  </si>
  <si>
    <t>IDVenta</t>
  </si>
  <si>
    <t>Fecha</t>
  </si>
  <si>
    <t>NTicket</t>
  </si>
  <si>
    <t>Categoria</t>
  </si>
  <si>
    <t>Precio</t>
  </si>
  <si>
    <t>Cantidad</t>
  </si>
  <si>
    <t>FormaPago</t>
  </si>
  <si>
    <t>Efectivo</t>
  </si>
  <si>
    <t>Debito</t>
  </si>
  <si>
    <t>Punto de Venta</t>
  </si>
  <si>
    <t>Pago Movil</t>
  </si>
  <si>
    <t>Suma de Cantidad</t>
  </si>
  <si>
    <t>Etiquetas de fila</t>
  </si>
  <si>
    <t>Total general</t>
  </si>
  <si>
    <t>Suma de Importe</t>
  </si>
  <si>
    <t>%</t>
  </si>
  <si>
    <t>cantidad</t>
  </si>
  <si>
    <t>Tabla Forma  de pago</t>
  </si>
  <si>
    <t>https://www.youtube.com/watch?v=j4GNsQvfFg4</t>
  </si>
  <si>
    <t>Gráfica de Barras Apiladas 3D</t>
  </si>
  <si>
    <t>Base</t>
  </si>
  <si>
    <t xml:space="preserve">Valor </t>
  </si>
  <si>
    <t xml:space="preserve">Vacio </t>
  </si>
  <si>
    <t>Tapa</t>
  </si>
  <si>
    <t>PuntoVenta</t>
  </si>
  <si>
    <t>Tabla Importe vs Fecha</t>
  </si>
  <si>
    <t>Monto</t>
  </si>
  <si>
    <t>intervalo</t>
  </si>
  <si>
    <t>Ventas</t>
  </si>
  <si>
    <t>E</t>
  </si>
  <si>
    <t>FPago</t>
  </si>
  <si>
    <t>Fecha: 19/10/2026</t>
  </si>
  <si>
    <t>Tipo de Pago: Efectivo</t>
  </si>
  <si>
    <t>Forma de Pago: Efectivo</t>
  </si>
  <si>
    <t>Ticket N°: TB-77</t>
  </si>
  <si>
    <t>Combo 2 Sabores Mezclados</t>
  </si>
  <si>
    <t>Pepsi 2 Lts</t>
  </si>
  <si>
    <t>$ 50.500,00</t>
  </si>
  <si>
    <t>$ 9.500,00</t>
  </si>
  <si>
    <t>Cliente: Manuel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</si>
</sst>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\-dd"/>
    <numFmt numFmtId="165" formatCode="mmm\-dd"/>
    <numFmt numFmtId="166" formatCode="dd/mm/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5"/>
      <color rgb="FF0F0F0F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Icons-Font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0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Border="1"/>
    <xf numFmtId="2" fontId="0" fillId="0" borderId="1" xfId="1" applyNumberFormat="1" applyFont="1" applyBorder="1"/>
    <xf numFmtId="0" fontId="4" fillId="2" borderId="1" xfId="0" applyFont="1" applyFill="1" applyBorder="1" applyAlignment="1">
      <alignment horizontal="center"/>
    </xf>
    <xf numFmtId="0" fontId="5" fillId="0" borderId="0" xfId="0" applyFont="1"/>
    <xf numFmtId="0" fontId="6" fillId="3" borderId="0" xfId="0" applyFont="1" applyFill="1" applyAlignment="1">
      <alignment horizontal="center"/>
    </xf>
    <xf numFmtId="2" fontId="0" fillId="0" borderId="0" xfId="0" applyNumberFormat="1"/>
    <xf numFmtId="2" fontId="0" fillId="0" borderId="1" xfId="0" applyNumberFormat="1" applyBorder="1"/>
    <xf numFmtId="0" fontId="0" fillId="4" borderId="0" xfId="0" applyFill="1"/>
    <xf numFmtId="0" fontId="0" fillId="6" borderId="0" xfId="0" applyFill="1"/>
    <xf numFmtId="1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1" fillId="5" borderId="2" xfId="0" applyFont="1" applyFill="1" applyBorder="1" applyAlignment="1">
      <alignment horizontal="center"/>
    </xf>
    <xf numFmtId="164" fontId="0" fillId="0" borderId="0" xfId="0" applyNumberFormat="1"/>
    <xf numFmtId="165" fontId="0" fillId="0" borderId="0" xfId="0" applyNumberFormat="1"/>
    <xf numFmtId="3" fontId="0" fillId="0" borderId="0" xfId="0" applyNumberFormat="1"/>
    <xf numFmtId="165" fontId="0" fillId="0" borderId="0" xfId="0" applyNumberFormat="1" applyAlignment="1">
      <alignment horizontal="left"/>
    </xf>
    <xf numFmtId="166" fontId="0" fillId="0" borderId="0" xfId="0" applyNumberFormat="1"/>
    <xf numFmtId="0" fontId="1" fillId="0" borderId="0" xfId="0" applyFont="1"/>
    <xf numFmtId="0" fontId="0" fillId="0" borderId="0" xfId="0" applyFont="1"/>
    <xf numFmtId="0" fontId="7" fillId="0" borderId="0" xfId="0" applyFont="1"/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 applyAlignment="1">
      <alignment horizontal="center"/>
    </xf>
  </cellXfs>
  <cellStyles count="2">
    <cellStyle name="Normal" xfId="0" builtinId="0"/>
    <cellStyle name="Porcentaje" xfId="1" builtinId="5"/>
  </cellStyles>
  <dxfs count="4">
    <dxf>
      <numFmt numFmtId="19" formatCode="d/mm/yyyy"/>
    </dxf>
    <dxf>
      <numFmt numFmtId="165" formatCode="mmm\-dd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E296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0"/>
      <c:rotY val="3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Tablas!$B$20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  <a:sp3d/>
          </c:spPr>
          <c:invertIfNegative val="0"/>
          <c:val>
            <c:numRef>
              <c:f>Tablas!$B$21:$B$24</c:f>
              <c:numCache>
                <c:formatCode>0.00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28-4093-9BB6-5BBF340CF160}"/>
            </c:ext>
          </c:extLst>
        </c:ser>
        <c:ser>
          <c:idx val="1"/>
          <c:order val="1"/>
          <c:tx>
            <c:strRef>
              <c:f>Tablas!$C$20</c:f>
              <c:strCache>
                <c:ptCount val="1"/>
                <c:pt idx="0">
                  <c:v>Valor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7-1728-4093-9BB6-5BBF340CF160}"/>
              </c:ext>
            </c:extLst>
          </c:dPt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6-1728-4093-9BB6-5BBF340CF16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4-1728-4093-9BB6-5BBF340CF160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5-1728-4093-9BB6-5BBF340CF160}"/>
              </c:ext>
            </c:extLst>
          </c:dPt>
          <c:val>
            <c:numRef>
              <c:f>Tablas!$C$21:$C$24</c:f>
              <c:numCache>
                <c:formatCode>0.00</c:formatCode>
                <c:ptCount val="4"/>
                <c:pt idx="0">
                  <c:v>22.570532915360502</c:v>
                </c:pt>
                <c:pt idx="1">
                  <c:v>53.291536050156743</c:v>
                </c:pt>
                <c:pt idx="2">
                  <c:v>18.495297805642632</c:v>
                </c:pt>
                <c:pt idx="3">
                  <c:v>5.6426332288401255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28-4093-9BB6-5BBF340CF160}"/>
            </c:ext>
          </c:extLst>
        </c:ser>
        <c:ser>
          <c:idx val="2"/>
          <c:order val="2"/>
          <c:tx>
            <c:strRef>
              <c:f>Tablas!$D$20</c:f>
              <c:strCache>
                <c:ptCount val="1"/>
                <c:pt idx="0">
                  <c:v>Vacio 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translucentPowder">
              <a:bevelT/>
            </a:sp3d>
          </c:spPr>
          <c:invertIfNegative val="0"/>
          <c:val>
            <c:numRef>
              <c:f>Tablas!$D$21:$D$24</c:f>
              <c:numCache>
                <c:formatCode>0.00</c:formatCode>
                <c:ptCount val="4"/>
                <c:pt idx="0">
                  <c:v>77.429467084639498</c:v>
                </c:pt>
                <c:pt idx="1">
                  <c:v>46.708463949843257</c:v>
                </c:pt>
                <c:pt idx="2">
                  <c:v>81.504702194357364</c:v>
                </c:pt>
                <c:pt idx="3">
                  <c:v>94.357366771159874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28-4093-9BB6-5BBF340CF160}"/>
            </c:ext>
          </c:extLst>
        </c:ser>
        <c:ser>
          <c:idx val="3"/>
          <c:order val="3"/>
          <c:tx>
            <c:strRef>
              <c:f>Tablas!$E$20</c:f>
              <c:strCache>
                <c:ptCount val="1"/>
                <c:pt idx="0">
                  <c:v>Tapa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Tablas!$E$21:$E$24</c:f>
              <c:numCache>
                <c:formatCode>General</c:formatCode>
                <c:ptCount val="4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28-4093-9BB6-5BBF340CF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0"/>
        <c:gapDepth val="93"/>
        <c:shape val="box"/>
        <c:axId val="1113121584"/>
        <c:axId val="733506992"/>
        <c:axId val="0"/>
      </c:bar3DChart>
      <c:catAx>
        <c:axId val="11131215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33506992"/>
        <c:crosses val="autoZero"/>
        <c:auto val="1"/>
        <c:lblAlgn val="ctr"/>
        <c:lblOffset val="100"/>
        <c:noMultiLvlLbl val="0"/>
      </c:catAx>
      <c:valAx>
        <c:axId val="733506992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1113121584"/>
        <c:crosses val="autoZero"/>
        <c:crossBetween val="between"/>
      </c:valAx>
      <c:spPr>
        <a:solidFill>
          <a:schemeClr val="bg2">
            <a:lumMod val="75000"/>
            <a:alpha val="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76200"/>
    </a:effectLst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Tablas!$J$4</c:f>
              <c:strCache>
                <c:ptCount val="1"/>
                <c:pt idx="0">
                  <c:v>Monto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Tablas!$I$5:$I$9</c:f>
              <c:strCache>
                <c:ptCount val="5"/>
                <c:pt idx="0">
                  <c:v>feb-04</c:v>
                </c:pt>
                <c:pt idx="1">
                  <c:v>feb-05</c:v>
                </c:pt>
                <c:pt idx="2">
                  <c:v>Total general</c:v>
                </c:pt>
                <c:pt idx="3">
                  <c:v>ene-00</c:v>
                </c:pt>
                <c:pt idx="4">
                  <c:v>ene-00</c:v>
                </c:pt>
              </c:strCache>
            </c:strRef>
          </c:cat>
          <c:val>
            <c:numRef>
              <c:f>Tablas!$J$5:$J$9</c:f>
              <c:numCache>
                <c:formatCode>#,##0</c:formatCode>
                <c:ptCount val="5"/>
                <c:pt idx="0">
                  <c:v>241500</c:v>
                </c:pt>
                <c:pt idx="1">
                  <c:v>499000</c:v>
                </c:pt>
                <c:pt idx="2">
                  <c:v>4605100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AD-4C89-8046-8DCD5FBC3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593695"/>
        <c:axId val="323602335"/>
        <c:axId val="201874031"/>
      </c:line3DChart>
      <c:catAx>
        <c:axId val="32359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3602335"/>
        <c:crosses val="autoZero"/>
        <c:auto val="1"/>
        <c:lblAlgn val="ctr"/>
        <c:lblOffset val="100"/>
        <c:noMultiLvlLbl val="1"/>
      </c:catAx>
      <c:valAx>
        <c:axId val="323602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3593695"/>
        <c:crosses val="autoZero"/>
        <c:crossBetween val="between"/>
      </c:valAx>
      <c:serAx>
        <c:axId val="201874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3602335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Ventas Diarias del 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Hoja1!$B$1</c:f>
              <c:strCache>
                <c:ptCount val="1"/>
                <c:pt idx="0">
                  <c:v>Ventas</c:v>
                </c:pt>
              </c:strCache>
            </c:strRef>
          </c:tx>
          <c:marker>
            <c:symbol val="none"/>
          </c:marker>
          <c:cat>
            <c:numRef>
              <c:f>Hoja1!$A$2</c:f>
              <c:numCache>
                <c:formatCode>m/d/yyyy</c:formatCode>
                <c:ptCount val="1"/>
                <c:pt idx="0">
                  <c:v>45999</c:v>
                </c:pt>
              </c:numCache>
            </c:numRef>
          </c:cat>
          <c:val>
            <c:numRef>
              <c:f>Hoja1!$B$2</c:f>
              <c:numCache>
                <c:formatCode>General</c:formatCode>
                <c:ptCount val="1"/>
                <c:pt idx="0">
                  <c:v>205000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2A-4DEB-A9B4-8BC84BED4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110896"/>
        <c:axId val="306110568"/>
      </c:lineChart>
      <c:dateAx>
        <c:axId val="306110896"/>
        <c:scaling>
          <c:orientation val="minMax"/>
        </c:scaling>
        <c:delete val="0"/>
        <c:axPos val="b"/>
        <c:numFmt formatCode="dd\-mmm" sourceLinked="0"/>
        <c:majorTickMark val="out"/>
        <c:minorTickMark val="none"/>
        <c:tickLblPos val="nextTo"/>
        <c:crossAx val="306110568"/>
        <c:crosses val="autoZero"/>
        <c:auto val="1"/>
        <c:lblOffset val="100"/>
        <c:baseTimeUnit val="days"/>
      </c:dateAx>
      <c:valAx>
        <c:axId val="306110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6110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Ventas Diarias del 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Hoja2!$B$1</c:f>
              <c:strCache>
                <c:ptCount val="1"/>
                <c:pt idx="0">
                  <c:v>Ventas</c:v>
                </c:pt>
              </c:strCache>
            </c:strRef>
          </c:tx>
          <c:marker>
            <c:symbol val="none"/>
          </c:marker>
          <c:cat>
            <c:numRef>
              <c:f>Hoja2!$A$2</c:f>
              <c:numCache>
                <c:formatCode>m/d/yyyy</c:formatCode>
                <c:ptCount val="1"/>
                <c:pt idx="0">
                  <c:v>45999</c:v>
                </c:pt>
              </c:numCache>
            </c:numRef>
          </c:cat>
          <c:val>
            <c:numRef>
              <c:f>Hoja2!$B$2</c:f>
              <c:numCache>
                <c:formatCode>General</c:formatCode>
                <c:ptCount val="1"/>
                <c:pt idx="0">
                  <c:v>205000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CA-40A2-AFE9-3DD0282A1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8126416"/>
        <c:axId val="568125104"/>
      </c:lineChart>
      <c:dateAx>
        <c:axId val="568126416"/>
        <c:scaling>
          <c:orientation val="minMax"/>
        </c:scaling>
        <c:delete val="0"/>
        <c:axPos val="b"/>
        <c:numFmt formatCode="dd\-mmm" sourceLinked="0"/>
        <c:majorTickMark val="out"/>
        <c:minorTickMark val="none"/>
        <c:tickLblPos val="nextTo"/>
        <c:crossAx val="568125104"/>
        <c:crosses val="autoZero"/>
        <c:auto val="1"/>
        <c:lblOffset val="100"/>
        <c:baseTimeUnit val="days"/>
      </c:dateAx>
      <c:valAx>
        <c:axId val="56812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126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Ventas Diarias del 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Hoja3!$B$1</c:f>
              <c:strCache>
                <c:ptCount val="1"/>
                <c:pt idx="0">
                  <c:v>Ventas</c:v>
                </c:pt>
              </c:strCache>
            </c:strRef>
          </c:tx>
          <c:marker>
            <c:symbol val="none"/>
          </c:marker>
          <c:cat>
            <c:numRef>
              <c:f>Hoja3!$A$2</c:f>
              <c:numCache>
                <c:formatCode>m/d/yyyy</c:formatCode>
                <c:ptCount val="1"/>
                <c:pt idx="0">
                  <c:v>45999</c:v>
                </c:pt>
              </c:numCache>
            </c:numRef>
          </c:cat>
          <c:val>
            <c:numRef>
              <c:f>Hoja3!$B$2</c:f>
              <c:numCache>
                <c:formatCode>General</c:formatCode>
                <c:ptCount val="1"/>
                <c:pt idx="0">
                  <c:v>205000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63-4BC0-A162-868A4C534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112536"/>
        <c:axId val="306112864"/>
      </c:lineChart>
      <c:dateAx>
        <c:axId val="306112536"/>
        <c:scaling>
          <c:orientation val="minMax"/>
        </c:scaling>
        <c:delete val="0"/>
        <c:axPos val="b"/>
        <c:numFmt formatCode="dd\-mmm" sourceLinked="0"/>
        <c:majorTickMark val="out"/>
        <c:minorTickMark val="none"/>
        <c:tickLblPos val="nextTo"/>
        <c:crossAx val="306112864"/>
        <c:crosses val="autoZero"/>
        <c:auto val="1"/>
        <c:lblOffset val="100"/>
        <c:baseTimeUnit val="days"/>
      </c:dateAx>
      <c:valAx>
        <c:axId val="306112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6112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Ventas Diarias del 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Hoja4!$B$1</c:f>
              <c:strCache>
                <c:ptCount val="1"/>
                <c:pt idx="0">
                  <c:v>Ventas</c:v>
                </c:pt>
              </c:strCache>
            </c:strRef>
          </c:tx>
          <c:marker>
            <c:symbol val="none"/>
          </c:marker>
          <c:cat>
            <c:numRef>
              <c:f>Hoja4!$A$2</c:f>
              <c:numCache>
                <c:formatCode>m/d/yyyy</c:formatCode>
                <c:ptCount val="1"/>
                <c:pt idx="0">
                  <c:v>45999</c:v>
                </c:pt>
              </c:numCache>
            </c:numRef>
          </c:cat>
          <c:val>
            <c:numRef>
              <c:f>Hoja4!$B$2</c:f>
              <c:numCache>
                <c:formatCode>General</c:formatCode>
                <c:ptCount val="1"/>
                <c:pt idx="0">
                  <c:v>205000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F3-4F2B-8896-9ED75E6FF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105648"/>
        <c:axId val="306107288"/>
      </c:lineChart>
      <c:dateAx>
        <c:axId val="306105648"/>
        <c:scaling>
          <c:orientation val="minMax"/>
        </c:scaling>
        <c:delete val="0"/>
        <c:axPos val="b"/>
        <c:numFmt formatCode="dd\-mmm" sourceLinked="0"/>
        <c:majorTickMark val="out"/>
        <c:minorTickMark val="none"/>
        <c:tickLblPos val="nextTo"/>
        <c:crossAx val="306107288"/>
        <c:crosses val="autoZero"/>
        <c:auto val="1"/>
        <c:lblOffset val="100"/>
        <c:baseTimeUnit val="days"/>
      </c:dateAx>
      <c:valAx>
        <c:axId val="306107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6105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Ventas Diarias del 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Hoja5!$B$1</c:f>
              <c:strCache>
                <c:ptCount val="1"/>
                <c:pt idx="0">
                  <c:v>Ventas</c:v>
                </c:pt>
              </c:strCache>
            </c:strRef>
          </c:tx>
          <c:marker>
            <c:symbol val="none"/>
          </c:marker>
          <c:cat>
            <c:numRef>
              <c:f>Hoja5!$A$2</c:f>
              <c:numCache>
                <c:formatCode>m/d/yyyy</c:formatCode>
                <c:ptCount val="1"/>
                <c:pt idx="0">
                  <c:v>45999</c:v>
                </c:pt>
              </c:numCache>
            </c:numRef>
          </c:cat>
          <c:val>
            <c:numRef>
              <c:f>Hoja5!$B$2</c:f>
              <c:numCache>
                <c:formatCode>General</c:formatCode>
                <c:ptCount val="1"/>
                <c:pt idx="0">
                  <c:v>205000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73-4BA4-9BEF-DB15FBD2F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8121824"/>
        <c:axId val="568122152"/>
      </c:lineChart>
      <c:dateAx>
        <c:axId val="568121824"/>
        <c:scaling>
          <c:orientation val="minMax"/>
        </c:scaling>
        <c:delete val="0"/>
        <c:axPos val="b"/>
        <c:numFmt formatCode="dd\-mmm" sourceLinked="0"/>
        <c:majorTickMark val="out"/>
        <c:minorTickMark val="none"/>
        <c:tickLblPos val="nextTo"/>
        <c:crossAx val="568122152"/>
        <c:crosses val="autoZero"/>
        <c:auto val="1"/>
        <c:lblOffset val="100"/>
        <c:baseTimeUnit val="days"/>
      </c:dateAx>
      <c:valAx>
        <c:axId val="568122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121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Ventas Diarias del 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Hoja6!$B$1</c:f>
              <c:strCache>
                <c:ptCount val="1"/>
                <c:pt idx="0">
                  <c:v>Ventas</c:v>
                </c:pt>
              </c:strCache>
            </c:strRef>
          </c:tx>
          <c:marker>
            <c:symbol val="none"/>
          </c:marker>
          <c:cat>
            <c:numRef>
              <c:f>Hoja6!$A$2</c:f>
              <c:numCache>
                <c:formatCode>m/d/yyyy</c:formatCode>
                <c:ptCount val="1"/>
                <c:pt idx="0">
                  <c:v>45999</c:v>
                </c:pt>
              </c:numCache>
            </c:numRef>
          </c:cat>
          <c:val>
            <c:numRef>
              <c:f>Hoja6!$B$2</c:f>
              <c:numCache>
                <c:formatCode>General</c:formatCode>
                <c:ptCount val="1"/>
                <c:pt idx="0">
                  <c:v>205000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87-4331-BF76-E3B63823E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657936"/>
        <c:axId val="568126088"/>
      </c:lineChart>
      <c:dateAx>
        <c:axId val="305657936"/>
        <c:scaling>
          <c:orientation val="minMax"/>
        </c:scaling>
        <c:delete val="0"/>
        <c:axPos val="b"/>
        <c:numFmt formatCode="dd\-mmm" sourceLinked="0"/>
        <c:majorTickMark val="out"/>
        <c:minorTickMark val="none"/>
        <c:tickLblPos val="nextTo"/>
        <c:crossAx val="568126088"/>
        <c:crosses val="autoZero"/>
        <c:auto val="1"/>
        <c:lblOffset val="100"/>
        <c:baseTimeUnit val="days"/>
      </c:dateAx>
      <c:valAx>
        <c:axId val="568126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56579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Ventas Diarias del 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Hoja7!$B$1</c:f>
              <c:strCache>
                <c:ptCount val="1"/>
                <c:pt idx="0">
                  <c:v>Ventas</c:v>
                </c:pt>
              </c:strCache>
            </c:strRef>
          </c:tx>
          <c:marker>
            <c:symbol val="none"/>
          </c:marker>
          <c:cat>
            <c:numRef>
              <c:f>Hoja7!$A$2</c:f>
              <c:numCache>
                <c:formatCode>m/d/yyyy</c:formatCode>
                <c:ptCount val="1"/>
                <c:pt idx="0">
                  <c:v>45999</c:v>
                </c:pt>
              </c:numCache>
            </c:numRef>
          </c:cat>
          <c:val>
            <c:numRef>
              <c:f>Hoja7!$B$2</c:f>
              <c:numCache>
                <c:formatCode>General</c:formatCode>
                <c:ptCount val="1"/>
                <c:pt idx="0">
                  <c:v>205000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90-4D55-A735-E72531820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064304"/>
        <c:axId val="303065288"/>
      </c:lineChart>
      <c:dateAx>
        <c:axId val="303064304"/>
        <c:scaling>
          <c:orientation val="minMax"/>
        </c:scaling>
        <c:delete val="0"/>
        <c:axPos val="b"/>
        <c:numFmt formatCode="dd\-mmm" sourceLinked="0"/>
        <c:majorTickMark val="out"/>
        <c:minorTickMark val="none"/>
        <c:tickLblPos val="nextTo"/>
        <c:crossAx val="303065288"/>
        <c:crosses val="autoZero"/>
        <c:auto val="1"/>
        <c:lblOffset val="100"/>
        <c:baseTimeUnit val="days"/>
      </c:dateAx>
      <c:valAx>
        <c:axId val="303065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3064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Ventas Diarias del 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Graficos!$B$1</c:f>
              <c:strCache>
                <c:ptCount val="1"/>
                <c:pt idx="0">
                  <c:v>Ventas</c:v>
                </c:pt>
              </c:strCache>
            </c:strRef>
          </c:tx>
          <c:spPr>
            <a:ln w="31750">
              <a:solidFill>
                <a:srgbClr val="3498DB"/>
              </a:solidFill>
            </a:ln>
          </c:spPr>
          <c:marker>
            <c:symbol val="circle"/>
            <c:size val="7"/>
            <c:spPr>
              <a:ln w="31750">
                <a:solidFill>
                  <a:srgbClr val="3498DB"/>
                </a:solidFill>
              </a:ln>
            </c:spPr>
          </c:marker>
          <c:dLbls>
            <c:numFmt formatCode="#.##0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000000"/>
                    </a:solidFill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Graficos!$A$2</c:f>
              <c:numCache>
                <c:formatCode>dd/mm/yyyy</c:formatCode>
                <c:ptCount val="1"/>
                <c:pt idx="0">
                  <c:v>46314</c:v>
                </c:pt>
              </c:numCache>
            </c:numRef>
          </c:cat>
          <c:val>
            <c:numRef>
              <c:f>Graficos!$B$2</c:f>
              <c:numCache>
                <c:formatCode>0.00</c:formatCode>
                <c:ptCount val="1"/>
                <c:pt idx="0">
                  <c:v>151500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F-4C5C-B771-92F5BEBD1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847360"/>
        <c:axId val="377848800"/>
      </c:lineChart>
      <c:dateAx>
        <c:axId val="377847360"/>
        <c:scaling>
          <c:orientation val="minMax"/>
        </c:scaling>
        <c:delete val="0"/>
        <c:axPos val="b"/>
        <c:numFmt formatCode="dd\-mmm" sourceLinked="0"/>
        <c:majorTickMark val="out"/>
        <c:minorTickMark val="none"/>
        <c:tickLblPos val="nextTo"/>
        <c:crossAx val="377848800"/>
        <c:crosses val="autoZero"/>
        <c:auto val="1"/>
        <c:lblOffset val="100"/>
        <c:baseTimeUnit val="days"/>
      </c:dateAx>
      <c:valAx>
        <c:axId val="37784880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778473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0F0FF"/>
    </a:solid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Formas de Pago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Torta!$B$1</c:f>
              <c:strCache>
                <c:ptCount val="1"/>
                <c:pt idx="0">
                  <c:v>Cantidad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Torta!$A$2:$A$3</c:f>
              <c:strCache>
                <c:ptCount val="2"/>
                <c:pt idx="0">
                  <c:v>Efectivo</c:v>
                </c:pt>
                <c:pt idx="1">
                  <c:v>Pago Movil</c:v>
                </c:pt>
              </c:strCache>
            </c:strRef>
          </c:cat>
          <c:val>
            <c:numRef>
              <c:f>Torta!$B$2:$B$3</c:f>
              <c:numCache>
                <c:formatCode>General</c:formatCode>
                <c:ptCount val="2"/>
                <c:pt idx="0">
                  <c:v>111000</c:v>
                </c:pt>
                <c:pt idx="1">
                  <c:v>40500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45-43BF-89D0-07F13C9AF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croll" dx="22" fmlaLink="Tablas!$K$2" horiz="1" max="19" min="1" page="5" val="19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4.png"/><Relationship Id="rId7" Type="http://schemas.openxmlformats.org/officeDocument/2006/relationships/chart" Target="../charts/chart2.xml"/><Relationship Id="rId12" Type="http://schemas.openxmlformats.org/officeDocument/2006/relationships/image" Target="../media/image12.png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image" Target="../media/image7.svg"/><Relationship Id="rId11" Type="http://schemas.openxmlformats.org/officeDocument/2006/relationships/image" Target="../media/image11.svg"/><Relationship Id="rId5" Type="http://schemas.openxmlformats.org/officeDocument/2006/relationships/image" Target="../media/image6.png"/><Relationship Id="rId15" Type="http://schemas.openxmlformats.org/officeDocument/2006/relationships/image" Target="../media/image15.svg"/><Relationship Id="rId10" Type="http://schemas.openxmlformats.org/officeDocument/2006/relationships/image" Target="../media/image10.png"/><Relationship Id="rId4" Type="http://schemas.openxmlformats.org/officeDocument/2006/relationships/image" Target="../media/image5.sv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10</xdr:row>
      <xdr:rowOff>114300</xdr:rowOff>
    </xdr:from>
    <xdr:to>
      <xdr:col>2</xdr:col>
      <xdr:colOff>495300</xdr:colOff>
      <xdr:row>10</xdr:row>
      <xdr:rowOff>161925</xdr:rowOff>
    </xdr:to>
    <xdr:grpSp>
      <xdr:nvGrpSpPr>
        <xdr:cNvPr id="19" name="FooterGrp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 flipV="1">
          <a:off x="28575" y="2066925"/>
          <a:ext cx="1657350" cy="47625"/>
          <a:chOff x="10388578" y="1965476"/>
          <a:chExt cx="3355156" cy="2526762"/>
        </a:xfrm>
      </xdr:grpSpPr>
      <xdr:sp macro="" textlink="#REF!">
        <xdr:nvSpPr>
          <xdr:cNvPr id="20" name="TextBox 9881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2652749" y="3053603"/>
            <a:ext cx="914773" cy="1854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FDFF00C3-5E65-452F-AE44-A232C2B206C6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#REF!">
        <xdr:nvSpPr>
          <xdr:cNvPr id="21" name="TextBox 9882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12652749" y="3253068"/>
            <a:ext cx="914773" cy="1854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957E0BF7-8451-486F-8921-FB154A907C0F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$R$12">
        <xdr:nvSpPr>
          <xdr:cNvPr id="22" name="TextBox 9883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12652749" y="3446182"/>
            <a:ext cx="914773" cy="1854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76607650-DFF6-4A21-B8B5-2FAB60ACE11E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$B$21">
        <xdr:nvSpPr>
          <xdr:cNvPr id="23" name="TextBox 988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2652749" y="3639297"/>
            <a:ext cx="914773" cy="1854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2D7E7C92-C89F-4DFD-91C3-0D5906692AB0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$R$16">
        <xdr:nvSpPr>
          <xdr:cNvPr id="24" name="TextBox 9885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12652749" y="3822887"/>
            <a:ext cx="914773" cy="1854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AD34CB9A-6B52-4505-8238-05DB49BBD686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$B$20">
        <xdr:nvSpPr>
          <xdr:cNvPr id="26" name="TextBox 9887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1107457" y="3245924"/>
            <a:ext cx="916642" cy="1854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62F35DEE-3D75-4E87-B4A0-F8A30CB25EC9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 </a:t>
            </a:fld>
            <a:endParaRPr lang="en-US" sz="1100" b="1" i="0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sp macro="" textlink="">
        <xdr:nvSpPr>
          <xdr:cNvPr id="28" name="TextBox 9889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11107457" y="3630565"/>
            <a:ext cx="916642" cy="1854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r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t>Total Paid</a:t>
            </a:r>
          </a:p>
        </xdr:txBody>
      </xdr:sp>
      <xdr:sp macro="" textlink="">
        <xdr:nvSpPr>
          <xdr:cNvPr id="29" name="TextBox 9890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11107457" y="3822887"/>
            <a:ext cx="916642" cy="1854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r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t>Change</a:t>
            </a:r>
          </a:p>
        </xdr:txBody>
      </xdr:sp>
      <xdr:sp macro="" textlink="">
        <xdr:nvSpPr>
          <xdr:cNvPr id="30" name="TextBox 9891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10884413" y="1965476"/>
            <a:ext cx="2849796" cy="22786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endParaRPr lang="en-US" sz="1100" b="1" i="1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sp macro="" textlink="$B$22">
        <xdr:nvSpPr>
          <xdr:cNvPr id="31" name="TextBox 9892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893938" y="4259995"/>
            <a:ext cx="2849796" cy="23224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fld id="{2732C57D-A719-4931-83A3-DB3CB36B1EB0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</a:t>
            </a:fld>
            <a:endParaRPr lang="en-US" sz="1100" b="1" i="1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cxnSp macro="">
        <xdr:nvCxnSpPr>
          <xdr:cNvPr id="32" name="Straight Connector 9895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CxnSpPr>
            <a:endCxn id="30" idx="3"/>
          </xdr:cNvCxnSpPr>
        </xdr:nvCxnSpPr>
        <xdr:spPr>
          <a:xfrm flipV="1">
            <a:off x="10388578" y="3104800"/>
            <a:ext cx="3345631" cy="12112"/>
          </a:xfrm>
          <a:prstGeom prst="line">
            <a:avLst/>
          </a:prstGeom>
          <a:ln w="22225">
            <a:solidFill>
              <a:schemeClr val="tx1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0</xdr:col>
      <xdr:colOff>419100</xdr:colOff>
      <xdr:row>1</xdr:row>
      <xdr:rowOff>28575</xdr:rowOff>
    </xdr:from>
    <xdr:to>
      <xdr:col>2</xdr:col>
      <xdr:colOff>161925</xdr:colOff>
      <xdr:row>6</xdr:row>
      <xdr:rowOff>5376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66700"/>
          <a:ext cx="933450" cy="92930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57150</xdr:rowOff>
    </xdr:from>
    <xdr:to>
      <xdr:col>2</xdr:col>
      <xdr:colOff>466725</xdr:colOff>
      <xdr:row>12</xdr:row>
      <xdr:rowOff>104775</xdr:rowOff>
    </xdr:to>
    <xdr:grpSp>
      <xdr:nvGrpSpPr>
        <xdr:cNvPr id="48" name="FooterGrp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 flipV="1">
          <a:off x="0" y="2390775"/>
          <a:ext cx="1657350" cy="47625"/>
          <a:chOff x="10388578" y="1965476"/>
          <a:chExt cx="3355156" cy="2526762"/>
        </a:xfrm>
      </xdr:grpSpPr>
      <xdr:sp macro="" textlink="#REF!">
        <xdr:nvSpPr>
          <xdr:cNvPr id="49" name="TextBox 9881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 txBox="1"/>
        </xdr:nvSpPr>
        <xdr:spPr>
          <a:xfrm>
            <a:off x="12652749" y="3053603"/>
            <a:ext cx="914773" cy="1854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FDFF00C3-5E65-452F-AE44-A232C2B206C6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#REF!">
        <xdr:nvSpPr>
          <xdr:cNvPr id="50" name="TextBox 9882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 txBox="1"/>
        </xdr:nvSpPr>
        <xdr:spPr>
          <a:xfrm>
            <a:off x="12652749" y="3253068"/>
            <a:ext cx="914773" cy="1854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957E0BF7-8451-486F-8921-FB154A907C0F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$R$12">
        <xdr:nvSpPr>
          <xdr:cNvPr id="51" name="TextBox 9883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 txBox="1"/>
        </xdr:nvSpPr>
        <xdr:spPr>
          <a:xfrm>
            <a:off x="12652749" y="3446182"/>
            <a:ext cx="914773" cy="1854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76607650-DFF6-4A21-B8B5-2FAB60ACE11E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$B$21">
        <xdr:nvSpPr>
          <xdr:cNvPr id="52" name="TextBox 9884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12652749" y="3639297"/>
            <a:ext cx="914773" cy="1854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2D7E7C92-C89F-4DFD-91C3-0D5906692AB0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$R$16">
        <xdr:nvSpPr>
          <xdr:cNvPr id="53" name="TextBox 9885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 txBox="1"/>
        </xdr:nvSpPr>
        <xdr:spPr>
          <a:xfrm>
            <a:off x="12652749" y="3822887"/>
            <a:ext cx="914773" cy="1854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fld id="{AD34CB9A-6B52-4505-8238-05DB49BBD686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 b="1"/>
          </a:p>
        </xdr:txBody>
      </xdr:sp>
      <xdr:sp macro="" textlink="$B$20">
        <xdr:nvSpPr>
          <xdr:cNvPr id="54" name="TextBox 9887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 txBox="1"/>
        </xdr:nvSpPr>
        <xdr:spPr>
          <a:xfrm>
            <a:off x="11107457" y="3245924"/>
            <a:ext cx="916642" cy="1854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62F35DEE-3D75-4E87-B4A0-F8A30CB25EC9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 </a:t>
            </a:fld>
            <a:endParaRPr lang="en-US" sz="1100" b="1" i="0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sp macro="" textlink="">
        <xdr:nvSpPr>
          <xdr:cNvPr id="55" name="TextBox 9889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 txBox="1"/>
        </xdr:nvSpPr>
        <xdr:spPr>
          <a:xfrm>
            <a:off x="11107457" y="3630565"/>
            <a:ext cx="916642" cy="1854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r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t>Total Paid</a:t>
            </a:r>
          </a:p>
        </xdr:txBody>
      </xdr:sp>
      <xdr:sp macro="" textlink="">
        <xdr:nvSpPr>
          <xdr:cNvPr id="56" name="TextBox 9890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 txBox="1"/>
        </xdr:nvSpPr>
        <xdr:spPr>
          <a:xfrm>
            <a:off x="11107457" y="3822887"/>
            <a:ext cx="916642" cy="1854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r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t>Change</a:t>
            </a:r>
          </a:p>
        </xdr:txBody>
      </xdr:sp>
      <xdr:sp macro="" textlink="">
        <xdr:nvSpPr>
          <xdr:cNvPr id="57" name="TextBox 989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 txBox="1"/>
        </xdr:nvSpPr>
        <xdr:spPr>
          <a:xfrm>
            <a:off x="10884413" y="1965476"/>
            <a:ext cx="2849796" cy="22786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endParaRPr lang="en-US" sz="1100" b="1" i="1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sp macro="" textlink="$B$22">
        <xdr:nvSpPr>
          <xdr:cNvPr id="58" name="TextBox 9892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 txBox="1"/>
        </xdr:nvSpPr>
        <xdr:spPr>
          <a:xfrm>
            <a:off x="10893938" y="4259995"/>
            <a:ext cx="2849796" cy="23224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fld id="{2732C57D-A719-4931-83A3-DB3CB36B1EB0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</a:t>
            </a:fld>
            <a:endParaRPr lang="en-US" sz="1100" b="1" i="1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cxnSp macro="">
        <xdr:nvCxnSpPr>
          <xdr:cNvPr id="59" name="Straight Connector 989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CxnSpPr>
            <a:endCxn id="57" idx="3"/>
          </xdr:cNvCxnSpPr>
        </xdr:nvCxnSpPr>
        <xdr:spPr>
          <a:xfrm flipV="1">
            <a:off x="10388578" y="3104800"/>
            <a:ext cx="3345631" cy="12112"/>
          </a:xfrm>
          <a:prstGeom prst="line">
            <a:avLst/>
          </a:prstGeom>
          <a:ln w="22225">
            <a:solidFill>
              <a:schemeClr val="tx1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1</xdr:row>
          <xdr:rowOff>161925</xdr:rowOff>
        </xdr:from>
        <xdr:to>
          <xdr:col>14</xdr:col>
          <xdr:colOff>704850</xdr:colOff>
          <xdr:row>6</xdr:row>
          <xdr:rowOff>0</xdr:rowOff>
        </xdr:to>
        <xdr:sp macro="" textlink="">
          <xdr:nvSpPr>
            <xdr:cNvPr id="1025" name="btnVolv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733425</xdr:colOff>
      <xdr:row>1</xdr:row>
      <xdr:rowOff>28575</xdr:rowOff>
    </xdr:from>
    <xdr:ext cx="1104900" cy="929301"/>
    <xdr:pic>
      <xdr:nvPicPr>
        <xdr:cNvPr id="83" name="Imagen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9975" y="266700"/>
          <a:ext cx="1104900" cy="929301"/>
        </a:xfrm>
        <a:prstGeom prst="rect">
          <a:avLst/>
        </a:prstGeom>
      </xdr:spPr>
    </xdr:pic>
    <xdr:clientData/>
  </xdr:oneCellAnchor>
  <xdr:oneCellAnchor>
    <xdr:from>
      <xdr:col>8</xdr:col>
      <xdr:colOff>733425</xdr:colOff>
      <xdr:row>1</xdr:row>
      <xdr:rowOff>28575</xdr:rowOff>
    </xdr:from>
    <xdr:ext cx="1104900" cy="929301"/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9975" y="266700"/>
          <a:ext cx="1104900" cy="929301"/>
        </a:xfrm>
        <a:prstGeom prst="rect">
          <a:avLst/>
        </a:prstGeom>
      </xdr:spPr>
    </xdr:pic>
    <xdr:clientData/>
  </xdr:oneCellAnchor>
  <xdr:twoCellAnchor>
    <xdr:from>
      <xdr:col>11</xdr:col>
      <xdr:colOff>666750</xdr:colOff>
      <xdr:row>7</xdr:row>
      <xdr:rowOff>123825</xdr:rowOff>
    </xdr:from>
    <xdr:to>
      <xdr:col>14</xdr:col>
      <xdr:colOff>733425</xdr:colOff>
      <xdr:row>10</xdr:row>
      <xdr:rowOff>76200</xdr:rowOff>
    </xdr:to>
    <xdr:sp macro="[0]!VolverApp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ADD247-528C-83FE-31A2-D6ACEA33ED67}"/>
            </a:ext>
          </a:extLst>
        </xdr:cNvPr>
        <xdr:cNvSpPr/>
      </xdr:nvSpPr>
      <xdr:spPr>
        <a:xfrm>
          <a:off x="8410575" y="1504950"/>
          <a:ext cx="2352675" cy="5238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/>
            <a:t>Salir de Hoja de Excel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419099</xdr:colOff>
      <xdr:row>3</xdr:row>
      <xdr:rowOff>76198</xdr:rowOff>
    </xdr:from>
    <xdr:to>
      <xdr:col>5</xdr:col>
      <xdr:colOff>520699</xdr:colOff>
      <xdr:row>5</xdr:row>
      <xdr:rowOff>120648</xdr:rowOff>
    </xdr:to>
    <xdr:sp macro="" textlink="">
      <xdr:nvSpPr>
        <xdr:cNvPr id="2" name="BoxImagePurple">
          <a:extLst>
            <a:ext uri="{FF2B5EF4-FFF2-40B4-BE49-F238E27FC236}">
              <a16:creationId xmlns:a16="http://schemas.microsoft.com/office/drawing/2014/main" id="{1D68F07F-BE05-1004-7BAE-2FDBFF45BF24}"/>
            </a:ext>
          </a:extLst>
        </xdr:cNvPr>
        <xdr:cNvSpPr/>
      </xdr:nvSpPr>
      <xdr:spPr>
        <a:xfrm>
          <a:off x="2705099" y="647698"/>
          <a:ext cx="1625600" cy="444500"/>
        </a:xfrm>
        <a:prstGeom prst="roundRect">
          <a:avLst>
            <a:gd name="adj" fmla="val 28571"/>
          </a:avLst>
        </a:prstGeom>
        <a:ln w="2540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E2960C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2</xdr:col>
      <xdr:colOff>342901</xdr:colOff>
      <xdr:row>9</xdr:row>
      <xdr:rowOff>152400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1866900" cy="1866900"/>
        </a:xfrm>
        <a:prstGeom prst="rect">
          <a:avLst/>
        </a:prstGeom>
      </xdr:spPr>
    </xdr:pic>
    <xdr:clientData/>
  </xdr:twoCellAnchor>
  <xdr:twoCellAnchor>
    <xdr:from>
      <xdr:col>9</xdr:col>
      <xdr:colOff>200024</xdr:colOff>
      <xdr:row>14</xdr:row>
      <xdr:rowOff>171450</xdr:rowOff>
    </xdr:from>
    <xdr:to>
      <xdr:col>16</xdr:col>
      <xdr:colOff>238125</xdr:colOff>
      <xdr:row>28</xdr:row>
      <xdr:rowOff>104488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pSpPr/>
      </xdr:nvGrpSpPr>
      <xdr:grpSpPr>
        <a:xfrm>
          <a:off x="7058024" y="2838450"/>
          <a:ext cx="5372101" cy="2600038"/>
          <a:chOff x="2781557" y="864772"/>
          <a:chExt cx="3319169" cy="2697291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GraphicFramePr>
            <a:graphicFrameLocks/>
          </xdr:cNvGraphicFramePr>
        </xdr:nvGraphicFramePr>
        <xdr:xfrm>
          <a:off x="2781557" y="864772"/>
          <a:ext cx="3319169" cy="26972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Tablas!$C$21">
        <xdr:nvSpPr>
          <xdr:cNvPr id="11" name="Rectángulo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 rot="20995260">
            <a:off x="5095873" y="1295400"/>
            <a:ext cx="533401" cy="352425"/>
          </a:xfrm>
          <a:prstGeom prst="rect">
            <a:avLst/>
          </a:prstGeom>
          <a:noFill/>
          <a:ln>
            <a:noFill/>
          </a:ln>
          <a:scene3d>
            <a:camera prst="orthographicFront">
              <a:rot lat="19199996" lon="0" rev="20999999"/>
            </a:camera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0717EC57-7A4A-475E-82DF-F64D491B9A4A}" type="TxLink">
              <a:rPr lang="en-US" sz="1200" b="1" i="0" u="none" strike="noStrike">
                <a:solidFill>
                  <a:schemeClr val="accent4">
                    <a:lumMod val="60000"/>
                    <a:lumOff val="40000"/>
                  </a:schemeClr>
                </a:solidFill>
                <a:latin typeface="Calibri"/>
                <a:cs typeface="Calibri"/>
              </a:rPr>
              <a:pPr algn="ctr"/>
              <a:t>22,57</a:t>
            </a:fld>
            <a:endParaRPr lang="es-CO" sz="1200" b="1">
              <a:solidFill>
                <a:schemeClr val="accent4">
                  <a:lumMod val="60000"/>
                  <a:lumOff val="40000"/>
                </a:schemeClr>
              </a:solidFill>
            </a:endParaRPr>
          </a:p>
        </xdr:txBody>
      </xdr:sp>
      <xdr:sp macro="" textlink="Tablas!$C$22">
        <xdr:nvSpPr>
          <xdr:cNvPr id="13" name="Rectángulo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 rot="21055989">
            <a:off x="5086350" y="1771650"/>
            <a:ext cx="533401" cy="352425"/>
          </a:xfrm>
          <a:prstGeom prst="rect">
            <a:avLst/>
          </a:prstGeom>
          <a:noFill/>
          <a:ln>
            <a:noFill/>
          </a:ln>
          <a:scene3d>
            <a:camera prst="orthographicFront">
              <a:rot lat="19199996" lon="0" rev="20999999"/>
            </a:camera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0E971528-DDF4-4FFA-A4C1-776E18FBC640}" type="TxLink">
              <a:rPr lang="en-US" sz="1200" b="1" i="0" u="none" strike="noStrike">
                <a:solidFill>
                  <a:schemeClr val="accent4">
                    <a:lumMod val="60000"/>
                    <a:lumOff val="40000"/>
                  </a:schemeClr>
                </a:solidFill>
                <a:latin typeface="Calibri"/>
                <a:cs typeface="Calibri"/>
              </a:rPr>
              <a:pPr algn="ctr"/>
              <a:t>53,29</a:t>
            </a:fld>
            <a:endParaRPr lang="es-CO" sz="1400" b="1">
              <a:solidFill>
                <a:schemeClr val="accent4">
                  <a:lumMod val="60000"/>
                  <a:lumOff val="40000"/>
                </a:schemeClr>
              </a:solidFill>
            </a:endParaRPr>
          </a:p>
        </xdr:txBody>
      </xdr:sp>
      <xdr:sp macro="" textlink="Tablas!$C$23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 rot="20872527">
            <a:off x="5127745" y="2232857"/>
            <a:ext cx="533401" cy="352424"/>
          </a:xfrm>
          <a:prstGeom prst="rect">
            <a:avLst/>
          </a:prstGeom>
          <a:noFill/>
          <a:ln>
            <a:noFill/>
          </a:ln>
          <a:scene3d>
            <a:camera prst="orthographicFront">
              <a:rot lat="19199996" lon="0" rev="20999999"/>
            </a:camera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378CA42D-D5AA-4979-8EC2-3180773C59FB}" type="TxLink">
              <a:rPr lang="en-US" sz="1200" b="1" i="0" u="none" strike="noStrike">
                <a:solidFill>
                  <a:schemeClr val="accent4">
                    <a:lumMod val="60000"/>
                    <a:lumOff val="40000"/>
                  </a:schemeClr>
                </a:solidFill>
                <a:latin typeface="Calibri"/>
                <a:cs typeface="Calibri"/>
              </a:rPr>
              <a:pPr algn="ctr"/>
              <a:t>18,50</a:t>
            </a:fld>
            <a:endParaRPr lang="es-CO" sz="1400" b="1">
              <a:solidFill>
                <a:schemeClr val="accent4">
                  <a:lumMod val="60000"/>
                  <a:lumOff val="40000"/>
                </a:schemeClr>
              </a:solidFill>
            </a:endParaRPr>
          </a:p>
        </xdr:txBody>
      </xdr:sp>
      <xdr:sp macro="" textlink="Tablas!$C$24">
        <xdr:nvSpPr>
          <xdr:cNvPr id="16" name="Rectángulo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 rot="20988221">
            <a:off x="5118219" y="2724642"/>
            <a:ext cx="533401" cy="352424"/>
          </a:xfrm>
          <a:prstGeom prst="rect">
            <a:avLst/>
          </a:prstGeom>
          <a:noFill/>
          <a:ln>
            <a:noFill/>
          </a:ln>
          <a:scene3d>
            <a:camera prst="orthographicFront">
              <a:rot lat="19199996" lon="0" rev="20999999"/>
            </a:camera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04C1E5CA-C363-4D28-BA5C-D94DB0FEE4D7}" type="TxLink">
              <a:rPr lang="en-US" sz="1200" b="1" i="0" u="none" strike="noStrike">
                <a:solidFill>
                  <a:schemeClr val="accent4">
                    <a:lumMod val="60000"/>
                    <a:lumOff val="40000"/>
                  </a:schemeClr>
                </a:solidFill>
                <a:latin typeface="Calibri"/>
                <a:cs typeface="Calibri"/>
              </a:rPr>
              <a:pPr algn="ctr"/>
              <a:t>5,64</a:t>
            </a:fld>
            <a:endParaRPr lang="es-CO" sz="1400" b="1">
              <a:solidFill>
                <a:schemeClr val="accent4">
                  <a:lumMod val="60000"/>
                  <a:lumOff val="40000"/>
                </a:schemeClr>
              </a:solidFill>
            </a:endParaRPr>
          </a:p>
        </xdr:txBody>
      </xdr:sp>
      <xdr:sp macro="" textlink="Tablas!$B$11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 rot="20995260">
            <a:off x="3220039" y="1272366"/>
            <a:ext cx="705591" cy="352425"/>
          </a:xfrm>
          <a:prstGeom prst="rect">
            <a:avLst/>
          </a:prstGeom>
          <a:noFill/>
          <a:ln>
            <a:noFill/>
          </a:ln>
          <a:scene3d>
            <a:camera prst="orthographicFront">
              <a:rot lat="19199996" lon="0" rev="20999999"/>
            </a:camera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AE3276F0-474B-4293-A689-D7EBAF317DC2}" type="TxLink">
              <a:rPr lang="en-US" sz="1100" b="0" i="0" u="none" strike="noStrike">
                <a:solidFill>
                  <a:srgbClr val="000000"/>
                </a:solidFill>
                <a:latin typeface="Forte" panose="03060902040502070203" pitchFamily="66" charset="0"/>
                <a:cs typeface="Calibri"/>
              </a:rPr>
              <a:pPr algn="ctr"/>
              <a:t>Debito</a:t>
            </a:fld>
            <a:endParaRPr lang="es-CO" sz="1200" b="1">
              <a:solidFill>
                <a:schemeClr val="tx1"/>
              </a:solidFill>
              <a:latin typeface="Forte" panose="03060902040502070203" pitchFamily="66" charset="0"/>
            </a:endParaRPr>
          </a:p>
        </xdr:txBody>
      </xdr:sp>
      <xdr:sp macro="" textlink="Tablas!$B$12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 rot="20995260">
            <a:off x="3192562" y="1743196"/>
            <a:ext cx="752480" cy="352425"/>
          </a:xfrm>
          <a:prstGeom prst="rect">
            <a:avLst/>
          </a:prstGeom>
          <a:noFill/>
          <a:ln>
            <a:noFill/>
          </a:ln>
          <a:scene3d>
            <a:camera prst="orthographicFront">
              <a:rot lat="19199996" lon="0" rev="20999999"/>
            </a:camera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6ADFF751-B762-4B42-89DD-D88ADD33572C}" type="TxLink">
              <a:rPr lang="en-US" sz="1200" b="0" i="0" u="none" strike="noStrike">
                <a:solidFill>
                  <a:srgbClr val="000000"/>
                </a:solidFill>
                <a:latin typeface="Forte" panose="03060902040502070203" pitchFamily="66" charset="0"/>
                <a:cs typeface="Calibri"/>
              </a:rPr>
              <a:pPr algn="ctr"/>
              <a:t>Efectivo</a:t>
            </a:fld>
            <a:endParaRPr lang="es-CO" sz="1400" b="1">
              <a:solidFill>
                <a:schemeClr val="accent4">
                  <a:lumMod val="60000"/>
                  <a:lumOff val="40000"/>
                </a:schemeClr>
              </a:solidFill>
              <a:latin typeface="Forte" panose="03060902040502070203" pitchFamily="66" charset="0"/>
            </a:endParaRPr>
          </a:p>
        </xdr:txBody>
      </xdr:sp>
      <xdr:sp macro="" textlink="Tablas!$B$13">
        <xdr:nvSpPr>
          <xdr:cNvPr id="20" name="Rectángulo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 rot="20995260">
            <a:off x="3086591" y="2217298"/>
            <a:ext cx="945667" cy="352425"/>
          </a:xfrm>
          <a:prstGeom prst="rect">
            <a:avLst/>
          </a:prstGeom>
          <a:noFill/>
          <a:ln>
            <a:noFill/>
          </a:ln>
          <a:scene3d>
            <a:camera prst="orthographicFront">
              <a:rot lat="19199996" lon="0" rev="20999999"/>
            </a:camera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951360C6-8989-41AE-8F47-D8F2DD7CE893}" type="TxLink">
              <a:rPr lang="en-US" sz="1000" b="0" i="0" u="none" strike="noStrike">
                <a:solidFill>
                  <a:srgbClr val="000000"/>
                </a:solidFill>
                <a:latin typeface="Forte" panose="03060902040502070203" pitchFamily="66" charset="0"/>
                <a:cs typeface="Calibri"/>
              </a:rPr>
              <a:pPr algn="ctr"/>
              <a:t>Pago Movil</a:t>
            </a:fld>
            <a:endParaRPr lang="es-CO" sz="1050" b="1">
              <a:solidFill>
                <a:schemeClr val="tx1"/>
              </a:solidFill>
              <a:latin typeface="Forte" panose="03060902040502070203" pitchFamily="66" charset="0"/>
            </a:endParaRPr>
          </a:p>
        </xdr:txBody>
      </xdr:sp>
      <xdr:sp macro="" textlink="Tablas!B14">
        <xdr:nvSpPr>
          <xdr:cNvPr id="22" name="Rectángulo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 rot="20995260">
            <a:off x="3113097" y="2674682"/>
            <a:ext cx="947753" cy="352425"/>
          </a:xfrm>
          <a:prstGeom prst="rect">
            <a:avLst/>
          </a:prstGeom>
          <a:noFill/>
          <a:ln>
            <a:noFill/>
          </a:ln>
          <a:scene3d>
            <a:camera prst="orthographicFront">
              <a:rot lat="19199996" lon="0" rev="20999999"/>
            </a:camera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EC43F71E-17BE-45A3-BCA1-75692810B94A}" type="TxLink">
              <a:rPr lang="en-US" sz="1100" b="0" i="0" u="none" strike="noStrike">
                <a:solidFill>
                  <a:srgbClr val="000000"/>
                </a:solidFill>
                <a:latin typeface="Forte" panose="03060902040502070203" pitchFamily="66" charset="0"/>
                <a:cs typeface="Calibri"/>
              </a:rPr>
              <a:pPr algn="ctr"/>
              <a:t>PuntoVenta</a:t>
            </a:fld>
            <a:endParaRPr lang="es-CO" sz="1200" b="1">
              <a:solidFill>
                <a:schemeClr val="accent4">
                  <a:lumMod val="60000"/>
                  <a:lumOff val="40000"/>
                </a:schemeClr>
              </a:solidFill>
              <a:latin typeface="Forte" panose="03060902040502070203" pitchFamily="66" charset="0"/>
            </a:endParaRPr>
          </a:p>
        </xdr:txBody>
      </xdr:sp>
    </xdr:grpSp>
    <xdr:clientData/>
  </xdr:twoCellAnchor>
  <xdr:twoCellAnchor>
    <xdr:from>
      <xdr:col>8</xdr:col>
      <xdr:colOff>342900</xdr:colOff>
      <xdr:row>1</xdr:row>
      <xdr:rowOff>28575</xdr:rowOff>
    </xdr:from>
    <xdr:to>
      <xdr:col>10</xdr:col>
      <xdr:colOff>396158</xdr:colOff>
      <xdr:row>12</xdr:row>
      <xdr:rowOff>123825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pSpPr/>
      </xdr:nvGrpSpPr>
      <xdr:grpSpPr>
        <a:xfrm>
          <a:off x="6438900" y="219075"/>
          <a:ext cx="1577258" cy="2190750"/>
          <a:chOff x="12198144" y="4731774"/>
          <a:chExt cx="1577258" cy="2491658"/>
        </a:xfrm>
      </xdr:grpSpPr>
      <xdr:sp macro="" textlink="">
        <xdr:nvSpPr>
          <xdr:cNvPr id="53" name="Diagrama de flujo: conector fuera de página 52">
            <a:extLst>
              <a:ext uri="{FF2B5EF4-FFF2-40B4-BE49-F238E27FC236}">
                <a16:creationId xmlns:a16="http://schemas.microsoft.com/office/drawing/2014/main" id="{00000000-0008-0000-0400-000035000000}"/>
              </a:ext>
            </a:extLst>
          </xdr:cNvPr>
          <xdr:cNvSpPr/>
        </xdr:nvSpPr>
        <xdr:spPr>
          <a:xfrm>
            <a:off x="12198144" y="4731774"/>
            <a:ext cx="1577258" cy="2283951"/>
          </a:xfrm>
          <a:prstGeom prst="flowChartOffpageConnector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54" name="Gráfico 53" descr="Cinta con relleno sólido">
            <a:extLst>
              <a:ext uri="{FF2B5EF4-FFF2-40B4-BE49-F238E27FC236}">
                <a16:creationId xmlns:a16="http://schemas.microsoft.com/office/drawing/2014/main" id="{00000000-0008-0000-04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751210" y="6687984"/>
            <a:ext cx="535448" cy="535448"/>
          </a:xfrm>
          <a:prstGeom prst="rect">
            <a:avLst/>
          </a:prstGeom>
        </xdr:spPr>
      </xdr:pic>
      <xdr:pic>
        <xdr:nvPicPr>
          <xdr:cNvPr id="55" name="Gráfico 54" descr="Trofeo con relleno sólido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84802" y="4782984"/>
            <a:ext cx="450645" cy="45064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104775</xdr:colOff>
      <xdr:row>14</xdr:row>
      <xdr:rowOff>171449</xdr:rowOff>
    </xdr:from>
    <xdr:to>
      <xdr:col>9</xdr:col>
      <xdr:colOff>9525</xdr:colOff>
      <xdr:row>28</xdr:row>
      <xdr:rowOff>123824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29</xdr:row>
          <xdr:rowOff>28575</xdr:rowOff>
        </xdr:from>
        <xdr:to>
          <xdr:col>7</xdr:col>
          <xdr:colOff>95250</xdr:colOff>
          <xdr:row>30</xdr:row>
          <xdr:rowOff>95250</xdr:rowOff>
        </xdr:to>
        <xdr:sp macro="" textlink="">
          <xdr:nvSpPr>
            <xdr:cNvPr id="3073" name="Scroll Ba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314325</xdr:colOff>
      <xdr:row>1</xdr:row>
      <xdr:rowOff>28575</xdr:rowOff>
    </xdr:from>
    <xdr:to>
      <xdr:col>13</xdr:col>
      <xdr:colOff>398308</xdr:colOff>
      <xdr:row>12</xdr:row>
      <xdr:rowOff>95250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8696325" y="219075"/>
          <a:ext cx="1607983" cy="2162175"/>
          <a:chOff x="12300566" y="2929194"/>
          <a:chExt cx="1607983" cy="1792339"/>
        </a:xfrm>
      </xdr:grpSpPr>
      <xdr:sp macro="" textlink="">
        <xdr:nvSpPr>
          <xdr:cNvPr id="21" name="Rectángulo: esquinas redondeadas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12321050" y="3410564"/>
            <a:ext cx="1556774" cy="2560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 b="1">
                <a:solidFill>
                  <a:srgbClr val="FFFF00"/>
                </a:solidFill>
              </a:rPr>
              <a:t>Producto</a:t>
            </a:r>
            <a:r>
              <a:rPr lang="es-ES" sz="1100" b="1" baseline="0">
                <a:solidFill>
                  <a:srgbClr val="FFFF00"/>
                </a:solidFill>
              </a:rPr>
              <a:t> c/más aporte</a:t>
            </a:r>
            <a:endParaRPr lang="es-ES" sz="1100" b="1">
              <a:solidFill>
                <a:srgbClr val="FFFF00"/>
              </a:solidFill>
            </a:endParaRPr>
          </a:p>
        </xdr:txBody>
      </xdr:sp>
      <xdr:pic>
        <xdr:nvPicPr>
          <xdr:cNvPr id="24" name="Gráfico 23" descr="Corona con relleno sólido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638550" y="2990645"/>
            <a:ext cx="943708" cy="460887"/>
          </a:xfrm>
          <a:prstGeom prst="rect">
            <a:avLst/>
          </a:prstGeom>
        </xdr:spPr>
      </xdr:pic>
      <xdr:sp macro="" textlink="">
        <xdr:nvSpPr>
          <xdr:cNvPr id="25" name="Rectángulo: esquinas redondeadas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SpPr/>
        </xdr:nvSpPr>
        <xdr:spPr>
          <a:xfrm>
            <a:off x="12321050" y="3635885"/>
            <a:ext cx="1556774" cy="594033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C198238-5123-4B67-9C4A-3A1FD4DCF2D3}" type="TxLink">
              <a:rPr lang="en-US" sz="1100" b="1" i="0" u="none" strike="noStrike">
                <a:solidFill>
                  <a:srgbClr val="FFFF00"/>
                </a:solidFill>
                <a:latin typeface="Calibri"/>
                <a:cs typeface="Calibri"/>
              </a:rPr>
              <a:pPr algn="ctr"/>
              <a:t>RESPUESTO SPRAY ANTI ACAROS 5 LTRS</a:t>
            </a:fld>
            <a:endParaRPr lang="es-ES" sz="1100" b="1">
              <a:solidFill>
                <a:srgbClr val="FFFF00"/>
              </a:solidFill>
            </a:endParaRPr>
          </a:p>
        </xdr:txBody>
      </xdr:sp>
      <xdr:sp macro="" textlink="">
        <xdr:nvSpPr>
          <xdr:cNvPr id="26" name="Rectángulo: esquinas redondeadas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12351775" y="4424516"/>
            <a:ext cx="1556774" cy="2560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57A77BC-417F-45D7-8040-C5D220322F15}" type="TxLink">
              <a:rPr lang="en-US" sz="1400" b="1" i="0" u="none" strike="noStrike">
                <a:solidFill>
                  <a:srgbClr val="FFFF00"/>
                </a:solidFill>
                <a:latin typeface="Calibri"/>
                <a:cs typeface="Calibri"/>
              </a:rPr>
              <a:pPr algn="ctr"/>
              <a:t>32</a:t>
            </a:fld>
            <a:endParaRPr lang="es-ES" sz="1800" b="1">
              <a:solidFill>
                <a:srgbClr val="FFFF00"/>
              </a:solidFill>
            </a:endParaRPr>
          </a:p>
        </xdr:txBody>
      </xdr:sp>
      <xdr:sp macro="" textlink="">
        <xdr:nvSpPr>
          <xdr:cNvPr id="27" name="Rectángulo 26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/>
        </xdr:nvSpPr>
        <xdr:spPr>
          <a:xfrm>
            <a:off x="12300566" y="2929194"/>
            <a:ext cx="1577258" cy="1792339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28" name="Gráfico 27" descr="Carro de la compra con relleno sólido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966291" y="4107016"/>
            <a:ext cx="307258" cy="30725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152400</xdr:colOff>
      <xdr:row>1</xdr:row>
      <xdr:rowOff>9525</xdr:rowOff>
    </xdr:from>
    <xdr:to>
      <xdr:col>16</xdr:col>
      <xdr:colOff>236383</xdr:colOff>
      <xdr:row>12</xdr:row>
      <xdr:rowOff>76200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GrpSpPr/>
      </xdr:nvGrpSpPr>
      <xdr:grpSpPr>
        <a:xfrm>
          <a:off x="10820400" y="200025"/>
          <a:ext cx="1607983" cy="2162175"/>
          <a:chOff x="12300566" y="2929194"/>
          <a:chExt cx="1607983" cy="1792339"/>
        </a:xfrm>
      </xdr:grpSpPr>
      <xdr:sp macro="" textlink="">
        <xdr:nvSpPr>
          <xdr:cNvPr id="50" name="Rectángulo: esquinas redondeadas 49">
            <a:extLst>
              <a:ext uri="{FF2B5EF4-FFF2-40B4-BE49-F238E27FC236}">
                <a16:creationId xmlns:a16="http://schemas.microsoft.com/office/drawing/2014/main" id="{00000000-0008-0000-0400-000032000000}"/>
              </a:ext>
            </a:extLst>
          </xdr:cNvPr>
          <xdr:cNvSpPr/>
        </xdr:nvSpPr>
        <xdr:spPr>
          <a:xfrm>
            <a:off x="12321050" y="3410564"/>
            <a:ext cx="1556774" cy="2560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 b="1">
                <a:solidFill>
                  <a:srgbClr val="FFFF00"/>
                </a:solidFill>
              </a:rPr>
              <a:t>Producto</a:t>
            </a:r>
            <a:r>
              <a:rPr lang="es-ES" sz="1100" b="1" baseline="0">
                <a:solidFill>
                  <a:srgbClr val="FFFF00"/>
                </a:solidFill>
              </a:rPr>
              <a:t> c/más aporte</a:t>
            </a:r>
            <a:endParaRPr lang="es-ES" sz="1100" b="1">
              <a:solidFill>
                <a:srgbClr val="FFFF00"/>
              </a:solidFill>
            </a:endParaRPr>
          </a:p>
        </xdr:txBody>
      </xdr:sp>
      <xdr:pic>
        <xdr:nvPicPr>
          <xdr:cNvPr id="51" name="Gráfico 50" descr="Corona con relleno sólido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638550" y="2990645"/>
            <a:ext cx="943708" cy="460887"/>
          </a:xfrm>
          <a:prstGeom prst="rect">
            <a:avLst/>
          </a:prstGeom>
        </xdr:spPr>
      </xdr:pic>
      <xdr:sp macro="" textlink="">
        <xdr:nvSpPr>
          <xdr:cNvPr id="56" name="Rectángulo: esquinas redondeadas 55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SpPr/>
        </xdr:nvSpPr>
        <xdr:spPr>
          <a:xfrm>
            <a:off x="12321050" y="3635885"/>
            <a:ext cx="1556774" cy="594033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C198238-5123-4B67-9C4A-3A1FD4DCF2D3}" type="TxLink">
              <a:rPr lang="en-US" sz="1100" b="1" i="0" u="none" strike="noStrike">
                <a:solidFill>
                  <a:srgbClr val="FFFF00"/>
                </a:solidFill>
                <a:latin typeface="Calibri"/>
                <a:cs typeface="Calibri"/>
              </a:rPr>
              <a:pPr algn="ctr"/>
              <a:t>RESPUESTO SPRAY ANTI ACAROS 5 LTRS</a:t>
            </a:fld>
            <a:endParaRPr lang="es-ES" sz="1100" b="1">
              <a:solidFill>
                <a:srgbClr val="FFFF00"/>
              </a:solidFill>
            </a:endParaRPr>
          </a:p>
        </xdr:txBody>
      </xdr:sp>
      <xdr:sp macro="" textlink="">
        <xdr:nvSpPr>
          <xdr:cNvPr id="57" name="Rectángulo: esquinas redondeadas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12351775" y="4424516"/>
            <a:ext cx="1556774" cy="2560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57A77BC-417F-45D7-8040-C5D220322F15}" type="TxLink">
              <a:rPr lang="en-US" sz="1400" b="1" i="0" u="none" strike="noStrike">
                <a:solidFill>
                  <a:srgbClr val="FFFF00"/>
                </a:solidFill>
                <a:latin typeface="Calibri"/>
                <a:cs typeface="Calibri"/>
              </a:rPr>
              <a:pPr algn="ctr"/>
              <a:t>32</a:t>
            </a:fld>
            <a:endParaRPr lang="es-ES" sz="1800" b="1">
              <a:solidFill>
                <a:srgbClr val="FFFF00"/>
              </a:solidFill>
            </a:endParaRPr>
          </a:p>
        </xdr:txBody>
      </xdr:sp>
      <xdr:sp macro="" textlink="">
        <xdr:nvSpPr>
          <xdr:cNvPr id="58" name="Rectángulo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/>
        </xdr:nvSpPr>
        <xdr:spPr>
          <a:xfrm>
            <a:off x="12300566" y="2929194"/>
            <a:ext cx="1577258" cy="1792339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59" name="Gráfico 58" descr="Carro de la compra con relleno sólido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966291" y="4107016"/>
            <a:ext cx="307258" cy="30725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266700</xdr:colOff>
      <xdr:row>10</xdr:row>
      <xdr:rowOff>66675</xdr:rowOff>
    </xdr:from>
    <xdr:to>
      <xdr:col>1</xdr:col>
      <xdr:colOff>695325</xdr:colOff>
      <xdr:row>12</xdr:row>
      <xdr:rowOff>142875</xdr:rowOff>
    </xdr:to>
    <xdr:sp macro="[0]!VolverApp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66700" y="1971675"/>
          <a:ext cx="1190625" cy="4572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 b="1">
              <a:solidFill>
                <a:srgbClr val="FF0000"/>
              </a:solidFill>
            </a:rPr>
            <a:t>Salir</a:t>
          </a:r>
        </a:p>
      </xdr:txBody>
    </xdr:sp>
    <xdr:clientData/>
  </xdr:twoCellAnchor>
  <xdr:twoCellAnchor>
    <xdr:from>
      <xdr:col>2</xdr:col>
      <xdr:colOff>571500</xdr:colOff>
      <xdr:row>1</xdr:row>
      <xdr:rowOff>2</xdr:rowOff>
    </xdr:from>
    <xdr:to>
      <xdr:col>4</xdr:col>
      <xdr:colOff>655483</xdr:colOff>
      <xdr:row>11</xdr:row>
      <xdr:rowOff>2</xdr:rowOff>
    </xdr:to>
    <xdr:grpSp>
      <xdr:nvGrpSpPr>
        <xdr:cNvPr id="3096" name="Grupo 3095">
          <a:extLst>
            <a:ext uri="{FF2B5EF4-FFF2-40B4-BE49-F238E27FC236}">
              <a16:creationId xmlns:a16="http://schemas.microsoft.com/office/drawing/2014/main" id="{00000000-0008-0000-0400-0000180C0000}"/>
            </a:ext>
          </a:extLst>
        </xdr:cNvPr>
        <xdr:cNvGrpSpPr/>
      </xdr:nvGrpSpPr>
      <xdr:grpSpPr>
        <a:xfrm>
          <a:off x="2095500" y="190502"/>
          <a:ext cx="1607983" cy="1905000"/>
          <a:chOff x="2095500" y="190502"/>
          <a:chExt cx="1607983" cy="1905000"/>
        </a:xfrm>
      </xdr:grpSpPr>
      <xdr:grpSp>
        <xdr:nvGrpSpPr>
          <xdr:cNvPr id="29" name="Grupo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GrpSpPr/>
        </xdr:nvGrpSpPr>
        <xdr:grpSpPr>
          <a:xfrm>
            <a:off x="2095500" y="190502"/>
            <a:ext cx="1607983" cy="1905000"/>
            <a:chOff x="12300566" y="2929195"/>
            <a:chExt cx="1607983" cy="1579153"/>
          </a:xfrm>
        </xdr:grpSpPr>
        <xdr:sp macro="" textlink="">
          <xdr:nvSpPr>
            <xdr:cNvPr id="36" name="Rectángulo: esquinas redondeadas 35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SpPr/>
          </xdr:nvSpPr>
          <xdr:spPr>
            <a:xfrm>
              <a:off x="12321050" y="3410564"/>
              <a:ext cx="1556774" cy="256049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ES" sz="1100" b="1">
                  <a:solidFill>
                    <a:srgbClr val="FFFF00"/>
                  </a:solidFill>
                </a:rPr>
                <a:t>Venta del dia</a:t>
              </a:r>
            </a:p>
          </xdr:txBody>
        </xdr:sp>
        <xdr:sp macro="" textlink="">
          <xdr:nvSpPr>
            <xdr:cNvPr id="38" name="Rectángulo: esquinas redondeadas 37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SpPr/>
          </xdr:nvSpPr>
          <xdr:spPr>
            <a:xfrm>
              <a:off x="12321050" y="3635885"/>
              <a:ext cx="1556774" cy="594033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es-ES" sz="1100" b="1">
                <a:solidFill>
                  <a:srgbClr val="FFFF00"/>
                </a:solidFill>
              </a:endParaRPr>
            </a:p>
          </xdr:txBody>
        </xdr:sp>
        <xdr:sp macro="" textlink="">
          <xdr:nvSpPr>
            <xdr:cNvPr id="39" name="Rectángulo: esquinas redondeadas 38">
              <a:extLst>
                <a:ext uri="{FF2B5EF4-FFF2-40B4-BE49-F238E27FC236}">
                  <a16:creationId xmlns:a16="http://schemas.microsoft.com/office/drawing/2014/main" id="{00000000-0008-0000-0400-000027000000}"/>
                </a:ext>
              </a:extLst>
            </xdr:cNvPr>
            <xdr:cNvSpPr/>
          </xdr:nvSpPr>
          <xdr:spPr>
            <a:xfrm>
              <a:off x="12351775" y="3982353"/>
              <a:ext cx="1556774" cy="431245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 b="1" i="0" u="none" strike="noStrike">
                  <a:solidFill>
                    <a:srgbClr val="FFFF00"/>
                  </a:solidFill>
                  <a:latin typeface="Calibri"/>
                  <a:cs typeface="Calibri"/>
                </a:rPr>
                <a:t>25400</a:t>
              </a:r>
              <a:endParaRPr lang="es-ES" sz="2000" b="1">
                <a:solidFill>
                  <a:srgbClr val="FFFF00"/>
                </a:solidFill>
              </a:endParaRPr>
            </a:p>
          </xdr:txBody>
        </xdr:sp>
        <xdr:sp macro="" textlink="">
          <xdr:nvSpPr>
            <xdr:cNvPr id="40" name="Rectángulo 39">
              <a:extLst>
                <a:ext uri="{FF2B5EF4-FFF2-40B4-BE49-F238E27FC236}">
                  <a16:creationId xmlns:a16="http://schemas.microsoft.com/office/drawing/2014/main" id="{00000000-0008-0000-0400-000028000000}"/>
                </a:ext>
              </a:extLst>
            </xdr:cNvPr>
            <xdr:cNvSpPr/>
          </xdr:nvSpPr>
          <xdr:spPr>
            <a:xfrm>
              <a:off x="12300566" y="2929195"/>
              <a:ext cx="1577258" cy="1579153"/>
            </a:xfrm>
            <a:prstGeom prst="rect">
              <a:avLst/>
            </a:pr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</xdr:grpSp>
      <xdr:pic>
        <xdr:nvPicPr>
          <xdr:cNvPr id="3084" name="Gráfico 3083" descr="Dinero con relleno sólido">
            <a:extLst>
              <a:ext uri="{FF2B5EF4-FFF2-40B4-BE49-F238E27FC236}">
                <a16:creationId xmlns:a16="http://schemas.microsoft.com/office/drawing/2014/main" id="{00000000-0008-0000-0400-00000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rcRect/>
          <a:stretch/>
        </xdr:blipFill>
        <xdr:spPr>
          <a:xfrm>
            <a:off x="2257425" y="1117550"/>
            <a:ext cx="307258" cy="307258"/>
          </a:xfrm>
          <a:prstGeom prst="rect">
            <a:avLst/>
          </a:prstGeom>
        </xdr:spPr>
      </xdr:pic>
      <xdr:pic>
        <xdr:nvPicPr>
          <xdr:cNvPr id="3086" name="Gráfico 3085" descr="Calendario con relleno sólido">
            <a:extLst>
              <a:ext uri="{FF2B5EF4-FFF2-40B4-BE49-F238E27FC236}">
                <a16:creationId xmlns:a16="http://schemas.microsoft.com/office/drawing/2014/main" id="{00000000-0008-0000-0400-00000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2524125" y="238125"/>
            <a:ext cx="771525" cy="514350"/>
          </a:xfrm>
          <a:prstGeom prst="rect">
            <a:avLst/>
          </a:prstGeom>
        </xdr:spPr>
      </xdr:pic>
      <xdr:sp macro="" textlink="">
        <xdr:nvSpPr>
          <xdr:cNvPr id="3089" name="Rectángulo: esquinas redondeadas 3088">
            <a:extLst>
              <a:ext uri="{FF2B5EF4-FFF2-40B4-BE49-F238E27FC236}">
                <a16:creationId xmlns:a16="http://schemas.microsoft.com/office/drawing/2014/main" id="{00000000-0008-0000-0400-0000110C0000}"/>
              </a:ext>
            </a:extLst>
          </xdr:cNvPr>
          <xdr:cNvSpPr/>
        </xdr:nvSpPr>
        <xdr:spPr>
          <a:xfrm>
            <a:off x="3000375" y="1152525"/>
            <a:ext cx="571500" cy="266700"/>
          </a:xfrm>
          <a:prstGeom prst="round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400" b="1">
                <a:solidFill>
                  <a:srgbClr val="FFFF00"/>
                </a:solidFill>
              </a:rPr>
              <a:t>cops</a:t>
            </a:r>
          </a:p>
        </xdr:txBody>
      </xdr:sp>
      <xdr:sp macro="" textlink="">
        <xdr:nvSpPr>
          <xdr:cNvPr id="3090" name="Rectángulo: esquinas redondeadas 3089">
            <a:extLst>
              <a:ext uri="{FF2B5EF4-FFF2-40B4-BE49-F238E27FC236}">
                <a16:creationId xmlns:a16="http://schemas.microsoft.com/office/drawing/2014/main" id="{00000000-0008-0000-0400-0000120C0000}"/>
              </a:ext>
            </a:extLst>
          </xdr:cNvPr>
          <xdr:cNvSpPr/>
        </xdr:nvSpPr>
        <xdr:spPr>
          <a:xfrm>
            <a:off x="2286000" y="1504950"/>
            <a:ext cx="266700" cy="381000"/>
          </a:xfrm>
          <a:prstGeom prst="round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2000" b="1">
                <a:solidFill>
                  <a:srgbClr val="FFFF00"/>
                </a:solidFill>
              </a:rPr>
              <a:t>$</a:t>
            </a:r>
          </a:p>
        </xdr:txBody>
      </xdr:sp>
    </xdr:grpSp>
    <xdr:clientData/>
  </xdr:twoCellAnchor>
  <xdr:twoCellAnchor>
    <xdr:from>
      <xdr:col>5</xdr:col>
      <xdr:colOff>485775</xdr:colOff>
      <xdr:row>1</xdr:row>
      <xdr:rowOff>19050</xdr:rowOff>
    </xdr:from>
    <xdr:to>
      <xdr:col>7</xdr:col>
      <xdr:colOff>569758</xdr:colOff>
      <xdr:row>11</xdr:row>
      <xdr:rowOff>19050</xdr:rowOff>
    </xdr:to>
    <xdr:grpSp>
      <xdr:nvGrpSpPr>
        <xdr:cNvPr id="3107" name="Grupo 3106">
          <a:extLst>
            <a:ext uri="{FF2B5EF4-FFF2-40B4-BE49-F238E27FC236}">
              <a16:creationId xmlns:a16="http://schemas.microsoft.com/office/drawing/2014/main" id="{00000000-0008-0000-0400-0000230C0000}"/>
            </a:ext>
          </a:extLst>
        </xdr:cNvPr>
        <xdr:cNvGrpSpPr/>
      </xdr:nvGrpSpPr>
      <xdr:grpSpPr>
        <a:xfrm>
          <a:off x="4295775" y="209550"/>
          <a:ext cx="1607983" cy="1905000"/>
          <a:chOff x="2095500" y="190502"/>
          <a:chExt cx="1607983" cy="1905000"/>
        </a:xfrm>
      </xdr:grpSpPr>
      <xdr:grpSp>
        <xdr:nvGrpSpPr>
          <xdr:cNvPr id="3108" name="Grupo 3107">
            <a:extLst>
              <a:ext uri="{FF2B5EF4-FFF2-40B4-BE49-F238E27FC236}">
                <a16:creationId xmlns:a16="http://schemas.microsoft.com/office/drawing/2014/main" id="{00000000-0008-0000-0400-0000240C0000}"/>
              </a:ext>
            </a:extLst>
          </xdr:cNvPr>
          <xdr:cNvGrpSpPr/>
        </xdr:nvGrpSpPr>
        <xdr:grpSpPr>
          <a:xfrm>
            <a:off x="2095500" y="190502"/>
            <a:ext cx="1607983" cy="1905000"/>
            <a:chOff x="12300566" y="2929195"/>
            <a:chExt cx="1607983" cy="1579153"/>
          </a:xfrm>
        </xdr:grpSpPr>
        <xdr:sp macro="" textlink="">
          <xdr:nvSpPr>
            <xdr:cNvPr id="3113" name="Rectángulo: esquinas redondeadas 3112">
              <a:extLst>
                <a:ext uri="{FF2B5EF4-FFF2-40B4-BE49-F238E27FC236}">
                  <a16:creationId xmlns:a16="http://schemas.microsoft.com/office/drawing/2014/main" id="{00000000-0008-0000-0400-0000290C0000}"/>
                </a:ext>
              </a:extLst>
            </xdr:cNvPr>
            <xdr:cNvSpPr/>
          </xdr:nvSpPr>
          <xdr:spPr>
            <a:xfrm>
              <a:off x="12321050" y="3410564"/>
              <a:ext cx="1556774" cy="256049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ES" sz="1100" b="1">
                  <a:solidFill>
                    <a:srgbClr val="FFFF00"/>
                  </a:solidFill>
                </a:rPr>
                <a:t>Venta del Mes</a:t>
              </a:r>
            </a:p>
          </xdr:txBody>
        </xdr:sp>
        <xdr:sp macro="" textlink="">
          <xdr:nvSpPr>
            <xdr:cNvPr id="3114" name="Rectángulo: esquinas redondeadas 3113">
              <a:extLst>
                <a:ext uri="{FF2B5EF4-FFF2-40B4-BE49-F238E27FC236}">
                  <a16:creationId xmlns:a16="http://schemas.microsoft.com/office/drawing/2014/main" id="{00000000-0008-0000-0400-00002A0C0000}"/>
                </a:ext>
              </a:extLst>
            </xdr:cNvPr>
            <xdr:cNvSpPr/>
          </xdr:nvSpPr>
          <xdr:spPr>
            <a:xfrm>
              <a:off x="12321050" y="3635885"/>
              <a:ext cx="1556774" cy="594033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es-ES" sz="1100" b="1">
                <a:solidFill>
                  <a:srgbClr val="FFFF00"/>
                </a:solidFill>
              </a:endParaRPr>
            </a:p>
          </xdr:txBody>
        </xdr:sp>
        <xdr:sp macro="" textlink="">
          <xdr:nvSpPr>
            <xdr:cNvPr id="3115" name="Rectángulo: esquinas redondeadas 3114">
              <a:extLst>
                <a:ext uri="{FF2B5EF4-FFF2-40B4-BE49-F238E27FC236}">
                  <a16:creationId xmlns:a16="http://schemas.microsoft.com/office/drawing/2014/main" id="{00000000-0008-0000-0400-00002B0C0000}"/>
                </a:ext>
              </a:extLst>
            </xdr:cNvPr>
            <xdr:cNvSpPr/>
          </xdr:nvSpPr>
          <xdr:spPr>
            <a:xfrm>
              <a:off x="12351775" y="3982353"/>
              <a:ext cx="1556774" cy="431245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 b="1" i="0" u="none" strike="noStrike">
                  <a:solidFill>
                    <a:srgbClr val="FFFF00"/>
                  </a:solidFill>
                  <a:latin typeface="Calibri"/>
                  <a:cs typeface="Calibri"/>
                </a:rPr>
                <a:t>25400</a:t>
              </a:r>
              <a:endParaRPr lang="es-ES" sz="2000" b="1">
                <a:solidFill>
                  <a:srgbClr val="FFFF00"/>
                </a:solidFill>
              </a:endParaRPr>
            </a:p>
          </xdr:txBody>
        </xdr:sp>
        <xdr:sp macro="" textlink="">
          <xdr:nvSpPr>
            <xdr:cNvPr id="3116" name="Rectángulo 3115">
              <a:extLst>
                <a:ext uri="{FF2B5EF4-FFF2-40B4-BE49-F238E27FC236}">
                  <a16:creationId xmlns:a16="http://schemas.microsoft.com/office/drawing/2014/main" id="{00000000-0008-0000-0400-00002C0C0000}"/>
                </a:ext>
              </a:extLst>
            </xdr:cNvPr>
            <xdr:cNvSpPr/>
          </xdr:nvSpPr>
          <xdr:spPr>
            <a:xfrm>
              <a:off x="12300566" y="2929195"/>
              <a:ext cx="1577258" cy="1579153"/>
            </a:xfrm>
            <a:prstGeom prst="rect">
              <a:avLst/>
            </a:pr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</xdr:grpSp>
      <xdr:pic>
        <xdr:nvPicPr>
          <xdr:cNvPr id="3109" name="Gráfico 3108" descr="Dinero con relleno sólido">
            <a:extLst>
              <a:ext uri="{FF2B5EF4-FFF2-40B4-BE49-F238E27FC236}">
                <a16:creationId xmlns:a16="http://schemas.microsoft.com/office/drawing/2014/main" id="{00000000-0008-0000-0400-00002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rcRect/>
          <a:stretch/>
        </xdr:blipFill>
        <xdr:spPr>
          <a:xfrm>
            <a:off x="2257425" y="1117550"/>
            <a:ext cx="307258" cy="307258"/>
          </a:xfrm>
          <a:prstGeom prst="rect">
            <a:avLst/>
          </a:prstGeom>
        </xdr:spPr>
      </xdr:pic>
      <xdr:pic>
        <xdr:nvPicPr>
          <xdr:cNvPr id="3110" name="Gráfico 3109" descr="Calendario con relleno sólido">
            <a:extLst>
              <a:ext uri="{FF2B5EF4-FFF2-40B4-BE49-F238E27FC236}">
                <a16:creationId xmlns:a16="http://schemas.microsoft.com/office/drawing/2014/main" id="{00000000-0008-0000-0400-00002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2524125" y="238125"/>
            <a:ext cx="771525" cy="514350"/>
          </a:xfrm>
          <a:prstGeom prst="rect">
            <a:avLst/>
          </a:prstGeom>
        </xdr:spPr>
      </xdr:pic>
      <xdr:sp macro="" textlink="">
        <xdr:nvSpPr>
          <xdr:cNvPr id="3111" name="Rectángulo: esquinas redondeadas 3110">
            <a:extLst>
              <a:ext uri="{FF2B5EF4-FFF2-40B4-BE49-F238E27FC236}">
                <a16:creationId xmlns:a16="http://schemas.microsoft.com/office/drawing/2014/main" id="{00000000-0008-0000-0400-0000270C0000}"/>
              </a:ext>
            </a:extLst>
          </xdr:cNvPr>
          <xdr:cNvSpPr/>
        </xdr:nvSpPr>
        <xdr:spPr>
          <a:xfrm>
            <a:off x="3000375" y="1152525"/>
            <a:ext cx="571500" cy="266700"/>
          </a:xfrm>
          <a:prstGeom prst="round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400" b="1">
                <a:solidFill>
                  <a:srgbClr val="FFFF00"/>
                </a:solidFill>
              </a:rPr>
              <a:t>cops</a:t>
            </a:r>
          </a:p>
        </xdr:txBody>
      </xdr:sp>
      <xdr:sp macro="" textlink="">
        <xdr:nvSpPr>
          <xdr:cNvPr id="3112" name="Rectángulo: esquinas redondeadas 3111">
            <a:extLst>
              <a:ext uri="{FF2B5EF4-FFF2-40B4-BE49-F238E27FC236}">
                <a16:creationId xmlns:a16="http://schemas.microsoft.com/office/drawing/2014/main" id="{00000000-0008-0000-0400-0000280C0000}"/>
              </a:ext>
            </a:extLst>
          </xdr:cNvPr>
          <xdr:cNvSpPr/>
        </xdr:nvSpPr>
        <xdr:spPr>
          <a:xfrm>
            <a:off x="2286000" y="1504950"/>
            <a:ext cx="266700" cy="381000"/>
          </a:xfrm>
          <a:prstGeom prst="round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2000" b="1">
                <a:solidFill>
                  <a:srgbClr val="FFFF00"/>
                </a:solidFill>
              </a:rPr>
              <a:t>$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7</xdr:col>
      <xdr:colOff>609600</xdr:colOff>
      <xdr:row>20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7</xdr:col>
      <xdr:colOff>609600</xdr:colOff>
      <xdr:row>20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7</xdr:col>
      <xdr:colOff>609600</xdr:colOff>
      <xdr:row>20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7</xdr:col>
      <xdr:colOff>609600</xdr:colOff>
      <xdr:row>20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7</xdr:col>
      <xdr:colOff>609600</xdr:colOff>
      <xdr:row>20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7</xdr:col>
      <xdr:colOff>609600</xdr:colOff>
      <xdr:row>20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7</xdr:col>
      <xdr:colOff>609600</xdr:colOff>
      <xdr:row>20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7</xdr:col>
      <xdr:colOff>508000</xdr:colOff>
      <xdr:row>17</xdr:row>
      <xdr:rowOff>63500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F4492D0-3CAE-5DE5-F1C2-187226FAF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6</xdr:col>
      <xdr:colOff>0</xdr:colOff>
      <xdr:row>17</xdr:row>
      <xdr:rowOff>63500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FFE20B-0D11-AD6F-FBFC-16E202932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4</xdr:row>
          <xdr:rowOff>152400</xdr:rowOff>
        </xdr:from>
        <xdr:to>
          <xdr:col>11</xdr:col>
          <xdr:colOff>266700</xdr:colOff>
          <xdr:row>7</xdr:row>
          <xdr:rowOff>38100</xdr:rowOff>
        </xdr:to>
        <xdr:sp macro="" textlink="">
          <xdr:nvSpPr>
            <xdr:cNvPr id="2049" name="btnIMport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5695.628595023147" createdVersion="8" refreshedVersion="8" minRefreshableVersion="3" recordCount="259" xr:uid="{00000000-000A-0000-FFFF-FFFF00000000}">
  <cacheSource type="worksheet">
    <worksheetSource name="Ventas"/>
  </cacheSource>
  <cacheFields count="12">
    <cacheField name="IDVenta" numFmtId="0">
      <sharedItems containsSemiMixedTypes="0" containsString="0" containsNumber="1" containsInteger="1" minValue="169" maxValue="446"/>
    </cacheField>
    <cacheField name="Fecha" numFmtId="14">
      <sharedItems containsSemiMixedTypes="0" containsNonDate="0" containsDate="1" containsString="0" minDate="2024-10-11T00:00:00" maxDate="2025-02-06T00:00:00" count="20">
        <d v="2024-10-11T00:00:00"/>
        <d v="2024-10-12T00:00:00"/>
        <d v="2024-10-14T00:00:00"/>
        <d v="2024-10-15T00:00:00"/>
        <d v="2024-10-16T00:00:00"/>
        <d v="2024-10-17T00:00:00"/>
        <d v="2024-10-18T00:00:00"/>
        <d v="2024-10-20T00:00:00"/>
        <d v="2024-10-21T00:00:00"/>
        <d v="2024-10-22T00:00:00"/>
        <d v="2024-10-31T00:00:00"/>
        <d v="2024-11-02T00:00:00"/>
        <d v="2024-11-03T00:00:00"/>
        <d v="2024-11-05T00:00:00"/>
        <d v="2024-11-16T00:00:00"/>
        <d v="2024-11-17T00:00:00"/>
        <d v="2024-11-18T00:00:00"/>
        <d v="2024-12-04T00:00:00"/>
        <d v="2025-02-04T00:00:00"/>
        <d v="2025-02-05T00:00:00"/>
      </sharedItems>
      <fieldGroup par="11"/>
    </cacheField>
    <cacheField name="NTicket" numFmtId="0">
      <sharedItems containsSemiMixedTypes="0" containsString="0" containsNumber="1" containsInteger="1" minValue="78" maxValue="440"/>
    </cacheField>
    <cacheField name="Plato" numFmtId="0">
      <sharedItems/>
    </cacheField>
    <cacheField name="Categoria" numFmtId="0">
      <sharedItems/>
    </cacheField>
    <cacheField name="Precio" numFmtId="0">
      <sharedItems containsSemiMixedTypes="0" containsString="0" containsNumber="1" containsInteger="1" minValue="2000" maxValue="80000"/>
    </cacheField>
    <cacheField name="Cantidad" numFmtId="0">
      <sharedItems containsSemiMixedTypes="0" containsString="0" containsNumber="1" containsInteger="1" minValue="1" maxValue="4"/>
    </cacheField>
    <cacheField name="Importe" numFmtId="0">
      <sharedItems containsSemiMixedTypes="0" containsString="0" containsNumber="1" containsInteger="1" minValue="2000" maxValue="80000"/>
    </cacheField>
    <cacheField name="FormaPago" numFmtId="0">
      <sharedItems count="5">
        <s v="Pago Movil"/>
        <s v="Debito"/>
        <s v="Efectivo"/>
        <s v="Punto de Venta"/>
        <s v="Pago Móvil" u="1"/>
      </sharedItems>
    </cacheField>
    <cacheField name="Meses (Fecha)" numFmtId="0" databaseField="0">
      <fieldGroup base="1">
        <rangePr groupBy="months" startDate="2024-10-11T00:00:00" endDate="2025-02-06T00:00:00"/>
        <groupItems count="14">
          <s v="&lt;11/10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6/02/2025"/>
        </groupItems>
      </fieldGroup>
    </cacheField>
    <cacheField name="Trimestres (Fecha)" numFmtId="0" databaseField="0">
      <fieldGroup base="1">
        <rangePr groupBy="quarters" startDate="2024-10-11T00:00:00" endDate="2025-02-06T00:00:00"/>
        <groupItems count="6">
          <s v="&lt;11/10/2024"/>
          <s v="Trim.1"/>
          <s v="Trim.2"/>
          <s v="Trim.3"/>
          <s v="Trim.4"/>
          <s v="&gt;6/02/2025"/>
        </groupItems>
      </fieldGroup>
    </cacheField>
    <cacheField name="Años (Fecha)" numFmtId="0" databaseField="0">
      <fieldGroup base="1">
        <rangePr groupBy="years" startDate="2024-10-11T00:00:00" endDate="2025-02-06T00:00:00"/>
        <groupItems count="4">
          <s v="&lt;11/10/2024"/>
          <s v="2024"/>
          <s v="2025"/>
          <s v="&gt;6/02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">
  <r>
    <n v="169"/>
    <x v="0"/>
    <n v="78"/>
    <s v="Pizza Margarita"/>
    <s v="Pizzas"/>
    <n v="15000"/>
    <n v="1"/>
    <n v="15000"/>
    <x v="0"/>
  </r>
  <r>
    <n v="170"/>
    <x v="0"/>
    <n v="78"/>
    <s v="Pepsi 2 Lts"/>
    <s v="Bebidas"/>
    <n v="5500"/>
    <n v="1"/>
    <n v="5500"/>
    <x v="0"/>
  </r>
  <r>
    <n v="171"/>
    <x v="0"/>
    <n v="79"/>
    <s v="Pizza Margarita"/>
    <s v="Pizzas"/>
    <n v="15000"/>
    <n v="1"/>
    <n v="15000"/>
    <x v="0"/>
  </r>
  <r>
    <n v="172"/>
    <x v="0"/>
    <n v="79"/>
    <s v="Pepsi 2 Lts"/>
    <s v="Bebidas"/>
    <n v="5500"/>
    <n v="1"/>
    <n v="5500"/>
    <x v="0"/>
  </r>
  <r>
    <n v="174"/>
    <x v="0"/>
    <n v="80"/>
    <s v="Pepsi 2 Lts"/>
    <s v="Bebidas"/>
    <n v="5500"/>
    <n v="1"/>
    <n v="5500"/>
    <x v="0"/>
  </r>
  <r>
    <n v="176"/>
    <x v="0"/>
    <n v="81"/>
    <s v="Pepsi 2 Lts"/>
    <s v="Bebidas"/>
    <n v="5500"/>
    <n v="1"/>
    <n v="5500"/>
    <x v="0"/>
  </r>
  <r>
    <n v="177"/>
    <x v="0"/>
    <n v="82"/>
    <s v="Arepitas"/>
    <s v="Extras"/>
    <n v="2500"/>
    <n v="1"/>
    <n v="2500"/>
    <x v="0"/>
  </r>
  <r>
    <n v="178"/>
    <x v="0"/>
    <n v="82"/>
    <s v="Pollo Asado 1/4 x"/>
    <s v="Pollo"/>
    <n v="7000"/>
    <n v="1"/>
    <n v="7000"/>
    <x v="0"/>
  </r>
  <r>
    <n v="179"/>
    <x v="0"/>
    <n v="82"/>
    <s v="Pepsi 2 Lts"/>
    <s v="Bebidas"/>
    <n v="5500"/>
    <n v="1"/>
    <n v="5500"/>
    <x v="0"/>
  </r>
  <r>
    <n v="181"/>
    <x v="0"/>
    <n v="84"/>
    <s v="Pizza Margarita"/>
    <s v="Pizzas"/>
    <n v="15000"/>
    <n v="1"/>
    <n v="15000"/>
    <x v="0"/>
  </r>
  <r>
    <n v="182"/>
    <x v="0"/>
    <n v="85"/>
    <s v="Legumbres salteadas"/>
    <s v="Extras"/>
    <n v="5800"/>
    <n v="1"/>
    <n v="5800"/>
    <x v="0"/>
  </r>
  <r>
    <n v="183"/>
    <x v="0"/>
    <n v="85"/>
    <s v="Pollo Asado 1/4"/>
    <s v="Pollo"/>
    <n v="7000"/>
    <n v="1"/>
    <n v="7000"/>
    <x v="0"/>
  </r>
  <r>
    <n v="187"/>
    <x v="0"/>
    <n v="87"/>
    <s v="Pepsi 2 Lts"/>
    <s v="Bebidas"/>
    <n v="5500"/>
    <n v="1"/>
    <n v="5500"/>
    <x v="0"/>
  </r>
  <r>
    <n v="188"/>
    <x v="1"/>
    <n v="88"/>
    <s v="Pollo Asado 1/4"/>
    <s v="Pollo"/>
    <n v="7000"/>
    <n v="2"/>
    <n v="14000"/>
    <x v="0"/>
  </r>
  <r>
    <n v="189"/>
    <x v="1"/>
    <n v="88"/>
    <s v="Pepsi 2 Lts"/>
    <s v="Bebidas"/>
    <n v="5500"/>
    <n v="1"/>
    <n v="5500"/>
    <x v="0"/>
  </r>
  <r>
    <n v="191"/>
    <x v="1"/>
    <n v="89"/>
    <s v="Pollo Asado 1/4"/>
    <s v="Pollo"/>
    <n v="7000"/>
    <n v="1"/>
    <n v="7000"/>
    <x v="0"/>
  </r>
  <r>
    <n v="192"/>
    <x v="1"/>
    <n v="89"/>
    <s v="Pollo Asado 1/4 x"/>
    <s v="Pollo"/>
    <n v="7000"/>
    <n v="1"/>
    <n v="7000"/>
    <x v="0"/>
  </r>
  <r>
    <n v="193"/>
    <x v="2"/>
    <n v="90"/>
    <s v="Pizza Margarita"/>
    <s v="Pizzas"/>
    <n v="15000"/>
    <n v="2"/>
    <n v="30000"/>
    <x v="0"/>
  </r>
  <r>
    <n v="194"/>
    <x v="2"/>
    <n v="90"/>
    <s v="Pepsi 2 Lts"/>
    <s v="Bebidas"/>
    <n v="5500"/>
    <n v="1"/>
    <n v="5500"/>
    <x v="0"/>
  </r>
  <r>
    <n v="195"/>
    <x v="3"/>
    <n v="91"/>
    <s v="Papas a la francesa fritas"/>
    <s v="Extras"/>
    <n v="3500"/>
    <n v="2"/>
    <n v="7000"/>
    <x v="0"/>
  </r>
  <r>
    <n v="196"/>
    <x v="3"/>
    <n v="91"/>
    <s v="Pollo Asado 1/4 x"/>
    <s v="Pollo"/>
    <n v="7000"/>
    <n v="1"/>
    <n v="7000"/>
    <x v="0"/>
  </r>
  <r>
    <n v="197"/>
    <x v="3"/>
    <n v="92"/>
    <s v="Combo Uno"/>
    <s v="Pollo"/>
    <n v="12500"/>
    <n v="3"/>
    <n v="37500"/>
    <x v="0"/>
  </r>
  <r>
    <n v="198"/>
    <x v="3"/>
    <n v="92"/>
    <s v="Pepsi 2 Lts"/>
    <s v="Bebidas"/>
    <n v="5500"/>
    <n v="1"/>
    <n v="5500"/>
    <x v="0"/>
  </r>
  <r>
    <n v="199"/>
    <x v="3"/>
    <n v="92"/>
    <s v="Papas a la francesa fritas"/>
    <s v="Extras"/>
    <n v="3500"/>
    <n v="2"/>
    <n v="7000"/>
    <x v="0"/>
  </r>
  <r>
    <n v="200"/>
    <x v="3"/>
    <n v="93"/>
    <s v="Pizza Margarita"/>
    <s v="Pizzas"/>
    <n v="15000"/>
    <n v="3"/>
    <n v="45000"/>
    <x v="0"/>
  </r>
  <r>
    <n v="201"/>
    <x v="3"/>
    <n v="93"/>
    <s v="Pepsi 2 Lts"/>
    <s v="Bebidas"/>
    <n v="5500"/>
    <n v="2"/>
    <n v="11000"/>
    <x v="0"/>
  </r>
  <r>
    <n v="202"/>
    <x v="3"/>
    <n v="93"/>
    <s v="Papas a la francesa fritas"/>
    <s v="Extras"/>
    <n v="3500"/>
    <n v="2"/>
    <n v="7000"/>
    <x v="0"/>
  </r>
  <r>
    <n v="205"/>
    <x v="3"/>
    <n v="94"/>
    <s v="Pepsi 2 Lts"/>
    <s v="Bebidas"/>
    <n v="5500"/>
    <n v="1"/>
    <n v="5500"/>
    <x v="1"/>
  </r>
  <r>
    <n v="208"/>
    <x v="3"/>
    <n v="95"/>
    <s v="Pepsi 2 Lts"/>
    <s v="Bebidas"/>
    <n v="5500"/>
    <n v="1"/>
    <n v="5500"/>
    <x v="1"/>
  </r>
  <r>
    <n v="209"/>
    <x v="3"/>
    <n v="95"/>
    <s v="Papas a la francesa fritas"/>
    <s v="Extras"/>
    <n v="3500"/>
    <n v="1"/>
    <n v="3500"/>
    <x v="1"/>
  </r>
  <r>
    <n v="210"/>
    <x v="3"/>
    <n v="96"/>
    <s v="Pollo Asado 1/4"/>
    <s v="Pollo"/>
    <n v="7000"/>
    <n v="2"/>
    <n v="14000"/>
    <x v="1"/>
  </r>
  <r>
    <n v="211"/>
    <x v="3"/>
    <n v="96"/>
    <s v="Pepsi 2 Lts"/>
    <s v="Bebidas"/>
    <n v="5500"/>
    <n v="1"/>
    <n v="5500"/>
    <x v="1"/>
  </r>
  <r>
    <n v="212"/>
    <x v="3"/>
    <n v="97"/>
    <s v="Pizza Margarita"/>
    <s v="Pizzas"/>
    <n v="15000"/>
    <n v="1"/>
    <n v="15000"/>
    <x v="1"/>
  </r>
  <r>
    <n v="213"/>
    <x v="3"/>
    <n v="97"/>
    <s v="Pepsi 2 Lts"/>
    <s v="Bebidas"/>
    <n v="5500"/>
    <n v="1"/>
    <n v="5500"/>
    <x v="1"/>
  </r>
  <r>
    <n v="214"/>
    <x v="4"/>
    <n v="98"/>
    <s v="Pizza Margarita"/>
    <s v="Pizzas"/>
    <n v="15000"/>
    <n v="2"/>
    <n v="30000"/>
    <x v="1"/>
  </r>
  <r>
    <n v="215"/>
    <x v="4"/>
    <n v="98"/>
    <s v="Pepsi 2 Lts"/>
    <s v="Bebidas"/>
    <n v="5500"/>
    <n v="1"/>
    <n v="5500"/>
    <x v="1"/>
  </r>
  <r>
    <n v="218"/>
    <x v="4"/>
    <n v="99"/>
    <s v="Pollo Asado 1/4 x"/>
    <s v="Pollo"/>
    <n v="7000"/>
    <n v="1"/>
    <n v="7000"/>
    <x v="1"/>
  </r>
  <r>
    <n v="219"/>
    <x v="4"/>
    <n v="99"/>
    <s v="Pepsi 2 Lts"/>
    <s v="Bebidas"/>
    <n v="5500"/>
    <n v="1"/>
    <n v="5500"/>
    <x v="1"/>
  </r>
  <r>
    <n v="220"/>
    <x v="4"/>
    <n v="100"/>
    <s v="Combo Uno"/>
    <s v="Pollo"/>
    <n v="12500"/>
    <n v="2"/>
    <n v="25000"/>
    <x v="1"/>
  </r>
  <r>
    <n v="221"/>
    <x v="4"/>
    <n v="100"/>
    <s v="Pepsi 2 Lts"/>
    <s v="Bebidas"/>
    <n v="5500"/>
    <n v="1"/>
    <n v="5500"/>
    <x v="1"/>
  </r>
  <r>
    <n v="222"/>
    <x v="4"/>
    <n v="101"/>
    <s v="Combo Uno"/>
    <s v="Pollo"/>
    <n v="8000"/>
    <n v="2"/>
    <n v="16000"/>
    <x v="1"/>
  </r>
  <r>
    <n v="223"/>
    <x v="4"/>
    <n v="101"/>
    <s v="Pepsi 2 Lts"/>
    <s v="Bebidas"/>
    <n v="5500"/>
    <n v="1"/>
    <n v="5500"/>
    <x v="1"/>
  </r>
  <r>
    <n v="225"/>
    <x v="4"/>
    <n v="103"/>
    <s v="Pollo Asado 1/4"/>
    <s v="Pollo"/>
    <n v="7000"/>
    <n v="2"/>
    <n v="14000"/>
    <x v="1"/>
  </r>
  <r>
    <n v="226"/>
    <x v="4"/>
    <n v="103"/>
    <s v="Pepsi 2 Lts"/>
    <s v="Bebidas"/>
    <n v="5500"/>
    <n v="1"/>
    <n v="5500"/>
    <x v="1"/>
  </r>
  <r>
    <n v="228"/>
    <x v="4"/>
    <n v="104"/>
    <s v="Combo Uno"/>
    <s v="Pollo"/>
    <n v="8000"/>
    <n v="1"/>
    <n v="8000"/>
    <x v="1"/>
  </r>
  <r>
    <n v="229"/>
    <x v="4"/>
    <n v="104"/>
    <s v="Pepsi 2 Lts"/>
    <s v="Bebidas"/>
    <n v="5500"/>
    <n v="1"/>
    <n v="5500"/>
    <x v="1"/>
  </r>
  <r>
    <n v="230"/>
    <x v="4"/>
    <n v="105"/>
    <s v="Pollo Asado 1/4 x"/>
    <s v="Pollo"/>
    <n v="7000"/>
    <n v="3"/>
    <n v="21000"/>
    <x v="1"/>
  </r>
  <r>
    <n v="231"/>
    <x v="4"/>
    <n v="106"/>
    <s v="Pizza Margarita"/>
    <s v="Pizzas"/>
    <n v="15000"/>
    <n v="1"/>
    <n v="15000"/>
    <x v="1"/>
  </r>
  <r>
    <n v="232"/>
    <x v="4"/>
    <n v="106"/>
    <s v="Pepsi 2 Lts"/>
    <s v="Bebidas"/>
    <n v="5500"/>
    <n v="1"/>
    <n v="5500"/>
    <x v="1"/>
  </r>
  <r>
    <n v="234"/>
    <x v="4"/>
    <n v="107"/>
    <s v="Legumbres salteadas"/>
    <s v="Extras"/>
    <n v="5800"/>
    <n v="1"/>
    <n v="5800"/>
    <x v="1"/>
  </r>
  <r>
    <n v="236"/>
    <x v="4"/>
    <n v="108"/>
    <s v="Pepsi 2 Lts"/>
    <s v="Bebidas"/>
    <n v="5500"/>
    <n v="1"/>
    <n v="5500"/>
    <x v="1"/>
  </r>
  <r>
    <n v="238"/>
    <x v="4"/>
    <n v="109"/>
    <s v="Pepsi 2 Lts"/>
    <s v="Bebidas"/>
    <n v="5500"/>
    <n v="1"/>
    <n v="5500"/>
    <x v="1"/>
  </r>
  <r>
    <n v="239"/>
    <x v="4"/>
    <n v="110"/>
    <s v="Combo Uno"/>
    <s v="Pollo"/>
    <n v="12500"/>
    <n v="3"/>
    <n v="37500"/>
    <x v="1"/>
  </r>
  <r>
    <n v="240"/>
    <x v="4"/>
    <n v="110"/>
    <s v="Pepsi 2 Lts"/>
    <s v="Bebidas"/>
    <n v="5500"/>
    <n v="1"/>
    <n v="5500"/>
    <x v="1"/>
  </r>
  <r>
    <n v="241"/>
    <x v="5"/>
    <n v="111"/>
    <s v="Clásica Full"/>
    <s v="Pollo"/>
    <n v="43000"/>
    <n v="1"/>
    <n v="43000"/>
    <x v="1"/>
  </r>
  <r>
    <n v="242"/>
    <x v="5"/>
    <n v="111"/>
    <s v="Pepsi 2 Lts"/>
    <s v="Bebidas"/>
    <n v="5500"/>
    <n v="1"/>
    <n v="5500"/>
    <x v="1"/>
  </r>
  <r>
    <n v="243"/>
    <x v="5"/>
    <n v="112"/>
    <s v="Irresistible"/>
    <s v="Pollo"/>
    <n v="33000"/>
    <n v="1"/>
    <n v="33000"/>
    <x v="1"/>
  </r>
  <r>
    <n v="244"/>
    <x v="5"/>
    <n v="112"/>
    <s v="Papas a la francesa fritas"/>
    <s v="Extras"/>
    <n v="3500"/>
    <n v="1"/>
    <n v="3500"/>
    <x v="1"/>
  </r>
  <r>
    <n v="245"/>
    <x v="5"/>
    <n v="112"/>
    <s v="Gaseosas Litrón"/>
    <s v="Bebidas"/>
    <n v="4500"/>
    <n v="1"/>
    <n v="4500"/>
    <x v="1"/>
  </r>
  <r>
    <n v="246"/>
    <x v="5"/>
    <n v="113"/>
    <s v="Alitas Promo 2 x1 "/>
    <s v="Pollo"/>
    <n v="15000"/>
    <n v="1"/>
    <n v="15000"/>
    <x v="1"/>
  </r>
  <r>
    <n v="247"/>
    <x v="5"/>
    <n v="113"/>
    <s v="Pepsi 2 Lts"/>
    <s v="Bebidas"/>
    <n v="5500"/>
    <n v="1"/>
    <n v="5500"/>
    <x v="1"/>
  </r>
  <r>
    <n v="248"/>
    <x v="5"/>
    <n v="114"/>
    <s v="Burger Mixta"/>
    <s v="Hamburguesas"/>
    <n v="18000"/>
    <n v="1"/>
    <n v="18000"/>
    <x v="1"/>
  </r>
  <r>
    <n v="249"/>
    <x v="5"/>
    <n v="114"/>
    <s v="Burger doble carne"/>
    <s v="Hamburguesas"/>
    <n v="18000"/>
    <n v="1"/>
    <n v="18000"/>
    <x v="1"/>
  </r>
  <r>
    <n v="250"/>
    <x v="5"/>
    <n v="114"/>
    <s v="Burger Pollo"/>
    <s v="Hamburguesas"/>
    <n v="12000"/>
    <n v="1"/>
    <n v="12000"/>
    <x v="1"/>
  </r>
  <r>
    <n v="251"/>
    <x v="5"/>
    <n v="114"/>
    <s v="Pepsi 2 Lts"/>
    <s v="Bebidas"/>
    <n v="5500"/>
    <n v="1"/>
    <n v="5500"/>
    <x v="1"/>
  </r>
  <r>
    <n v="252"/>
    <x v="5"/>
    <n v="115"/>
    <s v="Medio Pollo Asado"/>
    <s v="Pollo"/>
    <n v="20000"/>
    <n v="2"/>
    <n v="40000"/>
    <x v="1"/>
  </r>
  <r>
    <n v="253"/>
    <x v="5"/>
    <n v="115"/>
    <s v="Gaseosas Litrón"/>
    <s v="Bebidas"/>
    <n v="4500"/>
    <n v="1"/>
    <n v="4500"/>
    <x v="1"/>
  </r>
  <r>
    <n v="254"/>
    <x v="5"/>
    <n v="116"/>
    <s v="Combo Especial"/>
    <s v="Pollo"/>
    <n v="26000"/>
    <n v="1"/>
    <n v="26000"/>
    <x v="1"/>
  </r>
  <r>
    <n v="255"/>
    <x v="5"/>
    <n v="116"/>
    <s v="Gaseosas Litrón"/>
    <s v="Bebidas"/>
    <n v="4500"/>
    <n v="1"/>
    <n v="4500"/>
    <x v="1"/>
  </r>
  <r>
    <n v="256"/>
    <x v="6"/>
    <n v="117"/>
    <s v="Doble Queso"/>
    <s v="Hamburguesas"/>
    <n v="35000"/>
    <n v="1"/>
    <n v="35000"/>
    <x v="1"/>
  </r>
  <r>
    <n v="257"/>
    <x v="6"/>
    <n v="117"/>
    <s v="Pepsi 2 Lts"/>
    <s v="Bebidas"/>
    <n v="5500"/>
    <n v="1"/>
    <n v="5500"/>
    <x v="1"/>
  </r>
  <r>
    <n v="258"/>
    <x v="7"/>
    <n v="118"/>
    <s v="Pollo Entero Asado"/>
    <s v="Pollo"/>
    <n v="34000"/>
    <n v="1"/>
    <n v="34000"/>
    <x v="1"/>
  </r>
  <r>
    <n v="259"/>
    <x v="7"/>
    <n v="118"/>
    <s v="Pepsi 2 Lts"/>
    <s v="Bebidas"/>
    <n v="5500"/>
    <n v="1"/>
    <n v="5500"/>
    <x v="1"/>
  </r>
  <r>
    <n v="260"/>
    <x v="7"/>
    <n v="119"/>
    <s v="Ahorro"/>
    <s v="Pollo"/>
    <n v="30000"/>
    <n v="1"/>
    <n v="30000"/>
    <x v="1"/>
  </r>
  <r>
    <n v="261"/>
    <x v="7"/>
    <n v="120"/>
    <s v="Pollo Entero Asado"/>
    <s v="Pollo"/>
    <n v="34000"/>
    <n v="1"/>
    <n v="34000"/>
    <x v="1"/>
  </r>
  <r>
    <n v="262"/>
    <x v="7"/>
    <n v="121"/>
    <s v="Papas a la francesa fritas"/>
    <s v="Extras"/>
    <n v="3500"/>
    <n v="2"/>
    <n v="7000"/>
    <x v="1"/>
  </r>
  <r>
    <n v="263"/>
    <x v="7"/>
    <n v="121"/>
    <s v="Gaseosa Personal"/>
    <s v="Bebidas"/>
    <n v="3000"/>
    <n v="2"/>
    <n v="6000"/>
    <x v="1"/>
  </r>
  <r>
    <n v="264"/>
    <x v="7"/>
    <n v="122"/>
    <s v="Combo Especial"/>
    <s v="Pollo"/>
    <n v="26000"/>
    <n v="1"/>
    <n v="26000"/>
    <x v="2"/>
  </r>
  <r>
    <n v="265"/>
    <x v="7"/>
    <n v="122"/>
    <s v="Pepsi 2 Lts"/>
    <s v="Bebidas"/>
    <n v="5500"/>
    <n v="1"/>
    <n v="5500"/>
    <x v="2"/>
  </r>
  <r>
    <n v="266"/>
    <x v="7"/>
    <n v="123"/>
    <s v="Alitas BBQ"/>
    <s v="Pollo"/>
    <n v="15000"/>
    <n v="2"/>
    <n v="30000"/>
    <x v="2"/>
  </r>
  <r>
    <n v="267"/>
    <x v="7"/>
    <n v="124"/>
    <s v="Medio Broaster"/>
    <s v="Pollo"/>
    <n v="22000"/>
    <n v="1"/>
    <n v="22000"/>
    <x v="2"/>
  </r>
  <r>
    <n v="268"/>
    <x v="7"/>
    <n v="125"/>
    <s v="Combo Hot Familiar"/>
    <s v="Pollo"/>
    <n v="40000"/>
    <n v="1"/>
    <n v="40000"/>
    <x v="2"/>
  </r>
  <r>
    <n v="269"/>
    <x v="7"/>
    <n v="126"/>
    <s v="Promo Asado Entero"/>
    <s v="Pollo"/>
    <n v="30000"/>
    <n v="1"/>
    <n v="30000"/>
    <x v="2"/>
  </r>
  <r>
    <n v="270"/>
    <x v="7"/>
    <n v="127"/>
    <s v="4 Estaciones"/>
    <s v="Pizzas"/>
    <n v="30000"/>
    <n v="1"/>
    <n v="30000"/>
    <x v="2"/>
  </r>
  <r>
    <n v="271"/>
    <x v="7"/>
    <n v="127"/>
    <s v="Pepsi 2 Lts"/>
    <s v="Bebidas"/>
    <n v="5500"/>
    <n v="1"/>
    <n v="5500"/>
    <x v="2"/>
  </r>
  <r>
    <n v="272"/>
    <x v="7"/>
    <n v="128"/>
    <s v="Medio Pollo Asado"/>
    <s v="Pollo"/>
    <n v="20000"/>
    <n v="2"/>
    <n v="40000"/>
    <x v="2"/>
  </r>
  <r>
    <n v="273"/>
    <x v="7"/>
    <n v="128"/>
    <s v="Gaseosas Litrón"/>
    <s v="Bebidas"/>
    <n v="4500"/>
    <n v="1"/>
    <n v="4500"/>
    <x v="2"/>
  </r>
  <r>
    <n v="274"/>
    <x v="7"/>
    <n v="129"/>
    <s v="Ahorro"/>
    <s v="Pollo"/>
    <n v="30000"/>
    <n v="1"/>
    <n v="30000"/>
    <x v="2"/>
  </r>
  <r>
    <n v="275"/>
    <x v="7"/>
    <n v="130"/>
    <s v="Combo Food Pizza"/>
    <s v="Pizzas"/>
    <n v="38000"/>
    <n v="1"/>
    <n v="38000"/>
    <x v="2"/>
  </r>
  <r>
    <n v="276"/>
    <x v="7"/>
    <n v="130"/>
    <s v="Gaseosas Litrón"/>
    <s v="Bebidas"/>
    <n v="4500"/>
    <n v="1"/>
    <n v="4500"/>
    <x v="2"/>
  </r>
  <r>
    <n v="277"/>
    <x v="7"/>
    <n v="131"/>
    <s v="Combo Gold Pizza"/>
    <s v="Pizzas"/>
    <n v="45000"/>
    <n v="1"/>
    <n v="45000"/>
    <x v="2"/>
  </r>
  <r>
    <n v="278"/>
    <x v="7"/>
    <n v="132"/>
    <s v="Combo Crazzy"/>
    <s v="Pollo"/>
    <n v="57000"/>
    <n v="1"/>
    <n v="57000"/>
    <x v="2"/>
  </r>
  <r>
    <n v="279"/>
    <x v="7"/>
    <n v="133"/>
    <s v="4 Sabores Familiar"/>
    <s v="Pizzas"/>
    <n v="80000"/>
    <n v="1"/>
    <n v="80000"/>
    <x v="2"/>
  </r>
  <r>
    <n v="280"/>
    <x v="7"/>
    <n v="133"/>
    <s v="Pepsi 2 Lts"/>
    <s v="Bebidas"/>
    <n v="5500"/>
    <n v="1"/>
    <n v="5500"/>
    <x v="2"/>
  </r>
  <r>
    <n v="281"/>
    <x v="8"/>
    <n v="134"/>
    <s v="Pollo Entero Asado"/>
    <s v="Pollo"/>
    <n v="34000"/>
    <n v="1"/>
    <n v="34000"/>
    <x v="2"/>
  </r>
  <r>
    <n v="282"/>
    <x v="8"/>
    <n v="134"/>
    <s v="Pepsi 2 Lts"/>
    <s v="Bebidas"/>
    <n v="5500"/>
    <n v="1"/>
    <n v="5500"/>
    <x v="2"/>
  </r>
  <r>
    <n v="283"/>
    <x v="8"/>
    <n v="135"/>
    <s v="Medio Pollo Asado"/>
    <s v="Pollo"/>
    <n v="20000"/>
    <n v="1"/>
    <n v="20000"/>
    <x v="2"/>
  </r>
  <r>
    <n v="284"/>
    <x v="8"/>
    <n v="136"/>
    <s v="Clásica Full"/>
    <s v="Pizzas"/>
    <n v="43000"/>
    <n v="1"/>
    <n v="43000"/>
    <x v="2"/>
  </r>
  <r>
    <n v="285"/>
    <x v="8"/>
    <n v="137"/>
    <s v="Medio Broaster"/>
    <s v="Pollo"/>
    <n v="22000"/>
    <n v="1"/>
    <n v="22000"/>
    <x v="2"/>
  </r>
  <r>
    <n v="286"/>
    <x v="8"/>
    <n v="137"/>
    <s v="Gaseosa Personal"/>
    <s v="Bebidas"/>
    <n v="3000"/>
    <n v="1"/>
    <n v="3000"/>
    <x v="2"/>
  </r>
  <r>
    <n v="287"/>
    <x v="8"/>
    <n v="138"/>
    <s v="Doble Queso"/>
    <s v="Pizzas"/>
    <n v="35000"/>
    <n v="1"/>
    <n v="35000"/>
    <x v="2"/>
  </r>
  <r>
    <n v="288"/>
    <x v="8"/>
    <n v="138"/>
    <s v="Gaseosas Litrón"/>
    <s v="Bebidas"/>
    <n v="4500"/>
    <n v="1"/>
    <n v="4500"/>
    <x v="2"/>
  </r>
  <r>
    <n v="289"/>
    <x v="8"/>
    <n v="139"/>
    <s v="Combo Pepperoni"/>
    <s v="Pizzas"/>
    <n v="60000"/>
    <n v="1"/>
    <n v="60000"/>
    <x v="2"/>
  </r>
  <r>
    <n v="290"/>
    <x v="8"/>
    <n v="140"/>
    <s v="Medio Broaster"/>
    <s v="Pollo"/>
    <n v="22000"/>
    <n v="1"/>
    <n v="22000"/>
    <x v="2"/>
  </r>
  <r>
    <n v="291"/>
    <x v="8"/>
    <n v="141"/>
    <s v="Clásica Full"/>
    <s v="Pizzas"/>
    <n v="43000"/>
    <n v="1"/>
    <n v="43000"/>
    <x v="2"/>
  </r>
  <r>
    <n v="292"/>
    <x v="8"/>
    <n v="142"/>
    <s v="Clásica"/>
    <s v="Pizzas"/>
    <n v="38000"/>
    <n v="1"/>
    <n v="38000"/>
    <x v="2"/>
  </r>
  <r>
    <n v="293"/>
    <x v="8"/>
    <n v="143"/>
    <s v="Promo Asado Entero"/>
    <s v="Pollo"/>
    <n v="30000"/>
    <n v="1"/>
    <n v="30000"/>
    <x v="2"/>
  </r>
  <r>
    <n v="294"/>
    <x v="8"/>
    <n v="144"/>
    <s v="Alitas Promo 2 x1 "/>
    <s v="Pollo"/>
    <n v="15000"/>
    <n v="1"/>
    <n v="15000"/>
    <x v="2"/>
  </r>
  <r>
    <n v="295"/>
    <x v="8"/>
    <n v="145"/>
    <s v="Combo 2 Sabores Mezclados"/>
    <s v="Pizzas"/>
    <n v="45000"/>
    <n v="1"/>
    <n v="45000"/>
    <x v="2"/>
  </r>
  <r>
    <n v="296"/>
    <x v="8"/>
    <n v="146"/>
    <s v="Ahorro"/>
    <s v="Pizzas"/>
    <n v="30000"/>
    <n v="1"/>
    <n v="30000"/>
    <x v="2"/>
  </r>
  <r>
    <n v="297"/>
    <x v="8"/>
    <n v="147"/>
    <s v="Combo Food Pizza"/>
    <s v="Pizzas"/>
    <n v="38000"/>
    <n v="1"/>
    <n v="38000"/>
    <x v="2"/>
  </r>
  <r>
    <n v="298"/>
    <x v="8"/>
    <n v="148"/>
    <s v="Medio Pollo Asado"/>
    <s v="Pollo"/>
    <n v="20000"/>
    <n v="1"/>
    <n v="20000"/>
    <x v="2"/>
  </r>
  <r>
    <n v="299"/>
    <x v="8"/>
    <n v="149"/>
    <s v="Doble Jamón y Queso"/>
    <s v="Hamburguesas"/>
    <n v="30000"/>
    <n v="1"/>
    <n v="30000"/>
    <x v="2"/>
  </r>
  <r>
    <n v="300"/>
    <x v="8"/>
    <n v="150"/>
    <s v="Clásica Full"/>
    <s v="Pollo"/>
    <n v="43000"/>
    <n v="1"/>
    <n v="43000"/>
    <x v="2"/>
  </r>
  <r>
    <n v="301"/>
    <x v="8"/>
    <n v="151"/>
    <s v="1/4 Broaster"/>
    <s v="Pollo"/>
    <n v="12000"/>
    <n v="1"/>
    <n v="12000"/>
    <x v="2"/>
  </r>
  <r>
    <n v="302"/>
    <x v="8"/>
    <n v="152"/>
    <s v="Arepitas"/>
    <s v="Extras"/>
    <n v="2500"/>
    <n v="1"/>
    <n v="2500"/>
    <x v="2"/>
  </r>
  <r>
    <n v="303"/>
    <x v="8"/>
    <n v="153"/>
    <s v="Medio Broaster"/>
    <s v="Pollo"/>
    <n v="22000"/>
    <n v="1"/>
    <n v="22000"/>
    <x v="2"/>
  </r>
  <r>
    <n v="304"/>
    <x v="8"/>
    <n v="154"/>
    <s v="Trio Pizza"/>
    <s v="Pizzas"/>
    <n v="40000"/>
    <n v="1"/>
    <n v="40000"/>
    <x v="2"/>
  </r>
  <r>
    <n v="305"/>
    <x v="8"/>
    <n v="154"/>
    <s v="Pepsi 2 Lts"/>
    <s v="Bebidas"/>
    <n v="5500"/>
    <n v="1"/>
    <n v="5500"/>
    <x v="2"/>
  </r>
  <r>
    <n v="306"/>
    <x v="8"/>
    <n v="154"/>
    <s v="Agua Mineral"/>
    <s v="Bebidas"/>
    <n v="2500"/>
    <n v="1"/>
    <n v="2500"/>
    <x v="2"/>
  </r>
  <r>
    <n v="307"/>
    <x v="8"/>
    <n v="155"/>
    <s v="Promo Asado Entero"/>
    <s v="Pollo"/>
    <n v="30000"/>
    <n v="1"/>
    <n v="30000"/>
    <x v="2"/>
  </r>
  <r>
    <n v="308"/>
    <x v="8"/>
    <n v="156"/>
    <s v="Combo Hot Familiar"/>
    <s v="Pollo"/>
    <n v="40000"/>
    <n v="1"/>
    <n v="40000"/>
    <x v="2"/>
  </r>
  <r>
    <n v="309"/>
    <x v="8"/>
    <n v="157"/>
    <s v="Papas a la francesa fritas"/>
    <s v="Extras"/>
    <n v="3500"/>
    <n v="2"/>
    <n v="7000"/>
    <x v="2"/>
  </r>
  <r>
    <n v="310"/>
    <x v="8"/>
    <n v="158"/>
    <s v="Combo Especial"/>
    <s v="Pollo"/>
    <n v="26000"/>
    <n v="1"/>
    <n v="26000"/>
    <x v="2"/>
  </r>
  <r>
    <n v="311"/>
    <x v="8"/>
    <n v="159"/>
    <s v="Papas a la francesa fritas"/>
    <s v="Extras"/>
    <n v="3500"/>
    <n v="1"/>
    <n v="3500"/>
    <x v="2"/>
  </r>
  <r>
    <n v="312"/>
    <x v="8"/>
    <n v="160"/>
    <s v="Irresistible"/>
    <s v="Pizzas"/>
    <n v="33000"/>
    <n v="1"/>
    <n v="33000"/>
    <x v="2"/>
  </r>
  <r>
    <n v="313"/>
    <x v="8"/>
    <n v="161"/>
    <s v="Combo Hot Familiar"/>
    <s v="Pollo"/>
    <n v="40000"/>
    <n v="1"/>
    <n v="40000"/>
    <x v="2"/>
  </r>
  <r>
    <n v="314"/>
    <x v="8"/>
    <n v="162"/>
    <s v="Irresistible"/>
    <s v="Pollo"/>
    <n v="33000"/>
    <n v="1"/>
    <n v="33000"/>
    <x v="2"/>
  </r>
  <r>
    <n v="315"/>
    <x v="8"/>
    <n v="163"/>
    <s v="Burger Carne"/>
    <s v="Hamburguesas"/>
    <n v="12000"/>
    <n v="2"/>
    <n v="24000"/>
    <x v="2"/>
  </r>
  <r>
    <n v="316"/>
    <x v="8"/>
    <n v="163"/>
    <s v="Gaseosas Litrón"/>
    <s v="Bebidas"/>
    <n v="4500"/>
    <n v="1"/>
    <n v="4500"/>
    <x v="2"/>
  </r>
  <r>
    <n v="317"/>
    <x v="8"/>
    <n v="164"/>
    <s v="Pepsi 2 Lts"/>
    <s v="Bebidas"/>
    <n v="5500"/>
    <n v="1"/>
    <n v="5500"/>
    <x v="2"/>
  </r>
  <r>
    <n v="318"/>
    <x v="8"/>
    <n v="165"/>
    <s v="Pepsi 2 Lts"/>
    <s v="Bebidas"/>
    <n v="5500"/>
    <n v="1"/>
    <n v="5500"/>
    <x v="2"/>
  </r>
  <r>
    <n v="319"/>
    <x v="8"/>
    <n v="166"/>
    <s v="Medio Pollo Asado"/>
    <s v="Pollo"/>
    <n v="20000"/>
    <n v="1"/>
    <n v="20000"/>
    <x v="2"/>
  </r>
  <r>
    <n v="320"/>
    <x v="8"/>
    <n v="167"/>
    <s v="Promo Asado Entero"/>
    <s v="Pollo"/>
    <n v="30000"/>
    <n v="1"/>
    <n v="30000"/>
    <x v="2"/>
  </r>
  <r>
    <n v="321"/>
    <x v="8"/>
    <n v="168"/>
    <s v="Irresistible"/>
    <s v="Pollo"/>
    <n v="33000"/>
    <n v="1"/>
    <n v="33000"/>
    <x v="2"/>
  </r>
  <r>
    <n v="322"/>
    <x v="8"/>
    <n v="169"/>
    <s v="Burger Mixta"/>
    <s v="Hamburguesas"/>
    <n v="18000"/>
    <n v="2"/>
    <n v="36000"/>
    <x v="2"/>
  </r>
  <r>
    <n v="323"/>
    <x v="8"/>
    <n v="169"/>
    <s v="Gaseosas Litrón"/>
    <s v="Bebidas"/>
    <n v="4500"/>
    <n v="1"/>
    <n v="4500"/>
    <x v="2"/>
  </r>
  <r>
    <n v="324"/>
    <x v="8"/>
    <n v="170"/>
    <s v="Combo Especial"/>
    <s v="Pollo"/>
    <n v="26000"/>
    <n v="1"/>
    <n v="26000"/>
    <x v="2"/>
  </r>
  <r>
    <n v="325"/>
    <x v="8"/>
    <n v="170"/>
    <s v="Pepsi 2 Lts"/>
    <s v="Bebidas"/>
    <n v="5500"/>
    <n v="1"/>
    <n v="5500"/>
    <x v="2"/>
  </r>
  <r>
    <n v="326"/>
    <x v="8"/>
    <n v="171"/>
    <s v="Medio Broaster"/>
    <s v="Pollo"/>
    <n v="22000"/>
    <n v="1"/>
    <n v="22000"/>
    <x v="2"/>
  </r>
  <r>
    <n v="327"/>
    <x v="8"/>
    <n v="171"/>
    <s v="Burger Pollo"/>
    <s v="Hamburguesas"/>
    <n v="12000"/>
    <n v="1"/>
    <n v="12000"/>
    <x v="2"/>
  </r>
  <r>
    <n v="328"/>
    <x v="8"/>
    <n v="171"/>
    <s v="Gaseosas Litrón"/>
    <s v="Bebidas"/>
    <n v="4500"/>
    <n v="1"/>
    <n v="4500"/>
    <x v="2"/>
  </r>
  <r>
    <n v="329"/>
    <x v="9"/>
    <n v="172"/>
    <s v="Clásica"/>
    <s v="Pizzas"/>
    <n v="38000"/>
    <n v="1"/>
    <n v="38000"/>
    <x v="2"/>
  </r>
  <r>
    <n v="330"/>
    <x v="9"/>
    <n v="172"/>
    <s v="Pepsi 2 Lts"/>
    <s v="Bebidas"/>
    <n v="5500"/>
    <n v="1"/>
    <n v="5500"/>
    <x v="2"/>
  </r>
  <r>
    <n v="331"/>
    <x v="9"/>
    <n v="173"/>
    <s v="1/4 Broaster"/>
    <s v="Pollo"/>
    <n v="12000"/>
    <n v="2"/>
    <n v="24000"/>
    <x v="2"/>
  </r>
  <r>
    <n v="332"/>
    <x v="9"/>
    <n v="173"/>
    <s v="Pepsi 2 Lts"/>
    <s v="Bebidas"/>
    <n v="5500"/>
    <n v="1"/>
    <n v="5500"/>
    <x v="2"/>
  </r>
  <r>
    <n v="333"/>
    <x v="9"/>
    <n v="174"/>
    <s v="Combo Hot Familiar"/>
    <s v="Pollo"/>
    <n v="40000"/>
    <n v="1"/>
    <n v="40000"/>
    <x v="2"/>
  </r>
  <r>
    <n v="334"/>
    <x v="9"/>
    <n v="175"/>
    <s v="Medio Broaster"/>
    <s v="Pollo"/>
    <n v="22000"/>
    <n v="2"/>
    <n v="44000"/>
    <x v="2"/>
  </r>
  <r>
    <n v="335"/>
    <x v="9"/>
    <n v="176"/>
    <s v="Papas a la francesa fritas"/>
    <s v="Extras"/>
    <n v="3500"/>
    <n v="2"/>
    <n v="7000"/>
    <x v="2"/>
  </r>
  <r>
    <n v="336"/>
    <x v="9"/>
    <n v="177"/>
    <s v="Medio Pollo Asado"/>
    <s v="Pollo"/>
    <n v="20000"/>
    <n v="2"/>
    <n v="40000"/>
    <x v="2"/>
  </r>
  <r>
    <n v="337"/>
    <x v="9"/>
    <n v="177"/>
    <s v="Alitas BBQ"/>
    <s v="Pollo"/>
    <n v="15000"/>
    <n v="1"/>
    <n v="15000"/>
    <x v="2"/>
  </r>
  <r>
    <n v="338"/>
    <x v="9"/>
    <n v="177"/>
    <s v="Pepsi 2 Lts"/>
    <s v="Bebidas"/>
    <n v="5500"/>
    <n v="1"/>
    <n v="5500"/>
    <x v="2"/>
  </r>
  <r>
    <n v="339"/>
    <x v="9"/>
    <n v="178"/>
    <s v="1/4 Broaster"/>
    <s v="Pollo"/>
    <n v="12000"/>
    <n v="2"/>
    <n v="24000"/>
    <x v="2"/>
  </r>
  <r>
    <n v="341"/>
    <x v="9"/>
    <n v="178"/>
    <s v="Agua Mineral"/>
    <s v="Bebidas"/>
    <n v="2500"/>
    <n v="1"/>
    <n v="2500"/>
    <x v="2"/>
  </r>
  <r>
    <n v="343"/>
    <x v="10"/>
    <n v="179"/>
    <s v="Clásica Full"/>
    <s v="Pizzas"/>
    <n v="43000"/>
    <n v="1"/>
    <n v="43000"/>
    <x v="2"/>
  </r>
  <r>
    <n v="344"/>
    <x v="10"/>
    <n v="179"/>
    <s v="Pepsi 2 Lts"/>
    <s v="Bebidas"/>
    <n v="5500"/>
    <n v="1"/>
    <n v="5500"/>
    <x v="2"/>
  </r>
  <r>
    <n v="345"/>
    <x v="10"/>
    <n v="180"/>
    <s v="Clásica Full"/>
    <s v="Pizzas"/>
    <n v="43000"/>
    <n v="1"/>
    <n v="43000"/>
    <x v="2"/>
  </r>
  <r>
    <n v="346"/>
    <x v="10"/>
    <n v="180"/>
    <s v="Pepsi 2 Lts"/>
    <s v="Bebidas"/>
    <n v="5500"/>
    <n v="1"/>
    <n v="5500"/>
    <x v="2"/>
  </r>
  <r>
    <n v="347"/>
    <x v="10"/>
    <n v="181"/>
    <s v="Pepsi 2 Lts"/>
    <s v="Bebidas"/>
    <n v="5500"/>
    <n v="1"/>
    <n v="5500"/>
    <x v="2"/>
  </r>
  <r>
    <n v="348"/>
    <x v="10"/>
    <n v="181"/>
    <s v="Papas a la francesa fritas"/>
    <s v="Extras"/>
    <n v="3500"/>
    <n v="3"/>
    <n v="10500"/>
    <x v="2"/>
  </r>
  <r>
    <n v="349"/>
    <x v="10"/>
    <n v="182"/>
    <s v="Medio Pollo Asado"/>
    <s v="Pollo"/>
    <n v="20000"/>
    <n v="2"/>
    <n v="40000"/>
    <x v="2"/>
  </r>
  <r>
    <n v="350"/>
    <x v="10"/>
    <n v="182"/>
    <s v="Gaseosas Litrón"/>
    <s v="Bebidas"/>
    <n v="4500"/>
    <n v="1"/>
    <n v="4500"/>
    <x v="2"/>
  </r>
  <r>
    <n v="351"/>
    <x v="10"/>
    <n v="183"/>
    <s v="Irresistible"/>
    <s v="Pollo"/>
    <n v="33000"/>
    <n v="1"/>
    <n v="33000"/>
    <x v="2"/>
  </r>
  <r>
    <n v="352"/>
    <x v="10"/>
    <n v="183"/>
    <s v="Pepsi 2 Lts"/>
    <s v="Bebidas"/>
    <n v="5500"/>
    <n v="1"/>
    <n v="5500"/>
    <x v="2"/>
  </r>
  <r>
    <n v="353"/>
    <x v="10"/>
    <n v="184"/>
    <s v="Papas a la francesa fritas"/>
    <s v="Extras"/>
    <n v="3500"/>
    <n v="2"/>
    <n v="7000"/>
    <x v="2"/>
  </r>
  <r>
    <n v="354"/>
    <x v="10"/>
    <n v="184"/>
    <s v="Pepsi 2 Lts"/>
    <s v="Bebidas"/>
    <n v="5500"/>
    <n v="1"/>
    <n v="5500"/>
    <x v="2"/>
  </r>
  <r>
    <n v="360"/>
    <x v="11"/>
    <n v="185"/>
    <s v="Clásica Full"/>
    <s v="Pizzas"/>
    <n v="43000"/>
    <n v="1"/>
    <n v="43000"/>
    <x v="2"/>
  </r>
  <r>
    <n v="361"/>
    <x v="11"/>
    <n v="185"/>
    <s v="Pepsi 2 Lts"/>
    <s v="Bebidas"/>
    <n v="5500"/>
    <n v="1"/>
    <n v="5500"/>
    <x v="2"/>
  </r>
  <r>
    <n v="362"/>
    <x v="12"/>
    <n v="186"/>
    <s v="Clásica Full"/>
    <s v="Pizzas"/>
    <n v="43000"/>
    <n v="1"/>
    <n v="43000"/>
    <x v="2"/>
  </r>
  <r>
    <n v="363"/>
    <x v="12"/>
    <n v="186"/>
    <s v="Medio Broaster"/>
    <s v="Pollo"/>
    <n v="22000"/>
    <n v="2"/>
    <n v="44000"/>
    <x v="2"/>
  </r>
  <r>
    <n v="364"/>
    <x v="12"/>
    <n v="186"/>
    <s v="Pepsi 2 Lts"/>
    <s v="Bebidas"/>
    <n v="5500"/>
    <n v="1"/>
    <n v="5500"/>
    <x v="2"/>
  </r>
  <r>
    <n v="365"/>
    <x v="12"/>
    <n v="187"/>
    <s v="Burger Pollo"/>
    <s v="Hamburguesas"/>
    <n v="12000"/>
    <n v="1"/>
    <n v="12000"/>
    <x v="2"/>
  </r>
  <r>
    <n v="366"/>
    <x v="12"/>
    <n v="187"/>
    <s v="Burger doble carne"/>
    <s v="Hamburguesas"/>
    <n v="18000"/>
    <n v="1"/>
    <n v="18000"/>
    <x v="2"/>
  </r>
  <r>
    <n v="367"/>
    <x v="12"/>
    <n v="187"/>
    <s v="Gaseosas Litrón"/>
    <s v="Bebidas"/>
    <n v="4500"/>
    <n v="1"/>
    <n v="4500"/>
    <x v="2"/>
  </r>
  <r>
    <n v="368"/>
    <x v="12"/>
    <n v="187"/>
    <s v="Agua Mineral"/>
    <s v="Bebidas"/>
    <n v="2500"/>
    <n v="1"/>
    <n v="2500"/>
    <x v="2"/>
  </r>
  <r>
    <n v="371"/>
    <x v="13"/>
    <n v="189"/>
    <s v="Hawaiana"/>
    <s v="Pizzas"/>
    <n v="30000"/>
    <n v="1"/>
    <n v="30000"/>
    <x v="2"/>
  </r>
  <r>
    <n v="372"/>
    <x v="13"/>
    <n v="189"/>
    <s v="Cebolla"/>
    <s v="Extras"/>
    <n v="2000"/>
    <n v="1"/>
    <n v="2000"/>
    <x v="2"/>
  </r>
  <r>
    <n v="373"/>
    <x v="13"/>
    <n v="189"/>
    <s v="Pimentón"/>
    <s v="Extras"/>
    <n v="2000"/>
    <n v="1"/>
    <n v="2000"/>
    <x v="2"/>
  </r>
  <r>
    <n v="374"/>
    <x v="13"/>
    <n v="189"/>
    <s v="Chorizo"/>
    <s v="Extras"/>
    <n v="3000"/>
    <n v="1"/>
    <n v="3000"/>
    <x v="2"/>
  </r>
  <r>
    <n v="375"/>
    <x v="13"/>
    <n v="189"/>
    <s v="CocaCola 1.5 Lt"/>
    <s v="Bebidas"/>
    <n v="6000"/>
    <n v="1"/>
    <n v="6000"/>
    <x v="2"/>
  </r>
  <r>
    <n v="376"/>
    <x v="13"/>
    <n v="190"/>
    <s v="Medio Broaster"/>
    <s v="Pollo"/>
    <n v="22000"/>
    <n v="2"/>
    <n v="44000"/>
    <x v="2"/>
  </r>
  <r>
    <n v="377"/>
    <x v="13"/>
    <n v="190"/>
    <s v="Gaseosa Personal"/>
    <s v="Bebidas"/>
    <n v="3000"/>
    <n v="2"/>
    <n v="6000"/>
    <x v="2"/>
  </r>
  <r>
    <n v="378"/>
    <x v="14"/>
    <n v="191"/>
    <s v="Clásica Full"/>
    <s v="Pizzas"/>
    <n v="43000"/>
    <n v="1"/>
    <n v="43000"/>
    <x v="2"/>
  </r>
  <r>
    <n v="379"/>
    <x v="14"/>
    <n v="191"/>
    <s v="Pepsi 2 Lts"/>
    <s v="Bebidas"/>
    <n v="5500"/>
    <n v="1"/>
    <n v="5500"/>
    <x v="2"/>
  </r>
  <r>
    <n v="380"/>
    <x v="14"/>
    <n v="192"/>
    <s v="Ahorro"/>
    <s v="Pollo"/>
    <n v="30000"/>
    <n v="1"/>
    <n v="30000"/>
    <x v="2"/>
  </r>
  <r>
    <n v="381"/>
    <x v="14"/>
    <n v="192"/>
    <s v="Pepsi 2 Lts"/>
    <s v="Bebidas"/>
    <n v="5500"/>
    <n v="1"/>
    <n v="5500"/>
    <x v="2"/>
  </r>
  <r>
    <n v="382"/>
    <x v="14"/>
    <n v="193"/>
    <s v="Papas a la francesa fritas"/>
    <s v="Extras"/>
    <n v="3500"/>
    <n v="2"/>
    <n v="7000"/>
    <x v="2"/>
  </r>
  <r>
    <n v="383"/>
    <x v="14"/>
    <n v="193"/>
    <s v="Pepsi 2 Lts"/>
    <s v="Bebidas"/>
    <n v="5500"/>
    <n v="1"/>
    <n v="5500"/>
    <x v="2"/>
  </r>
  <r>
    <n v="384"/>
    <x v="14"/>
    <n v="194"/>
    <s v="Papas a la francesa fritas"/>
    <s v="Extras"/>
    <n v="3500"/>
    <n v="4"/>
    <n v="14000"/>
    <x v="2"/>
  </r>
  <r>
    <n v="385"/>
    <x v="14"/>
    <n v="194"/>
    <s v="Pepsi 2 Lts"/>
    <s v="Bebidas"/>
    <n v="5500"/>
    <n v="1"/>
    <n v="5500"/>
    <x v="2"/>
  </r>
  <r>
    <n v="386"/>
    <x v="14"/>
    <n v="195"/>
    <s v="Papas a la francesa fritas"/>
    <s v="Extras"/>
    <n v="3500"/>
    <n v="2"/>
    <n v="7000"/>
    <x v="2"/>
  </r>
  <r>
    <n v="387"/>
    <x v="14"/>
    <n v="195"/>
    <s v="Pepsi 2 Lts"/>
    <s v="Bebidas"/>
    <n v="5500"/>
    <n v="1"/>
    <n v="5500"/>
    <x v="2"/>
  </r>
  <r>
    <n v="388"/>
    <x v="14"/>
    <n v="196"/>
    <s v="Pollo Entero Asado"/>
    <s v="Pollo"/>
    <n v="34000"/>
    <n v="1"/>
    <n v="34000"/>
    <x v="2"/>
  </r>
  <r>
    <n v="389"/>
    <x v="14"/>
    <n v="196"/>
    <s v="Yuca Sancochada"/>
    <s v="Extras"/>
    <n v="3000"/>
    <n v="1"/>
    <n v="3000"/>
    <x v="2"/>
  </r>
  <r>
    <n v="390"/>
    <x v="14"/>
    <n v="196"/>
    <s v="Papas a la francesa fritas"/>
    <s v="Extras"/>
    <n v="3500"/>
    <n v="1"/>
    <n v="3500"/>
    <x v="2"/>
  </r>
  <r>
    <n v="391"/>
    <x v="14"/>
    <n v="196"/>
    <s v="CocaCola 1.5 Lt"/>
    <s v="Bebidas"/>
    <n v="6000"/>
    <n v="1"/>
    <n v="6000"/>
    <x v="2"/>
  </r>
  <r>
    <n v="392"/>
    <x v="15"/>
    <n v="197"/>
    <s v="Combo Especial"/>
    <s v="Pollo"/>
    <n v="26000"/>
    <n v="1"/>
    <n v="26000"/>
    <x v="2"/>
  </r>
  <r>
    <n v="393"/>
    <x v="15"/>
    <n v="197"/>
    <s v="Pepsi 2 Lts"/>
    <s v="Bebidas"/>
    <n v="5500"/>
    <n v="1"/>
    <n v="5500"/>
    <x v="2"/>
  </r>
  <r>
    <n v="394"/>
    <x v="15"/>
    <n v="198"/>
    <s v="Ahorro"/>
    <s v="Pollo"/>
    <n v="30000"/>
    <n v="1"/>
    <n v="30000"/>
    <x v="2"/>
  </r>
  <r>
    <n v="395"/>
    <x v="16"/>
    <n v="199"/>
    <s v="Ahorro"/>
    <s v="Pollo"/>
    <n v="30000"/>
    <n v="1"/>
    <n v="30000"/>
    <x v="2"/>
  </r>
  <r>
    <n v="396"/>
    <x v="16"/>
    <n v="199"/>
    <s v="Pepsi 2 Lts"/>
    <s v="Bebidas"/>
    <n v="5500"/>
    <n v="1"/>
    <n v="5500"/>
    <x v="2"/>
  </r>
  <r>
    <n v="397"/>
    <x v="16"/>
    <n v="200"/>
    <s v="Irresistible"/>
    <s v="Pollo"/>
    <n v="33000"/>
    <n v="1"/>
    <n v="33000"/>
    <x v="2"/>
  </r>
  <r>
    <n v="398"/>
    <x v="16"/>
    <n v="200"/>
    <s v="Pepsi 2 Lts"/>
    <s v="Bebidas"/>
    <n v="5500"/>
    <n v="1"/>
    <n v="5500"/>
    <x v="2"/>
  </r>
  <r>
    <n v="399"/>
    <x v="16"/>
    <n v="201"/>
    <s v="Ahorro"/>
    <s v="Pollo"/>
    <n v="30000"/>
    <n v="1"/>
    <n v="30000"/>
    <x v="3"/>
  </r>
  <r>
    <n v="400"/>
    <x v="16"/>
    <n v="201"/>
    <s v="Pepsi 2 Lts"/>
    <s v="Bebidas"/>
    <n v="5500"/>
    <n v="1"/>
    <n v="5500"/>
    <x v="3"/>
  </r>
  <r>
    <n v="401"/>
    <x v="16"/>
    <n v="202"/>
    <s v="Medio Broaster"/>
    <s v="Pollo"/>
    <n v="22000"/>
    <n v="2"/>
    <n v="44000"/>
    <x v="3"/>
  </r>
  <r>
    <n v="402"/>
    <x v="16"/>
    <n v="202"/>
    <s v="Papas a la francesa fritas"/>
    <s v="Extras"/>
    <n v="3500"/>
    <n v="1"/>
    <n v="3500"/>
    <x v="3"/>
  </r>
  <r>
    <n v="403"/>
    <x v="16"/>
    <n v="202"/>
    <s v="Pepsi 2 Lts"/>
    <s v="Bebidas"/>
    <n v="5500"/>
    <n v="1"/>
    <n v="5500"/>
    <x v="3"/>
  </r>
  <r>
    <n v="404"/>
    <x v="16"/>
    <n v="203"/>
    <s v="Pollo Entero Asado"/>
    <s v="Pollo"/>
    <n v="34000"/>
    <n v="1"/>
    <n v="34000"/>
    <x v="3"/>
  </r>
  <r>
    <n v="405"/>
    <x v="16"/>
    <n v="203"/>
    <s v="Pepsi 2 Lts"/>
    <s v="Bebidas"/>
    <n v="5500"/>
    <n v="1"/>
    <n v="5500"/>
    <x v="3"/>
  </r>
  <r>
    <n v="406"/>
    <x v="16"/>
    <n v="204"/>
    <s v="1/4 Broaster"/>
    <s v="Pollo"/>
    <n v="12000"/>
    <n v="3"/>
    <n v="36000"/>
    <x v="3"/>
  </r>
  <r>
    <n v="407"/>
    <x v="16"/>
    <n v="204"/>
    <s v="Pepsi Litro y Medio"/>
    <s v="Bebidas"/>
    <n v="4500"/>
    <n v="1"/>
    <n v="4500"/>
    <x v="3"/>
  </r>
  <r>
    <n v="408"/>
    <x v="16"/>
    <n v="205"/>
    <s v="CocaCola 1.5 Lt"/>
    <s v="Bebidas"/>
    <n v="6000"/>
    <n v="1"/>
    <n v="6000"/>
    <x v="3"/>
  </r>
  <r>
    <n v="409"/>
    <x v="16"/>
    <n v="205"/>
    <s v="Alitas BBQ"/>
    <s v="Pollo"/>
    <n v="15000"/>
    <n v="2"/>
    <n v="30000"/>
    <x v="3"/>
  </r>
  <r>
    <n v="410"/>
    <x v="17"/>
    <n v="206"/>
    <s v="Pollo Entero Asado"/>
    <s v="Pollo"/>
    <n v="34000"/>
    <n v="1"/>
    <n v="34000"/>
    <x v="3"/>
  </r>
  <r>
    <n v="411"/>
    <x v="18"/>
    <n v="411"/>
    <s v="Medio Broaster"/>
    <s v="Pollo"/>
    <n v="22000"/>
    <n v="1"/>
    <n v="22000"/>
    <x v="2"/>
  </r>
  <r>
    <n v="412"/>
    <x v="18"/>
    <n v="411"/>
    <s v="Agua Mineral"/>
    <s v="Bebidas"/>
    <n v="2000"/>
    <n v="1"/>
    <n v="2000"/>
    <x v="2"/>
  </r>
  <r>
    <n v="413"/>
    <x v="18"/>
    <n v="413"/>
    <s v="Clásica"/>
    <s v="Pollo"/>
    <n v="40000"/>
    <n v="1"/>
    <n v="40000"/>
    <x v="0"/>
  </r>
  <r>
    <n v="414"/>
    <x v="18"/>
    <n v="413"/>
    <s v="Pepsi 2 Lts"/>
    <s v="Bebidas"/>
    <n v="5500"/>
    <n v="1"/>
    <n v="5500"/>
    <x v="0"/>
  </r>
  <r>
    <n v="415"/>
    <x v="18"/>
    <n v="415"/>
    <s v="1/4 Broaster"/>
    <s v="Pollo"/>
    <n v="10000"/>
    <n v="1"/>
    <n v="10000"/>
    <x v="2"/>
  </r>
  <r>
    <n v="416"/>
    <x v="18"/>
    <n v="415"/>
    <s v="Agua Mineral"/>
    <s v="Bebidas"/>
    <n v="2000"/>
    <n v="1"/>
    <n v="2000"/>
    <x v="2"/>
  </r>
  <r>
    <n v="417"/>
    <x v="18"/>
    <n v="417"/>
    <s v="Doble Jamón y Queso"/>
    <s v="Hamburguesas"/>
    <n v="30000"/>
    <n v="1"/>
    <n v="30000"/>
    <x v="2"/>
  </r>
  <r>
    <n v="418"/>
    <x v="18"/>
    <n v="418"/>
    <s v="Burger Pollo"/>
    <s v="Hamburguesas"/>
    <n v="12000"/>
    <n v="2"/>
    <n v="24000"/>
    <x v="0"/>
  </r>
  <r>
    <n v="419"/>
    <x v="18"/>
    <n v="418"/>
    <s v="Agua Mineral"/>
    <s v="Bebidas"/>
    <n v="2000"/>
    <n v="1"/>
    <n v="2000"/>
    <x v="0"/>
  </r>
  <r>
    <n v="420"/>
    <x v="18"/>
    <n v="420"/>
    <s v="Pollo Entero Asado"/>
    <s v="Pollo"/>
    <n v="34000"/>
    <n v="1"/>
    <n v="34000"/>
    <x v="2"/>
  </r>
  <r>
    <n v="421"/>
    <x v="18"/>
    <n v="420"/>
    <s v="Gaseosas 1.5"/>
    <s v="Bebidas"/>
    <n v="4500"/>
    <n v="1"/>
    <n v="4500"/>
    <x v="2"/>
  </r>
  <r>
    <n v="422"/>
    <x v="18"/>
    <n v="422"/>
    <s v="1/4 Asado"/>
    <s v="Pollo"/>
    <n v="10000"/>
    <n v="3"/>
    <n v="30000"/>
    <x v="0"/>
  </r>
  <r>
    <n v="423"/>
    <x v="18"/>
    <n v="422"/>
    <s v="Pepsi 2 Lts"/>
    <s v="Bebidas"/>
    <n v="5500"/>
    <n v="1"/>
    <n v="5500"/>
    <x v="0"/>
  </r>
  <r>
    <n v="424"/>
    <x v="18"/>
    <n v="424"/>
    <s v="Promo Asado Entero"/>
    <s v="Pollo"/>
    <n v="30000"/>
    <n v="1"/>
    <n v="30000"/>
    <x v="1"/>
  </r>
  <r>
    <n v="425"/>
    <x v="19"/>
    <n v="425"/>
    <s v="1/4 Asado"/>
    <s v="Pollo"/>
    <n v="10000"/>
    <n v="3"/>
    <n v="30000"/>
    <x v="2"/>
  </r>
  <r>
    <n v="426"/>
    <x v="19"/>
    <n v="425"/>
    <s v="CocaCola 1.5 Lt"/>
    <s v="Bebidas"/>
    <n v="6000"/>
    <n v="1"/>
    <n v="6000"/>
    <x v="2"/>
  </r>
  <r>
    <n v="427"/>
    <x v="19"/>
    <n v="427"/>
    <s v="Clásica"/>
    <s v="Pollo"/>
    <n v="40000"/>
    <n v="1"/>
    <n v="40000"/>
    <x v="3"/>
  </r>
  <r>
    <n v="428"/>
    <x v="19"/>
    <n v="427"/>
    <s v="Pepsi 2 Lts"/>
    <s v="Bebidas"/>
    <n v="5500"/>
    <n v="1"/>
    <n v="5500"/>
    <x v="3"/>
  </r>
  <r>
    <n v="429"/>
    <x v="19"/>
    <n v="429"/>
    <s v="Burger Mixta"/>
    <s v="Hamburguesas"/>
    <n v="18000"/>
    <n v="1"/>
    <n v="18000"/>
    <x v="1"/>
  </r>
  <r>
    <n v="430"/>
    <x v="19"/>
    <n v="429"/>
    <s v="Burger Chuleta"/>
    <s v="Hamburguesas"/>
    <n v="18000"/>
    <n v="1"/>
    <n v="18000"/>
    <x v="1"/>
  </r>
  <r>
    <n v="431"/>
    <x v="19"/>
    <n v="429"/>
    <s v="Agua Mineral"/>
    <s v="Bebidas"/>
    <n v="2000"/>
    <n v="1"/>
    <n v="2000"/>
    <x v="1"/>
  </r>
  <r>
    <n v="432"/>
    <x v="19"/>
    <n v="432"/>
    <s v="Burger doble carne"/>
    <s v="Hamburguesas"/>
    <n v="18000"/>
    <n v="2"/>
    <n v="36000"/>
    <x v="0"/>
  </r>
  <r>
    <n v="433"/>
    <x v="19"/>
    <n v="432"/>
    <s v="Gaseosas 1.5"/>
    <s v="Bebidas"/>
    <n v="4500"/>
    <n v="1"/>
    <n v="4500"/>
    <x v="0"/>
  </r>
  <r>
    <n v="434"/>
    <x v="19"/>
    <n v="434"/>
    <s v="Perro Normal"/>
    <s v="Extras"/>
    <n v="8000"/>
    <n v="3"/>
    <n v="24000"/>
    <x v="2"/>
  </r>
  <r>
    <n v="435"/>
    <x v="19"/>
    <n v="434"/>
    <s v="Papas a la francesa fritas"/>
    <s v="Extras"/>
    <n v="3500"/>
    <n v="1"/>
    <n v="3500"/>
    <x v="2"/>
  </r>
  <r>
    <n v="436"/>
    <x v="19"/>
    <n v="434"/>
    <s v="Pepsi 2 Lts"/>
    <s v="Bebidas"/>
    <n v="5500"/>
    <n v="1"/>
    <n v="5500"/>
    <x v="2"/>
  </r>
  <r>
    <n v="437"/>
    <x v="19"/>
    <n v="437"/>
    <s v="Sopa Pequeña"/>
    <s v="Extras"/>
    <n v="5000"/>
    <n v="2"/>
    <n v="10000"/>
    <x v="2"/>
  </r>
  <r>
    <n v="438"/>
    <x v="19"/>
    <n v="437"/>
    <s v="Arepitas"/>
    <s v="Extras"/>
    <n v="2500"/>
    <n v="2"/>
    <n v="5000"/>
    <x v="2"/>
  </r>
  <r>
    <n v="439"/>
    <x v="19"/>
    <n v="437"/>
    <s v="Pepsi 2 Lts"/>
    <s v="Bebidas"/>
    <n v="5500"/>
    <n v="1"/>
    <n v="5500"/>
    <x v="2"/>
  </r>
  <r>
    <n v="440"/>
    <x v="19"/>
    <n v="438"/>
    <s v="Combo Food Pizza"/>
    <s v="Pizzas"/>
    <n v="38000"/>
    <n v="1"/>
    <n v="38000"/>
    <x v="0"/>
  </r>
  <r>
    <n v="441"/>
    <x v="19"/>
    <n v="438"/>
    <s v="Agua Mineral"/>
    <s v="Bebidas"/>
    <n v="2000"/>
    <n v="1"/>
    <n v="2000"/>
    <x v="0"/>
  </r>
  <r>
    <n v="442"/>
    <x v="19"/>
    <n v="439"/>
    <s v="Hawaiana"/>
    <s v="Pizzas"/>
    <n v="30000"/>
    <n v="1"/>
    <n v="30000"/>
    <x v="0"/>
  </r>
  <r>
    <n v="443"/>
    <x v="19"/>
    <n v="439"/>
    <s v="Charcutera"/>
    <s v="Pizzas"/>
    <n v="30000"/>
    <n v="1"/>
    <n v="30000"/>
    <x v="0"/>
  </r>
  <r>
    <n v="444"/>
    <x v="19"/>
    <n v="439"/>
    <s v="Agua Mineral"/>
    <s v="Bebidas"/>
    <n v="2000"/>
    <n v="1"/>
    <n v="2000"/>
    <x v="0"/>
  </r>
  <r>
    <n v="445"/>
    <x v="19"/>
    <n v="440"/>
    <s v="Burger Chuleta"/>
    <s v="Hamburguesas"/>
    <n v="18000"/>
    <n v="2"/>
    <n v="36000"/>
    <x v="1"/>
  </r>
  <r>
    <n v="446"/>
    <x v="19"/>
    <n v="440"/>
    <s v="Agua Mineral"/>
    <s v="Bebidas"/>
    <n v="2000"/>
    <n v="1"/>
    <n v="2000"/>
    <x v="1"/>
  </r>
  <r>
    <n v="439"/>
    <x v="19"/>
    <n v="437"/>
    <s v="Pepsi 2 Lts"/>
    <s v="Bebidas"/>
    <n v="5500"/>
    <n v="1"/>
    <n v="5500"/>
    <x v="2"/>
  </r>
  <r>
    <n v="440"/>
    <x v="19"/>
    <n v="438"/>
    <s v="Combo Food Pizza"/>
    <s v="Pizzas"/>
    <n v="38000"/>
    <n v="1"/>
    <n v="38000"/>
    <x v="0"/>
  </r>
  <r>
    <n v="441"/>
    <x v="19"/>
    <n v="438"/>
    <s v="Agua Mineral"/>
    <s v="Bebidas"/>
    <n v="2000"/>
    <n v="1"/>
    <n v="2000"/>
    <x v="0"/>
  </r>
  <r>
    <n v="442"/>
    <x v="19"/>
    <n v="439"/>
    <s v="Hawaiana"/>
    <s v="Pizzas"/>
    <n v="30000"/>
    <n v="1"/>
    <n v="30000"/>
    <x v="0"/>
  </r>
  <r>
    <n v="443"/>
    <x v="19"/>
    <n v="439"/>
    <s v="Charcutera"/>
    <s v="Pizzas"/>
    <n v="30000"/>
    <n v="1"/>
    <n v="30000"/>
    <x v="0"/>
  </r>
  <r>
    <n v="444"/>
    <x v="19"/>
    <n v="439"/>
    <s v="Agua Mineral"/>
    <s v="Bebidas"/>
    <n v="2000"/>
    <n v="1"/>
    <n v="2000"/>
    <x v="0"/>
  </r>
  <r>
    <n v="445"/>
    <x v="19"/>
    <n v="440"/>
    <s v="Burger Chuleta"/>
    <s v="Hamburguesas"/>
    <n v="18000"/>
    <n v="2"/>
    <n v="36000"/>
    <x v="1"/>
  </r>
  <r>
    <n v="446"/>
    <x v="19"/>
    <n v="440"/>
    <s v="Agua Mineral"/>
    <s v="Bebidas"/>
    <n v="2000"/>
    <n v="1"/>
    <n v="20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 rowHeaderCaption="Fecha">
  <location ref="G4:H25" firstHeaderRow="1" firstDataRow="1" firstDataCol="1"/>
  <pivotFields count="12">
    <pivotField showAll="0"/>
    <pivotField axis="axisRow" numFmtId="14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Monto" fld="7" baseField="0" baseItem="0"/>
  </dataFields>
  <formats count="3">
    <format dxfId="3">
      <pivotArea dataOnly="0" labelOnly="1" outline="0" axis="axisValues" fieldPosition="0"/>
    </format>
    <format dxfId="2">
      <pivotArea field="1" type="button" dataOnly="0" labelOnly="1" outline="0" axis="axisRow" fieldPosition="0"/>
    </format>
    <format dxfId="1">
      <pivotArea dataOnly="0" labelOnly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3:D8" firstHeaderRow="0" firstDataRow="1" firstDataCol="1"/>
  <pivotFields count="12">
    <pivotField showAll="0"/>
    <pivotField numFmtId="14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axis="axisRow" showAll="0">
      <items count="6">
        <item x="1"/>
        <item x="2"/>
        <item x="0"/>
        <item m="1" x="4"/>
        <item x="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8"/>
  </rowFields>
  <rowItems count="5">
    <i>
      <x/>
    </i>
    <i>
      <x v="1"/>
    </i>
    <i>
      <x v="2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Cantidad" fld="6" baseField="0" baseItem="0"/>
    <dataField name="Suma de Import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entas" displayName="Ventas" ref="A1:I260" totalsRowShown="0">
  <autoFilter ref="A1:I260" xr:uid="{00000000-0009-0000-0100-000001000000}"/>
  <tableColumns count="9">
    <tableColumn id="1" xr3:uid="{00000000-0010-0000-0000-000001000000}" name="IDVenta"/>
    <tableColumn id="2" xr3:uid="{00000000-0010-0000-0000-000002000000}" name="Fecha" dataDxfId="0"/>
    <tableColumn id="3" xr3:uid="{00000000-0010-0000-0000-000003000000}" name="NTicket"/>
    <tableColumn id="4" xr3:uid="{00000000-0010-0000-0000-000004000000}" name="Plato"/>
    <tableColumn id="5" xr3:uid="{00000000-0010-0000-0000-000005000000}" name="Categoria"/>
    <tableColumn id="6" xr3:uid="{00000000-0010-0000-0000-000006000000}" name="Precio"/>
    <tableColumn id="7" xr3:uid="{00000000-0010-0000-0000-000007000000}" name="Cantidad"/>
    <tableColumn id="8" xr3:uid="{00000000-0010-0000-0000-000008000000}" name="Importe"/>
    <tableColumn id="9" xr3:uid="{00000000-0010-0000-0000-000009000000}" name="FormaPag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3.xml"/><Relationship Id="rId5" Type="http://schemas.openxmlformats.org/officeDocument/2006/relationships/table" Target="../tables/table1.xml"/><Relationship Id="rId4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>
    <tabColor rgb="FFFF0000"/>
    <pageSetUpPr fitToPage="1"/>
  </sheetPr>
  <dimension ref="A1:C30"/>
  <sheetViews>
    <sheetView tabSelected="1" workbookViewId="0">
      <selection activeCell="I9" sqref="I9"/>
    </sheetView>
  </sheetViews>
  <sheetFormatPr baseColWidth="10" defaultRowHeight="15" x14ac:dyDescent="0.25"/>
  <cols>
    <col min="1" max="1" width="13.7109375" customWidth="1"/>
    <col min="2" max="2" width="4.140625" bestFit="1" customWidth="1"/>
    <col min="3" max="3" width="11.140625" customWidth="1"/>
    <col min="4" max="4" width="8.85546875" bestFit="1" customWidth="1"/>
    <col min="5" max="5" width="13.5703125" customWidth="1"/>
    <col min="6" max="6" width="4.85546875" customWidth="1"/>
    <col min="7" max="7" width="13.5703125" customWidth="1"/>
    <col min="9" max="9" width="18" customWidth="1"/>
    <col min="10" max="10" width="7.42578125" customWidth="1"/>
    <col min="11" max="11" width="9.42578125" customWidth="1"/>
  </cols>
  <sheetData>
    <row r="1" spans="1:3" ht="18.75" x14ac:dyDescent="0.3">
      <c r="A1" s="27" t="s">
        <v>2</v>
      </c>
      <c r="B1" s="27"/>
      <c r="C1" s="27"/>
    </row>
    <row r="7" spans="1:3" x14ac:dyDescent="0.25">
      <c r="A7" s="26" t="s">
        <v>40</v>
      </c>
      <c r="B7" s="26"/>
      <c r="C7" s="26"/>
    </row>
    <row r="8" spans="1:3" x14ac:dyDescent="0.25">
      <c r="A8" s="26" t="s">
        <v>43</v>
      </c>
      <c r="B8" s="26"/>
      <c r="C8" s="26"/>
    </row>
    <row r="9" spans="1:3" x14ac:dyDescent="0.25">
      <c r="A9" s="26" t="s">
        <v>41</v>
      </c>
      <c r="B9" s="26"/>
      <c r="C9" s="26"/>
    </row>
    <row r="10" spans="1:3" x14ac:dyDescent="0.25">
      <c r="A10" s="28" t="s">
        <v>4</v>
      </c>
      <c r="B10" s="26"/>
      <c r="C10" s="26"/>
    </row>
    <row r="11" spans="1:3" x14ac:dyDescent="0.25">
      <c r="A11" s="24"/>
      <c r="B11" s="24"/>
      <c r="C11" s="24"/>
    </row>
    <row r="12" spans="1:3" x14ac:dyDescent="0.25">
      <c r="A12" s="23" t="s">
        <v>0</v>
      </c>
      <c r="B12" s="23" t="s">
        <v>5</v>
      </c>
      <c r="C12" s="23" t="s">
        <v>1</v>
      </c>
    </row>
    <row r="13" spans="1:3" x14ac:dyDescent="0.25">
      <c r="A13" s="24"/>
      <c r="B13" s="24"/>
      <c r="C13" s="24"/>
    </row>
    <row r="14" spans="1:3" x14ac:dyDescent="0.25">
      <c r="A14" s="24" t="s">
        <v>44</v>
      </c>
      <c r="B14" s="24">
        <v>1</v>
      </c>
      <c r="C14" s="24">
        <v>45000</v>
      </c>
    </row>
    <row r="15" spans="1:3" x14ac:dyDescent="0.25">
      <c r="A15" s="24" t="s">
        <v>45</v>
      </c>
      <c r="B15" s="24">
        <v>1</v>
      </c>
      <c r="C15" s="24">
        <v>5500</v>
      </c>
    </row>
    <row r="16" spans="1:3" x14ac:dyDescent="0.25">
      <c r="A16" s="24"/>
      <c r="B16" s="24"/>
      <c r="C16" s="24"/>
    </row>
    <row r="17" spans="1:3" x14ac:dyDescent="0.25">
      <c r="A17" s="23" t="s">
        <v>3</v>
      </c>
      <c r="B17" s="24"/>
      <c r="C17" s="23" t="s">
        <v>46</v>
      </c>
    </row>
    <row r="18" spans="1:3" x14ac:dyDescent="0.25">
      <c r="A18" s="23" t="s">
        <v>7</v>
      </c>
      <c r="B18" s="24"/>
      <c r="C18" s="24"/>
    </row>
    <row r="19" spans="1:3" x14ac:dyDescent="0.25">
      <c r="A19" s="23" t="s">
        <v>8</v>
      </c>
      <c r="B19" s="24"/>
      <c r="C19" s="23" t="s">
        <v>47</v>
      </c>
    </row>
    <row r="20" spans="1:3" x14ac:dyDescent="0.25">
      <c r="A20" s="26" t="s">
        <v>6</v>
      </c>
      <c r="B20" s="26"/>
      <c r="C20" s="26"/>
    </row>
    <row r="21" spans="1:3" x14ac:dyDescent="0.25">
      <c r="A21" s="24" t="s">
        <v>42</v>
      </c>
      <c r="B21" s="24"/>
      <c r="C21" s="24"/>
    </row>
    <row r="22" spans="1:3" x14ac:dyDescent="0.25">
      <c r="A22" s="24" t="s">
        <v>48</v>
      </c>
      <c r="B22" s="24"/>
      <c r="C22" s="24"/>
    </row>
    <row r="23" spans="1:3" x14ac:dyDescent="0.25">
      <c r="A23" s="24"/>
      <c r="B23" s="24"/>
      <c r="C23" s="24"/>
    </row>
    <row r="24" spans="1:3" x14ac:dyDescent="0.25">
      <c r="A24" s="24"/>
      <c r="B24" s="24"/>
      <c r="C24" s="24"/>
    </row>
    <row r="25" spans="1:3" x14ac:dyDescent="0.25">
      <c r="A25" s="24"/>
      <c r="B25" s="24"/>
      <c r="C25" s="24"/>
    </row>
    <row r="26" spans="1:3" x14ac:dyDescent="0.25">
      <c r="A26" s="24"/>
      <c r="B26" s="24"/>
      <c r="C26" s="24"/>
    </row>
    <row r="27" spans="1:3" x14ac:dyDescent="0.25">
      <c r="A27" s="24"/>
      <c r="B27" s="24"/>
      <c r="C27" s="24"/>
    </row>
    <row r="28" spans="1:3" x14ac:dyDescent="0.25">
      <c r="A28" s="24"/>
      <c r="B28" s="24"/>
      <c r="C28" s="24"/>
    </row>
    <row r="29" spans="1:3" x14ac:dyDescent="0.25">
      <c r="A29" s="24"/>
      <c r="B29" s="24"/>
      <c r="C29" s="24"/>
    </row>
    <row r="30" spans="1:3" x14ac:dyDescent="0.25">
      <c r="A30" s="24"/>
      <c r="B30" s="24"/>
      <c r="C30" s="24"/>
    </row>
  </sheetData>
  <mergeCells count="6">
    <mergeCell ref="A20:C20"/>
    <mergeCell ref="A1:C1"/>
    <mergeCell ref="A7:C7"/>
    <mergeCell ref="A8:C8"/>
    <mergeCell ref="A10:C10"/>
    <mergeCell ref="A9:C9"/>
  </mergeCells>
  <pageMargins left="0" right="0" top="0" bottom="0" header="0.31496062992125984" footer="0.31496062992125984"/>
  <pageSetup paperSize="119" fitToHeight="0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25" r:id="rId4" name="btnVolver">
          <controlPr defaultSize="0" autoLine="0" r:id="rId5">
            <anchor moveWithCells="1">
              <from>
                <xdr:col>12</xdr:col>
                <xdr:colOff>180975</xdr:colOff>
                <xdr:row>1</xdr:row>
                <xdr:rowOff>161925</xdr:rowOff>
              </from>
              <to>
                <xdr:col>14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025" r:id="rId4" name="btnVolv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5"/>
  <dimension ref="A1"/>
  <sheetViews>
    <sheetView workbookViewId="0">
      <selection activeCell="F20" sqref="F20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"/>
  <sheetViews>
    <sheetView workbookViewId="0">
      <selection activeCell="G22" sqref="G22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B1:K38"/>
  <sheetViews>
    <sheetView topLeftCell="A4" workbookViewId="0">
      <selection activeCell="J7" sqref="J7"/>
    </sheetView>
  </sheetViews>
  <sheetFormatPr baseColWidth="10" defaultRowHeight="15" x14ac:dyDescent="0.25"/>
  <cols>
    <col min="2" max="2" width="17.5703125" bestFit="1" customWidth="1"/>
    <col min="3" max="3" width="17" bestFit="1" customWidth="1"/>
    <col min="4" max="4" width="16.28515625" bestFit="1" customWidth="1"/>
    <col min="6" max="6" width="3.28515625" style="13" customWidth="1"/>
    <col min="7" max="7" width="17.5703125" bestFit="1" customWidth="1"/>
    <col min="8" max="8" width="16.28515625" bestFit="1" customWidth="1"/>
    <col min="10" max="10" width="20.28515625" bestFit="1" customWidth="1"/>
  </cols>
  <sheetData>
    <row r="1" spans="2:11" x14ac:dyDescent="0.25">
      <c r="B1" s="28" t="s">
        <v>26</v>
      </c>
      <c r="C1" s="28"/>
    </row>
    <row r="2" spans="2:11" x14ac:dyDescent="0.25">
      <c r="G2" s="29" t="s">
        <v>34</v>
      </c>
      <c r="H2" s="29"/>
      <c r="J2" t="s">
        <v>36</v>
      </c>
      <c r="K2">
        <v>19</v>
      </c>
    </row>
    <row r="3" spans="2:11" x14ac:dyDescent="0.25">
      <c r="B3" s="3" t="s">
        <v>21</v>
      </c>
      <c r="C3" t="s">
        <v>20</v>
      </c>
      <c r="D3" t="s">
        <v>23</v>
      </c>
    </row>
    <row r="4" spans="2:11" x14ac:dyDescent="0.25">
      <c r="B4" s="4" t="s">
        <v>17</v>
      </c>
      <c r="C4" s="2">
        <v>72</v>
      </c>
      <c r="D4" s="2">
        <v>828300</v>
      </c>
      <c r="G4" s="16" t="s">
        <v>10</v>
      </c>
      <c r="H4" s="15" t="s">
        <v>35</v>
      </c>
      <c r="I4" s="17" t="s">
        <v>10</v>
      </c>
      <c r="J4" s="17" t="s">
        <v>35</v>
      </c>
    </row>
    <row r="5" spans="2:11" x14ac:dyDescent="0.25">
      <c r="B5" s="4" t="s">
        <v>16</v>
      </c>
      <c r="C5" s="2">
        <v>170</v>
      </c>
      <c r="D5" s="2">
        <v>2845000</v>
      </c>
      <c r="G5" s="21">
        <v>45576</v>
      </c>
      <c r="H5" s="2">
        <v>100300</v>
      </c>
      <c r="I5" s="19" cm="1">
        <f t="array" aca="1" ref="I5:I9" ca="1">OFFSET($G$4,$K$2,0,5,1)</f>
        <v>45692</v>
      </c>
      <c r="J5" s="20" cm="1">
        <f t="array" aca="1" ref="J5:J9" ca="1">OFFSET($H$4,$K$2,0,5,1)</f>
        <v>241500</v>
      </c>
    </row>
    <row r="6" spans="2:11" x14ac:dyDescent="0.25">
      <c r="B6" s="4" t="s">
        <v>19</v>
      </c>
      <c r="C6" s="2">
        <v>59</v>
      </c>
      <c r="D6" s="2">
        <v>647800</v>
      </c>
      <c r="G6" s="21">
        <v>45577</v>
      </c>
      <c r="H6" s="2">
        <v>33500</v>
      </c>
      <c r="I6" s="19">
        <f ca="1"/>
        <v>45693</v>
      </c>
      <c r="J6" s="20">
        <f ca="1"/>
        <v>499000</v>
      </c>
    </row>
    <row r="7" spans="2:11" x14ac:dyDescent="0.25">
      <c r="B7" s="4" t="s">
        <v>18</v>
      </c>
      <c r="C7" s="2">
        <v>18</v>
      </c>
      <c r="D7" s="2">
        <v>284000</v>
      </c>
      <c r="G7" s="21">
        <v>45579</v>
      </c>
      <c r="H7" s="2">
        <v>35500</v>
      </c>
      <c r="I7" s="19" t="str">
        <f ca="1"/>
        <v>Total general</v>
      </c>
      <c r="J7" s="20">
        <f ca="1"/>
        <v>4605100</v>
      </c>
    </row>
    <row r="8" spans="2:11" x14ac:dyDescent="0.25">
      <c r="B8" s="4" t="s">
        <v>22</v>
      </c>
      <c r="C8" s="2">
        <v>319</v>
      </c>
      <c r="D8" s="2">
        <v>4605100</v>
      </c>
      <c r="G8" s="21">
        <v>45580</v>
      </c>
      <c r="H8" s="2">
        <v>181500</v>
      </c>
      <c r="I8" s="19">
        <f ca="1"/>
        <v>0</v>
      </c>
      <c r="J8" s="20">
        <f ca="1"/>
        <v>0</v>
      </c>
    </row>
    <row r="9" spans="2:11" x14ac:dyDescent="0.25">
      <c r="G9" s="21">
        <v>45581</v>
      </c>
      <c r="H9" s="2">
        <v>234300</v>
      </c>
      <c r="I9" s="19">
        <f ca="1"/>
        <v>0</v>
      </c>
      <c r="J9" s="20">
        <f ca="1"/>
        <v>0</v>
      </c>
    </row>
    <row r="10" spans="2:11" x14ac:dyDescent="0.25">
      <c r="B10" s="5"/>
      <c r="C10" s="7" t="s">
        <v>25</v>
      </c>
      <c r="D10" s="7" t="s">
        <v>24</v>
      </c>
      <c r="G10" s="21">
        <v>45582</v>
      </c>
      <c r="H10" s="2">
        <v>238500</v>
      </c>
      <c r="I10" s="19"/>
      <c r="J10" s="20"/>
    </row>
    <row r="11" spans="2:11" x14ac:dyDescent="0.25">
      <c r="B11" s="5" t="str">
        <f>B4</f>
        <v>Debito</v>
      </c>
      <c r="C11" s="5">
        <f>GETPIVOTDATA("Suma de Cantidad",$B$3,"FormaPago","Debito")</f>
        <v>72</v>
      </c>
      <c r="D11" s="6">
        <f>+C11/C15*100</f>
        <v>22.570532915360502</v>
      </c>
      <c r="G11" s="21">
        <v>45583</v>
      </c>
      <c r="H11" s="2">
        <v>40500</v>
      </c>
      <c r="I11" s="19"/>
      <c r="J11" s="20"/>
    </row>
    <row r="12" spans="2:11" x14ac:dyDescent="0.25">
      <c r="B12" s="5" t="str">
        <f>B5</f>
        <v>Efectivo</v>
      </c>
      <c r="C12" s="5">
        <f>GETPIVOTDATA("Suma de Cantidad",$B$3,"FormaPago","Efectivo")</f>
        <v>170</v>
      </c>
      <c r="D12" s="6">
        <f>+C12/C15*100</f>
        <v>53.291536050156743</v>
      </c>
      <c r="G12" s="21">
        <v>45585</v>
      </c>
      <c r="H12" s="2">
        <v>610000</v>
      </c>
      <c r="I12" s="19"/>
      <c r="J12" s="20"/>
    </row>
    <row r="13" spans="2:11" x14ac:dyDescent="0.25">
      <c r="B13" s="5" t="str">
        <f>B6</f>
        <v>Pago Movil</v>
      </c>
      <c r="C13" s="5">
        <f>GETPIVOTDATA("Suma de Cantidad",$B$3,"FormaPago","Pago Movil")</f>
        <v>59</v>
      </c>
      <c r="D13" s="6">
        <f>C13/C15*100</f>
        <v>18.495297805642632</v>
      </c>
      <c r="G13" s="21">
        <v>45586</v>
      </c>
      <c r="H13" s="2">
        <v>1111000</v>
      </c>
      <c r="I13" s="19"/>
      <c r="J13" s="20"/>
    </row>
    <row r="14" spans="2:11" x14ac:dyDescent="0.25">
      <c r="B14" s="5" t="s">
        <v>33</v>
      </c>
      <c r="C14" s="5">
        <f>GETPIVOTDATA("Suma de Cantidad",$B$3,"FormaPago","Punto de Venta")</f>
        <v>18</v>
      </c>
      <c r="D14" s="6">
        <f>C14/C15*100</f>
        <v>5.6426332288401255</v>
      </c>
      <c r="G14" s="21">
        <v>45587</v>
      </c>
      <c r="H14" s="2">
        <v>251000</v>
      </c>
      <c r="I14" s="19"/>
      <c r="J14" s="20"/>
    </row>
    <row r="15" spans="2:11" x14ac:dyDescent="0.25">
      <c r="C15" s="5">
        <f>SUM(C11:C14)</f>
        <v>319</v>
      </c>
      <c r="G15" s="21">
        <v>45596</v>
      </c>
      <c r="H15" s="2">
        <v>208500</v>
      </c>
      <c r="I15" s="19"/>
      <c r="J15" s="20"/>
    </row>
    <row r="16" spans="2:11" x14ac:dyDescent="0.25">
      <c r="G16" s="21">
        <v>45598</v>
      </c>
      <c r="H16" s="2">
        <v>48500</v>
      </c>
      <c r="I16" s="19"/>
      <c r="J16" s="20"/>
    </row>
    <row r="17" spans="2:10" x14ac:dyDescent="0.25">
      <c r="B17" t="s">
        <v>27</v>
      </c>
      <c r="G17" s="21">
        <v>45599</v>
      </c>
      <c r="H17" s="2">
        <v>129500</v>
      </c>
      <c r="I17" s="19"/>
      <c r="J17" s="20"/>
    </row>
    <row r="18" spans="2:10" ht="19.5" x14ac:dyDescent="0.3">
      <c r="B18" s="8" t="s">
        <v>28</v>
      </c>
      <c r="G18" s="21">
        <v>45601</v>
      </c>
      <c r="H18" s="2">
        <v>93000</v>
      </c>
      <c r="I18" s="19"/>
      <c r="J18" s="20"/>
    </row>
    <row r="19" spans="2:10" x14ac:dyDescent="0.25">
      <c r="G19" s="21">
        <v>45612</v>
      </c>
      <c r="H19" s="2">
        <v>175000</v>
      </c>
      <c r="I19" s="19"/>
      <c r="J19" s="20"/>
    </row>
    <row r="20" spans="2:10" ht="15.75" x14ac:dyDescent="0.25">
      <c r="B20" s="9" t="s">
        <v>29</v>
      </c>
      <c r="C20" s="9" t="s">
        <v>30</v>
      </c>
      <c r="D20" s="9" t="s">
        <v>31</v>
      </c>
      <c r="E20" s="9" t="s">
        <v>32</v>
      </c>
      <c r="G20" s="21">
        <v>45613</v>
      </c>
      <c r="H20" s="2">
        <v>61500</v>
      </c>
      <c r="I20" s="19"/>
      <c r="J20" s="20"/>
    </row>
    <row r="21" spans="2:10" x14ac:dyDescent="0.25">
      <c r="B21" s="11">
        <v>60</v>
      </c>
      <c r="C21" s="11">
        <f>D11</f>
        <v>22.570532915360502</v>
      </c>
      <c r="D21" s="11">
        <f>100-C21</f>
        <v>77.429467084639498</v>
      </c>
      <c r="E21" s="5">
        <v>40</v>
      </c>
      <c r="G21" s="21">
        <v>45614</v>
      </c>
      <c r="H21" s="2">
        <v>278500</v>
      </c>
      <c r="I21" s="19"/>
      <c r="J21" s="20"/>
    </row>
    <row r="22" spans="2:10" x14ac:dyDescent="0.25">
      <c r="B22" s="11">
        <v>60</v>
      </c>
      <c r="C22" s="11">
        <f>D12</f>
        <v>53.291536050156743</v>
      </c>
      <c r="D22" s="11">
        <f t="shared" ref="D22:D24" si="0">100-C22</f>
        <v>46.708463949843257</v>
      </c>
      <c r="E22" s="5">
        <v>40</v>
      </c>
      <c r="G22" s="21">
        <v>45630</v>
      </c>
      <c r="H22" s="2">
        <v>34000</v>
      </c>
      <c r="I22" s="19"/>
      <c r="J22" s="20"/>
    </row>
    <row r="23" spans="2:10" x14ac:dyDescent="0.25">
      <c r="B23" s="11">
        <v>60</v>
      </c>
      <c r="C23" s="11">
        <f>D13</f>
        <v>18.495297805642632</v>
      </c>
      <c r="D23" s="11">
        <f t="shared" si="0"/>
        <v>81.504702194357364</v>
      </c>
      <c r="E23" s="5">
        <v>40</v>
      </c>
      <c r="G23" s="21">
        <v>45692</v>
      </c>
      <c r="H23" s="2">
        <v>241500</v>
      </c>
      <c r="I23" s="19"/>
      <c r="J23" s="20"/>
    </row>
    <row r="24" spans="2:10" x14ac:dyDescent="0.25">
      <c r="B24" s="11">
        <v>60</v>
      </c>
      <c r="C24" s="11">
        <f>D14</f>
        <v>5.6426332288401255</v>
      </c>
      <c r="D24" s="11">
        <f t="shared" si="0"/>
        <v>94.357366771159874</v>
      </c>
      <c r="E24" s="5">
        <v>40</v>
      </c>
      <c r="G24" s="21">
        <v>45693</v>
      </c>
      <c r="H24" s="2">
        <v>499000</v>
      </c>
      <c r="I24" s="19"/>
      <c r="J24" s="20"/>
    </row>
    <row r="25" spans="2:10" x14ac:dyDescent="0.25">
      <c r="B25" s="10"/>
      <c r="G25" s="14" t="s">
        <v>22</v>
      </c>
      <c r="H25" s="2">
        <v>4605100</v>
      </c>
      <c r="I25" s="19"/>
      <c r="J25" s="20"/>
    </row>
    <row r="26" spans="2:10" x14ac:dyDescent="0.25">
      <c r="I26" s="19"/>
      <c r="J26" s="20"/>
    </row>
    <row r="27" spans="2:10" x14ac:dyDescent="0.25">
      <c r="I27" s="18"/>
      <c r="J27" s="20"/>
    </row>
    <row r="28" spans="2:10" x14ac:dyDescent="0.25">
      <c r="I28" s="18"/>
      <c r="J28" s="20"/>
    </row>
    <row r="29" spans="2:10" x14ac:dyDescent="0.25">
      <c r="I29" s="18"/>
      <c r="J29" s="20"/>
    </row>
    <row r="30" spans="2:10" x14ac:dyDescent="0.25">
      <c r="I30" s="18"/>
      <c r="J30" s="20"/>
    </row>
    <row r="31" spans="2:10" x14ac:dyDescent="0.25">
      <c r="I31" s="18"/>
      <c r="J31" s="20"/>
    </row>
    <row r="32" spans="2:10" x14ac:dyDescent="0.25">
      <c r="I32" s="18"/>
      <c r="J32" s="20"/>
    </row>
    <row r="33" spans="9:10" x14ac:dyDescent="0.25">
      <c r="I33" s="18"/>
      <c r="J33" s="20"/>
    </row>
    <row r="34" spans="9:10" x14ac:dyDescent="0.25">
      <c r="I34" s="18"/>
    </row>
    <row r="35" spans="9:10" x14ac:dyDescent="0.25">
      <c r="I35" s="18"/>
    </row>
    <row r="36" spans="9:10" x14ac:dyDescent="0.25">
      <c r="I36" s="18"/>
    </row>
    <row r="37" spans="9:10" x14ac:dyDescent="0.25">
      <c r="I37" s="18"/>
    </row>
    <row r="38" spans="9:10" x14ac:dyDescent="0.25">
      <c r="I38" s="18"/>
    </row>
  </sheetData>
  <mergeCells count="2">
    <mergeCell ref="B1:C1"/>
    <mergeCell ref="G2:H2"/>
  </mergeCells>
  <pageMargins left="0.7" right="0.7" top="0.75" bottom="0.75" header="0.3" footer="0.3"/>
  <pageSetup paperSize="119" orientation="portrait" horizontalDpi="203" verticalDpi="203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06CC-ABFB-4465-BCEE-BBEFF79298C2}">
  <sheetPr codeName="Hoja16"/>
  <dimension ref="B5"/>
  <sheetViews>
    <sheetView workbookViewId="0">
      <selection activeCell="L6" sqref="L6"/>
    </sheetView>
  </sheetViews>
  <sheetFormatPr baseColWidth="10" defaultRowHeight="15" x14ac:dyDescent="0.25"/>
  <sheetData>
    <row r="5" spans="2:2" ht="16.5" x14ac:dyDescent="0.25">
      <c r="B5" s="25" t="s">
        <v>38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R140"/>
  <sheetViews>
    <sheetView workbookViewId="0">
      <selection activeCell="I13" sqref="I13"/>
    </sheetView>
  </sheetViews>
  <sheetFormatPr baseColWidth="10" defaultRowHeight="15" x14ac:dyDescent="0.25"/>
  <sheetData>
    <row r="1" spans="1:18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</row>
    <row r="2" spans="1:18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>
        <v>14</v>
      </c>
      <c r="L2" s="12"/>
      <c r="M2" s="12"/>
      <c r="N2" s="12"/>
      <c r="O2" s="12"/>
      <c r="P2" s="12"/>
      <c r="Q2" s="12"/>
      <c r="R2" s="12"/>
    </row>
    <row r="3" spans="1:18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18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18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18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  <row r="33" spans="1:18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spans="1:18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spans="1:18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spans="1:18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spans="1:18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</row>
    <row r="38" spans="1:18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</row>
    <row r="39" spans="1:18" x14ac:dyDescent="0.2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spans="1:18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</row>
    <row r="41" spans="1:18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</row>
    <row r="42" spans="1:18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</row>
    <row r="43" spans="1:18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</row>
    <row r="44" spans="1:18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</row>
    <row r="45" spans="1:18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</row>
    <row r="46" spans="1:18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</row>
    <row r="47" spans="1:18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</row>
    <row r="48" spans="1:18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</row>
    <row r="49" spans="1:18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</row>
    <row r="50" spans="1:18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</row>
    <row r="51" spans="1:18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spans="1:18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</row>
    <row r="53" spans="1:18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</row>
    <row r="54" spans="1:18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</row>
    <row r="55" spans="1:18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</row>
    <row r="56" spans="1:18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</row>
    <row r="57" spans="1:18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</row>
    <row r="58" spans="1:18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</row>
    <row r="59" spans="1:18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spans="1:18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spans="1:18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</row>
    <row r="62" spans="1:18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</row>
    <row r="63" spans="1:18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</row>
    <row r="64" spans="1:18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</row>
    <row r="65" spans="1:18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</row>
    <row r="66" spans="1:18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</row>
    <row r="67" spans="1:18" x14ac:dyDescent="0.2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</row>
    <row r="68" spans="1:18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</row>
    <row r="69" spans="1:18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</row>
    <row r="70" spans="1:18" x14ac:dyDescent="0.2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 spans="1:18" x14ac:dyDescent="0.2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</row>
    <row r="72" spans="1:18" x14ac:dyDescent="0.2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spans="1:18" x14ac:dyDescent="0.2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spans="1:18" x14ac:dyDescent="0.2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1:18" x14ac:dyDescent="0.2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  <row r="76" spans="1:18" x14ac:dyDescent="0.2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7" spans="1:18" x14ac:dyDescent="0.2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</row>
    <row r="78" spans="1:18" x14ac:dyDescent="0.2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</row>
    <row r="79" spans="1:18" x14ac:dyDescent="0.2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</row>
    <row r="80" spans="1:18" x14ac:dyDescent="0.2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</row>
    <row r="81" spans="1:18" x14ac:dyDescent="0.2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</row>
    <row r="82" spans="1:18" x14ac:dyDescent="0.2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</row>
    <row r="83" spans="1:18" x14ac:dyDescent="0.2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</row>
    <row r="84" spans="1:18" x14ac:dyDescent="0.2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</row>
    <row r="85" spans="1:18" x14ac:dyDescent="0.2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spans="1:18" x14ac:dyDescent="0.2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spans="1:18" x14ac:dyDescent="0.2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spans="1:18" x14ac:dyDescent="0.2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</row>
    <row r="89" spans="1:18" x14ac:dyDescent="0.2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</row>
    <row r="90" spans="1:18" x14ac:dyDescent="0.2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</row>
    <row r="91" spans="1:18" x14ac:dyDescent="0.2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</row>
    <row r="92" spans="1:18" x14ac:dyDescent="0.2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</row>
    <row r="93" spans="1:18" x14ac:dyDescent="0.2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</row>
    <row r="94" spans="1:18" x14ac:dyDescent="0.2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</row>
    <row r="95" spans="1:18" x14ac:dyDescent="0.2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</row>
    <row r="96" spans="1:18" x14ac:dyDescent="0.2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</row>
    <row r="97" spans="1:18" x14ac:dyDescent="0.2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</row>
    <row r="98" spans="1:18" x14ac:dyDescent="0.2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</row>
    <row r="99" spans="1:18" x14ac:dyDescent="0.2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</row>
    <row r="100" spans="1:18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</row>
    <row r="101" spans="1:18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</row>
    <row r="102" spans="1:18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</row>
    <row r="103" spans="1:18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</row>
    <row r="104" spans="1:18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</row>
    <row r="105" spans="1:18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</row>
    <row r="106" spans="1:18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</row>
    <row r="107" spans="1:18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</row>
    <row r="108" spans="1:18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</row>
    <row r="109" spans="1:18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</row>
    <row r="110" spans="1:18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</row>
    <row r="111" spans="1:18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</row>
    <row r="112" spans="1:18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</row>
    <row r="113" spans="1:18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</row>
    <row r="114" spans="1:18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</row>
    <row r="115" spans="1:18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</row>
    <row r="116" spans="1:18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</row>
    <row r="117" spans="1:18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</row>
    <row r="118" spans="1:18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</row>
    <row r="119" spans="1:18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</row>
    <row r="120" spans="1:18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</row>
    <row r="121" spans="1:18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</row>
    <row r="122" spans="1:18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</row>
    <row r="123" spans="1:18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</row>
    <row r="124" spans="1:18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</row>
    <row r="125" spans="1:18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</row>
    <row r="126" spans="1:18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</row>
    <row r="127" spans="1:18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</row>
    <row r="128" spans="1:18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</row>
    <row r="129" spans="1:18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</row>
    <row r="130" spans="1:18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</row>
    <row r="131" spans="1:18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</row>
    <row r="132" spans="1:18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</row>
    <row r="133" spans="1:18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</row>
    <row r="134" spans="1:18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</row>
    <row r="135" spans="1:18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</row>
    <row r="136" spans="1:18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</row>
    <row r="137" spans="1:18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</row>
    <row r="138" spans="1:18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</row>
    <row r="139" spans="1:18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</row>
    <row r="140" spans="1:18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croll Bar 1">
              <controlPr defaultSize="0" autoPict="0">
                <anchor moveWithCells="1">
                  <from>
                    <xdr:col>2</xdr:col>
                    <xdr:colOff>133350</xdr:colOff>
                    <xdr:row>29</xdr:row>
                    <xdr:rowOff>28575</xdr:rowOff>
                  </from>
                  <to>
                    <xdr:col>7</xdr:col>
                    <xdr:colOff>95250</xdr:colOff>
                    <xdr:row>30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B2"/>
  <sheetViews>
    <sheetView workbookViewId="0"/>
  </sheetViews>
  <sheetFormatPr baseColWidth="10" defaultRowHeight="15" x14ac:dyDescent="0.25"/>
  <sheetData>
    <row r="1" spans="1:2" x14ac:dyDescent="0.25">
      <c r="A1" s="1" t="s">
        <v>10</v>
      </c>
      <c r="B1" t="s">
        <v>37</v>
      </c>
    </row>
    <row r="2" spans="1:2" x14ac:dyDescent="0.25">
      <c r="A2" s="1">
        <v>45999</v>
      </c>
      <c r="B2">
        <v>205000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B2"/>
  <sheetViews>
    <sheetView workbookViewId="0"/>
  </sheetViews>
  <sheetFormatPr baseColWidth="10" defaultRowHeight="15" x14ac:dyDescent="0.25"/>
  <sheetData>
    <row r="1" spans="1:2" x14ac:dyDescent="0.25">
      <c r="A1" s="1" t="s">
        <v>10</v>
      </c>
      <c r="B1" t="s">
        <v>37</v>
      </c>
    </row>
    <row r="2" spans="1:2" x14ac:dyDescent="0.25">
      <c r="A2" s="1">
        <v>45999</v>
      </c>
      <c r="B2">
        <v>205000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B2"/>
  <sheetViews>
    <sheetView workbookViewId="0"/>
  </sheetViews>
  <sheetFormatPr baseColWidth="10" defaultRowHeight="15" x14ac:dyDescent="0.25"/>
  <sheetData>
    <row r="1" spans="1:2" x14ac:dyDescent="0.25">
      <c r="A1" s="1" t="s">
        <v>10</v>
      </c>
      <c r="B1" t="s">
        <v>37</v>
      </c>
    </row>
    <row r="2" spans="1:2" x14ac:dyDescent="0.25">
      <c r="A2" s="1">
        <v>45999</v>
      </c>
      <c r="B2">
        <v>205000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B2"/>
  <sheetViews>
    <sheetView workbookViewId="0"/>
  </sheetViews>
  <sheetFormatPr baseColWidth="10" defaultRowHeight="15" x14ac:dyDescent="0.25"/>
  <sheetData>
    <row r="1" spans="1:2" x14ac:dyDescent="0.25">
      <c r="A1" s="1" t="s">
        <v>10</v>
      </c>
      <c r="B1" t="s">
        <v>37</v>
      </c>
    </row>
    <row r="2" spans="1:2" x14ac:dyDescent="0.25">
      <c r="A2" s="1">
        <v>45999</v>
      </c>
      <c r="B2">
        <v>205000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B2"/>
  <sheetViews>
    <sheetView workbookViewId="0"/>
  </sheetViews>
  <sheetFormatPr baseColWidth="10" defaultRowHeight="15" x14ac:dyDescent="0.25"/>
  <sheetData>
    <row r="1" spans="1:2" x14ac:dyDescent="0.25">
      <c r="A1" s="1" t="s">
        <v>10</v>
      </c>
      <c r="B1" t="s">
        <v>37</v>
      </c>
    </row>
    <row r="2" spans="1:2" x14ac:dyDescent="0.25">
      <c r="A2" s="1">
        <v>45999</v>
      </c>
      <c r="B2">
        <v>205000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1:B2"/>
  <sheetViews>
    <sheetView workbookViewId="0"/>
  </sheetViews>
  <sheetFormatPr baseColWidth="10" defaultRowHeight="15" x14ac:dyDescent="0.25"/>
  <sheetData>
    <row r="1" spans="1:2" x14ac:dyDescent="0.25">
      <c r="A1" s="1" t="s">
        <v>10</v>
      </c>
      <c r="B1" t="s">
        <v>37</v>
      </c>
    </row>
    <row r="2" spans="1:2" x14ac:dyDescent="0.25">
      <c r="A2" s="1">
        <v>45999</v>
      </c>
      <c r="B2">
        <v>205000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1:B2"/>
  <sheetViews>
    <sheetView workbookViewId="0"/>
  </sheetViews>
  <sheetFormatPr baseColWidth="10" defaultRowHeight="15" x14ac:dyDescent="0.25"/>
  <sheetData>
    <row r="1" spans="1:2" x14ac:dyDescent="0.25">
      <c r="A1" s="1" t="s">
        <v>10</v>
      </c>
      <c r="B1" t="s">
        <v>37</v>
      </c>
    </row>
    <row r="2" spans="1:2" x14ac:dyDescent="0.25">
      <c r="A2" s="1">
        <v>45999</v>
      </c>
      <c r="B2">
        <v>205000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5"/>
  <dimension ref="A1:B2"/>
  <sheetViews>
    <sheetView showRowColHeaders="0" workbookViewId="0">
      <selection activeCell="J16" sqref="J16"/>
    </sheetView>
  </sheetViews>
  <sheetFormatPr baseColWidth="10" defaultRowHeight="15" x14ac:dyDescent="0.25"/>
  <sheetData>
    <row r="1" spans="1:2" x14ac:dyDescent="0.25">
      <c r="A1" t="s">
        <v>10</v>
      </c>
      <c r="B1" t="s">
        <v>37</v>
      </c>
    </row>
    <row r="2" spans="1:2" x14ac:dyDescent="0.25">
      <c r="A2" s="22">
        <v>46314</v>
      </c>
      <c r="B2" s="10">
        <v>151500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B3"/>
  <sheetViews>
    <sheetView workbookViewId="0">
      <selection activeCell="G21" sqref="G21"/>
    </sheetView>
  </sheetViews>
  <sheetFormatPr baseColWidth="10" defaultRowHeight="15" x14ac:dyDescent="0.25"/>
  <sheetData>
    <row r="1" spans="1:2" x14ac:dyDescent="0.25">
      <c r="A1" t="s">
        <v>39</v>
      </c>
      <c r="B1" t="s">
        <v>14</v>
      </c>
    </row>
    <row r="2" spans="1:2" x14ac:dyDescent="0.25">
      <c r="A2" t="s">
        <v>16</v>
      </c>
      <c r="B2">
        <v>111000</v>
      </c>
    </row>
    <row r="3" spans="1:2" x14ac:dyDescent="0.25">
      <c r="A3" t="s">
        <v>19</v>
      </c>
      <c r="B3">
        <v>40500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">
    <tabColor theme="4" tint="-0.249977111117893"/>
  </sheetPr>
  <dimension ref="A1:I1"/>
  <sheetViews>
    <sheetView workbookViewId="0">
      <selection activeCell="L19" sqref="L19"/>
    </sheetView>
  </sheetViews>
  <sheetFormatPr baseColWidth="10" defaultRowHeight="15" x14ac:dyDescent="0.25"/>
  <cols>
    <col min="2" max="2" width="19.28515625" style="1" customWidth="1"/>
    <col min="4" max="4" width="26.140625" bestFit="1" customWidth="1"/>
    <col min="5" max="5" width="15.28515625" customWidth="1"/>
    <col min="9" max="9" width="14.7109375" bestFit="1" customWidth="1"/>
  </cols>
  <sheetData>
    <row r="1" spans="1:9" x14ac:dyDescent="0.25">
      <c r="A1" t="s">
        <v>9</v>
      </c>
      <c r="B1" s="1" t="s">
        <v>10</v>
      </c>
      <c r="C1" t="s">
        <v>11</v>
      </c>
      <c r="D1" t="s">
        <v>0</v>
      </c>
      <c r="E1" t="s">
        <v>12</v>
      </c>
      <c r="F1" t="s">
        <v>13</v>
      </c>
      <c r="G1" t="s">
        <v>14</v>
      </c>
      <c r="H1" t="s">
        <v>1</v>
      </c>
      <c r="I1" t="s">
        <v>15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btnIMportar">
          <controlPr defaultSize="0" autoLine="0" r:id="rId4">
            <anchor moveWithCells="1">
              <from>
                <xdr:col>10</xdr:col>
                <xdr:colOff>180975</xdr:colOff>
                <xdr:row>4</xdr:row>
                <xdr:rowOff>152400</xdr:rowOff>
              </from>
              <to>
                <xdr:col>11</xdr:col>
                <xdr:colOff>266700</xdr:colOff>
                <xdr:row>7</xdr:row>
                <xdr:rowOff>38100</xdr:rowOff>
              </to>
            </anchor>
          </controlPr>
        </control>
      </mc:Choice>
      <mc:Fallback>
        <control shapeId="2049" r:id="rId3" name="btnIMportar"/>
      </mc:Fallback>
    </mc:AlternateContent>
  </controls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2283B2-2DB6-4974-96F7-EF8C9C212C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Ticket</vt:lpstr>
      <vt:lpstr>grafico_semana</vt:lpstr>
      <vt:lpstr>Tablas</vt:lpstr>
      <vt:lpstr>Elementos</vt:lpstr>
      <vt:lpstr>Dashboard</vt:lpstr>
      <vt:lpstr>Graficos</vt:lpstr>
      <vt:lpstr>Torta</vt:lpstr>
      <vt:lpstr>Datos</vt:lpstr>
      <vt:lpstr>Ticket!Área_de_impresión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</dc:creator>
  <cp:lastModifiedBy>angel ibañez</cp:lastModifiedBy>
  <cp:lastPrinted>2026-10-19T15:19:41Z</cp:lastPrinted>
  <dcterms:created xsi:type="dcterms:W3CDTF">2018-11-09T19:13:54Z</dcterms:created>
  <dcterms:modified xsi:type="dcterms:W3CDTF">2026-10-19T23:37:08Z</dcterms:modified>
</cp:coreProperties>
</file>