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+xml"/>
  <Override PartName="/xl/tables/table1.xml" ContentType="application/vnd.openxmlformats-officedocument.spreadsheetml.tab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8.xml" ContentType="application/vnd.openxmlformats-officedocument.drawing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hishek\Downloads\Portfolio Projects\"/>
    </mc:Choice>
  </mc:AlternateContent>
  <xr:revisionPtr revIDLastSave="0" documentId="13_ncr:1_{6E344873-7F00-41CC-8E97-2B495A9BBF93}" xr6:coauthVersionLast="47" xr6:coauthVersionMax="47" xr10:uidLastSave="{00000000-0000-0000-0000-000000000000}"/>
  <bookViews>
    <workbookView xWindow="-108" yWindow="-108" windowWidth="23256" windowHeight="12456" xr2:uid="{5B16DC15-F874-6145-B1BC-A835E6741A5A}"/>
  </bookViews>
  <sheets>
    <sheet name="Doughnut Chart" sheetId="6" r:id="rId1"/>
    <sheet name="Actuals vs Budget" sheetId="1" r:id="rId2"/>
    <sheet name="Waterfall" sheetId="3" r:id="rId3"/>
    <sheet name="Forecast" sheetId="8" r:id="rId4"/>
    <sheet name="Forecast 1" sheetId="4" state="hidden" r:id="rId5"/>
    <sheet name="Revenue Growth" sheetId="5" r:id="rId6"/>
  </sheets>
  <definedNames>
    <definedName name="_xlchart.v5.0" hidden="1">Waterfall!$B$3:$B$9</definedName>
    <definedName name="_xlchart.v5.1" hidden="1">Waterfall!$C$3:$C$9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" i="6" l="1"/>
  <c r="F4" i="6"/>
  <c r="G9" i="5"/>
  <c r="C4" i="6"/>
  <c r="C60" i="8"/>
  <c r="C61" i="8"/>
  <c r="C62" i="8"/>
  <c r="C63" i="8"/>
  <c r="C64" i="8"/>
  <c r="C65" i="8"/>
  <c r="C66" i="8"/>
  <c r="C67" i="8"/>
  <c r="C68" i="8"/>
  <c r="C69" i="8"/>
  <c r="C70" i="8"/>
  <c r="C71" i="8"/>
  <c r="C83" i="8"/>
  <c r="C95" i="8"/>
  <c r="C72" i="8"/>
  <c r="C84" i="8"/>
  <c r="C96" i="8"/>
  <c r="C73" i="8"/>
  <c r="C85" i="8"/>
  <c r="C74" i="8"/>
  <c r="C86" i="8"/>
  <c r="C75" i="8"/>
  <c r="C87" i="8"/>
  <c r="C76" i="8"/>
  <c r="C88" i="8"/>
  <c r="C77" i="8"/>
  <c r="C89" i="8"/>
  <c r="C78" i="8"/>
  <c r="C90" i="8"/>
  <c r="C79" i="8"/>
  <c r="C91" i="8"/>
  <c r="C80" i="8"/>
  <c r="C92" i="8"/>
  <c r="C81" i="8"/>
  <c r="C93" i="8"/>
  <c r="C82" i="8"/>
  <c r="C94" i="8"/>
  <c r="D3" i="5" l="1"/>
  <c r="D4" i="5"/>
  <c r="D5" i="5"/>
  <c r="D94" i="8"/>
  <c r="D91" i="8"/>
  <c r="D88" i="8"/>
  <c r="D85" i="8"/>
  <c r="D83" i="8"/>
  <c r="D66" i="8"/>
  <c r="D60" i="8"/>
  <c r="E91" i="8"/>
  <c r="E85" i="8"/>
  <c r="E66" i="8"/>
  <c r="E60" i="8"/>
  <c r="E86" i="8"/>
  <c r="D67" i="8"/>
  <c r="E77" i="8"/>
  <c r="E94" i="8"/>
  <c r="E88" i="8"/>
  <c r="E83" i="8"/>
  <c r="E92" i="8"/>
  <c r="E67" i="8"/>
  <c r="D82" i="8"/>
  <c r="D79" i="8"/>
  <c r="D76" i="8"/>
  <c r="D73" i="8"/>
  <c r="D71" i="8"/>
  <c r="D65" i="8"/>
  <c r="E69" i="8"/>
  <c r="D69" i="8"/>
  <c r="D68" i="8"/>
  <c r="E62" i="8"/>
  <c r="E74" i="8"/>
  <c r="E82" i="8"/>
  <c r="E79" i="8"/>
  <c r="E76" i="8"/>
  <c r="E73" i="8"/>
  <c r="E71" i="8"/>
  <c r="E65" i="8"/>
  <c r="D96" i="8"/>
  <c r="E64" i="8"/>
  <c r="D75" i="8"/>
  <c r="E75" i="8"/>
  <c r="D89" i="8"/>
  <c r="D62" i="8"/>
  <c r="D74" i="8"/>
  <c r="E93" i="8"/>
  <c r="D90" i="8"/>
  <c r="D87" i="8"/>
  <c r="D70" i="8"/>
  <c r="D64" i="8"/>
  <c r="D84" i="8"/>
  <c r="E84" i="8"/>
  <c r="D92" i="8"/>
  <c r="E72" i="8"/>
  <c r="D95" i="8"/>
  <c r="E61" i="8"/>
  <c r="D93" i="8"/>
  <c r="E90" i="8"/>
  <c r="E87" i="8"/>
  <c r="E96" i="8"/>
  <c r="E70" i="8"/>
  <c r="E78" i="8"/>
  <c r="D72" i="8"/>
  <c r="E68" i="8"/>
  <c r="D77" i="8"/>
  <c r="E81" i="8"/>
  <c r="D78" i="8"/>
  <c r="D63" i="8"/>
  <c r="E63" i="8"/>
  <c r="D86" i="8"/>
  <c r="D80" i="8"/>
  <c r="D61" i="8"/>
  <c r="D81" i="8"/>
  <c r="E89" i="8"/>
  <c r="E95" i="8"/>
  <c r="E80" i="8"/>
  <c r="E5" i="5" l="1"/>
  <c r="F5" i="5"/>
  <c r="E4" i="5"/>
  <c r="F4" i="5"/>
  <c r="H4" i="5" s="1"/>
  <c r="E3" i="5"/>
  <c r="F3" i="5"/>
  <c r="G3" i="5" s="1"/>
  <c r="H3" i="5"/>
  <c r="D6" i="5"/>
  <c r="C9" i="3"/>
  <c r="G4" i="5" l="1"/>
  <c r="E6" i="5"/>
  <c r="F6" i="5"/>
  <c r="G5" i="5"/>
  <c r="H5" i="5"/>
  <c r="H6" i="5" l="1"/>
  <c r="G6" i="5"/>
  <c r="D8" i="5"/>
  <c r="D7" i="5"/>
  <c r="E7" i="5" l="1"/>
  <c r="F7" i="5"/>
  <c r="E8" i="5"/>
  <c r="F8" i="5"/>
  <c r="G7" i="5"/>
  <c r="H7" i="5"/>
  <c r="H8" i="5" l="1"/>
  <c r="G8" i="5"/>
</calcChain>
</file>

<file path=xl/sharedStrings.xml><?xml version="1.0" encoding="utf-8"?>
<sst xmlns="http://schemas.openxmlformats.org/spreadsheetml/2006/main" count="42" uniqueCount="36">
  <si>
    <t>Budget</t>
  </si>
  <si>
    <t>Actual</t>
  </si>
  <si>
    <t>Employee Count 2022</t>
  </si>
  <si>
    <t>New Hires</t>
  </si>
  <si>
    <t>2022 Total</t>
  </si>
  <si>
    <t>2021 Total</t>
  </si>
  <si>
    <t>Promotions</t>
  </si>
  <si>
    <t>Layoffs</t>
  </si>
  <si>
    <t>Departures</t>
  </si>
  <si>
    <t>Demotions</t>
  </si>
  <si>
    <t>Revenue</t>
  </si>
  <si>
    <t>Month</t>
  </si>
  <si>
    <t>Variance</t>
  </si>
  <si>
    <t>Positive Δ</t>
  </si>
  <si>
    <t>Negative Δ</t>
  </si>
  <si>
    <t>Variance %</t>
  </si>
  <si>
    <t>Satisfied</t>
  </si>
  <si>
    <t>Unsatisfied</t>
  </si>
  <si>
    <t>vs. Next Month</t>
  </si>
  <si>
    <t xml:space="preserve"> </t>
  </si>
  <si>
    <t>Asia Customer Satisfaction</t>
  </si>
  <si>
    <t>Americas Customer Satisfaction</t>
  </si>
  <si>
    <t>Europe Customer Satisfaction</t>
  </si>
  <si>
    <t>Employees</t>
  </si>
  <si>
    <t>Figures in thousands of $</t>
  </si>
  <si>
    <t>Office Space</t>
  </si>
  <si>
    <t>Marketing</t>
  </si>
  <si>
    <t>Expenses Budget vs. Actuals</t>
  </si>
  <si>
    <t>Other</t>
  </si>
  <si>
    <t>Transport</t>
  </si>
  <si>
    <t>Date</t>
  </si>
  <si>
    <t>Close</t>
  </si>
  <si>
    <t>NETFLIX Share Price</t>
  </si>
  <si>
    <t>Forecast(Close)</t>
  </si>
  <si>
    <t>Lower Confidence Bound(Close)</t>
  </si>
  <si>
    <t>Upper Confidence Bound(Close)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</si>
</sst>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_-;\-* #,##0.00_-;_-* &quot;-&quot;??_-;_-@_-"/>
    <numFmt numFmtId="165" formatCode="#,##0_);\(#,##0\);\-\-_)"/>
    <numFmt numFmtId="166" formatCode="0.0%"/>
    <numFmt numFmtId="167" formatCode="_-[$$-409]* #,##0.00_ ;_-[$$-409]* \-#,##0.00\ ;_-[$$-409]* &quot;-&quot;??_ ;_-@_ "/>
  </numFmts>
  <fonts count="10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rgb="FF293D68"/>
      <name val="Calibri"/>
      <family val="2"/>
      <scheme val="minor"/>
    </font>
    <font>
      <i/>
      <sz val="12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233E6B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293D68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" fillId="0" borderId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23">
    <xf numFmtId="0" fontId="0" fillId="0" borderId="0" xfId="0"/>
    <xf numFmtId="165" fontId="0" fillId="0" borderId="0" xfId="0" applyNumberFormat="1"/>
    <xf numFmtId="0" fontId="5" fillId="0" borderId="1" xfId="0" applyFont="1" applyBorder="1"/>
    <xf numFmtId="0" fontId="6" fillId="4" borderId="0" xfId="0" applyFont="1" applyFill="1"/>
    <xf numFmtId="0" fontId="3" fillId="4" borderId="0" xfId="0" applyFont="1" applyFill="1" applyAlignment="1">
      <alignment horizontal="center" vertical="center"/>
    </xf>
    <xf numFmtId="0" fontId="0" fillId="0" borderId="0" xfId="0" applyAlignment="1">
      <alignment horizontal="left" indent="1"/>
    </xf>
    <xf numFmtId="165" fontId="2" fillId="0" borderId="0" xfId="1" applyNumberFormat="1" applyFont="1"/>
    <xf numFmtId="165" fontId="4" fillId="3" borderId="2" xfId="0" applyNumberFormat="1" applyFont="1" applyFill="1" applyBorder="1"/>
    <xf numFmtId="0" fontId="4" fillId="3" borderId="2" xfId="0" applyFont="1" applyFill="1" applyBorder="1" applyAlignment="1">
      <alignment horizontal="left"/>
    </xf>
    <xf numFmtId="0" fontId="0" fillId="0" borderId="0" xfId="0" applyAlignment="1">
      <alignment horizontal="left"/>
    </xf>
    <xf numFmtId="17" fontId="0" fillId="0" borderId="0" xfId="0" applyNumberFormat="1"/>
    <xf numFmtId="166" fontId="2" fillId="0" borderId="0" xfId="2" applyNumberFormat="1" applyFont="1"/>
    <xf numFmtId="9" fontId="0" fillId="0" borderId="0" xfId="0" applyNumberFormat="1"/>
    <xf numFmtId="0" fontId="3" fillId="2" borderId="0" xfId="0" applyFont="1" applyFill="1" applyAlignment="1">
      <alignment horizontal="center"/>
    </xf>
    <xf numFmtId="14" fontId="0" fillId="0" borderId="0" xfId="0" applyNumberFormat="1"/>
    <xf numFmtId="0" fontId="8" fillId="0" borderId="0" xfId="0" applyFont="1"/>
    <xf numFmtId="14" fontId="8" fillId="0" borderId="0" xfId="0" applyNumberFormat="1" applyFont="1"/>
    <xf numFmtId="0" fontId="9" fillId="0" borderId="0" xfId="0" applyFont="1" applyAlignment="1">
      <alignment horizontal="center" vertical="center"/>
    </xf>
    <xf numFmtId="167" fontId="8" fillId="0" borderId="0" xfId="0" applyNumberFormat="1" applyFont="1"/>
    <xf numFmtId="167" fontId="0" fillId="0" borderId="0" xfId="0" applyNumberFormat="1"/>
    <xf numFmtId="0" fontId="3" fillId="2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9" fillId="0" borderId="0" xfId="0" applyFont="1" applyAlignment="1">
      <alignment horizontal="center"/>
    </xf>
  </cellXfs>
  <cellStyles count="6">
    <cellStyle name="Comma" xfId="1" builtinId="3"/>
    <cellStyle name="Hyperlink 2" xfId="4" xr:uid="{D5F1F163-9145-4FA4-9093-5F6C53A2D21B}"/>
    <cellStyle name="Hyperlink 2 2" xfId="5" xr:uid="{74DE40A1-B753-46C4-8E64-8312D143D5C9}"/>
    <cellStyle name="Normal" xfId="0" builtinId="0"/>
    <cellStyle name="Normal 2" xfId="3" xr:uid="{E64B39B3-2E31-4516-9974-21249F81C155}"/>
    <cellStyle name="Percent" xfId="2" builtinId="5"/>
  </cellStyles>
  <dxfs count="4">
    <dxf>
      <numFmt numFmtId="167" formatCode="_-[$$-409]* #,##0.00_ ;_-[$$-409]* \-#,##0.00\ ;_-[$$-409]* &quot;-&quot;??_ ;_-@_ "/>
    </dxf>
    <dxf>
      <numFmt numFmtId="167" formatCode="_-[$$-409]* #,##0.00_ ;_-[$$-409]* \-#,##0.00\ ;_-[$$-409]* &quot;-&quot;??_ ;_-@_ "/>
    </dxf>
    <dxf>
      <numFmt numFmtId="167" formatCode="_-[$$-409]* #,##0.00_ ;_-[$$-409]* \-#,##0.00\ ;_-[$$-409]* &quot;-&quot;??_ ;_-@_ "/>
    </dxf>
    <dxf>
      <numFmt numFmtId="19" formatCode="dd/mm/yyyy"/>
    </dxf>
  </dxfs>
  <tableStyles count="0" defaultTableStyle="TableStyleMedium2" defaultPivotStyle="PivotStyleLight16"/>
  <colors>
    <mruColors>
      <color rgb="FF233E6B"/>
      <color rgb="FF359666"/>
      <color rgb="FFFF7E79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/>
              <a:t>Europe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35966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CE9-8D45-89F6-2516F9808358}"/>
              </c:ext>
            </c:extLst>
          </c:dPt>
          <c:dPt>
            <c:idx val="1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BCE9-8D45-89F6-2516F9808358}"/>
              </c:ext>
            </c:extLst>
          </c:dPt>
          <c:val>
            <c:numRef>
              <c:f>'Doughnut Chart'!$C$3:$C$4</c:f>
              <c:numCache>
                <c:formatCode>0%</c:formatCode>
                <c:ptCount val="2"/>
                <c:pt idx="0">
                  <c:v>0.82</c:v>
                </c:pt>
                <c:pt idx="1">
                  <c:v>0.18000000000000005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E9-8D45-89F6-2516F98083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/>
              <a:t>Americas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B83-8E4B-99A4-8BBF29ED363E}"/>
              </c:ext>
            </c:extLst>
          </c:dPt>
          <c:dPt>
            <c:idx val="1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B83-8E4B-99A4-8BBF29ED363E}"/>
              </c:ext>
            </c:extLst>
          </c:dPt>
          <c:val>
            <c:numRef>
              <c:f>'Doughnut Chart'!$F$3:$F$4</c:f>
              <c:numCache>
                <c:formatCode>0%</c:formatCode>
                <c:ptCount val="2"/>
                <c:pt idx="0">
                  <c:v>0.65</c:v>
                </c:pt>
                <c:pt idx="1">
                  <c:v>0.35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B83-8E4B-99A4-8BBF29ED36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IN" sz="18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IN" sz="18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Asia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IN" sz="18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chemeClr val="accent2"/>
            </a:solidFill>
          </c:spPr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FFE-428C-8302-EC8E0F8F6EF6}"/>
              </c:ext>
            </c:extLst>
          </c:dPt>
          <c:dPt>
            <c:idx val="1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5BD-42A7-AE66-B6B7DD7FE309}"/>
              </c:ext>
            </c:extLst>
          </c:dPt>
          <c:cat>
            <c:strRef>
              <c:f>'Doughnut Chart'!$H$3:$H$4</c:f>
              <c:strCache>
                <c:ptCount val="2"/>
                <c:pt idx="0">
                  <c:v>Satisfied</c:v>
                </c:pt>
                <c:pt idx="1">
                  <c:v>Unsatisfied</c:v>
                </c:pt>
              </c:strCache>
            </c:strRef>
          </c:cat>
          <c:val>
            <c:numRef>
              <c:f>'Doughnut Chart'!$I$3:$I$4</c:f>
              <c:numCache>
                <c:formatCode>0%</c:formatCode>
                <c:ptCount val="2"/>
                <c:pt idx="0">
                  <c:v>0.54</c:v>
                </c:pt>
                <c:pt idx="1">
                  <c:v>0.45999999999999996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BD-42A7-AE66-B6B7DD7FE3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4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>
                <a:solidFill>
                  <a:schemeClr val="lt1"/>
                </a:solidFill>
                <a:latin typeface="+mn-lt"/>
                <a:ea typeface="+mn-ea"/>
                <a:cs typeface="+mn-cs"/>
              </a:rPr>
              <a:t>EXPENSES</a:t>
            </a:r>
            <a:endParaRPr lang="en-IN"/>
          </a:p>
        </c:rich>
      </c:tx>
      <c:overlay val="0"/>
      <c:spPr>
        <a:gradFill rotWithShape="1">
          <a:gsLst>
            <a:gs pos="0">
              <a:schemeClr val="dk1">
                <a:satMod val="103000"/>
                <a:lumMod val="102000"/>
                <a:tint val="94000"/>
              </a:schemeClr>
            </a:gs>
            <a:gs pos="50000">
              <a:schemeClr val="dk1">
                <a:satMod val="110000"/>
                <a:lumMod val="100000"/>
                <a:shade val="100000"/>
              </a:schemeClr>
            </a:gs>
            <a:gs pos="100000">
              <a:schemeClr val="dk1">
                <a:lumMod val="99000"/>
                <a:satMod val="120000"/>
                <a:shade val="78000"/>
              </a:schemeClr>
            </a:gs>
          </a:gsLst>
          <a:lin ang="5400000" scaled="0"/>
        </a:gradFill>
        <a:ln w="6350" cap="flat" cmpd="sng" algn="ctr">
          <a:solidFill>
            <a:schemeClr val="dk1"/>
          </a:solidFill>
          <a:prstDash val="solid"/>
          <a:miter lim="800000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2865195044063514E-2"/>
          <c:y val="0.14124385720688407"/>
          <c:w val="0.87371276085702065"/>
          <c:h val="0.6572566915466613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'Actuals vs Budget'!$C$4</c:f>
              <c:strCache>
                <c:ptCount val="1"/>
                <c:pt idx="0">
                  <c:v>Budget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solidFill>
                <a:srgbClr val="C00000"/>
              </a:solidFill>
            </a:ln>
            <a:effectLst/>
          </c:spPr>
          <c:invertIfNegative val="0"/>
          <c:cat>
            <c:strRef>
              <c:f>'Actuals vs Budget'!$B$5:$B$9</c:f>
              <c:strCache>
                <c:ptCount val="5"/>
                <c:pt idx="0">
                  <c:v>Employees</c:v>
                </c:pt>
                <c:pt idx="1">
                  <c:v>Office Space</c:v>
                </c:pt>
                <c:pt idx="2">
                  <c:v>Marketing</c:v>
                </c:pt>
                <c:pt idx="3">
                  <c:v>Transport</c:v>
                </c:pt>
                <c:pt idx="4">
                  <c:v>Other</c:v>
                </c:pt>
              </c:strCache>
            </c:strRef>
          </c:cat>
          <c:val>
            <c:numRef>
              <c:f>'Actuals vs Budget'!$C$5:$C$9</c:f>
              <c:numCache>
                <c:formatCode>#,##0_);\(#,##0\);\-\-_)</c:formatCode>
                <c:ptCount val="5"/>
                <c:pt idx="0">
                  <c:v>500</c:v>
                </c:pt>
                <c:pt idx="1">
                  <c:v>112</c:v>
                </c:pt>
                <c:pt idx="2">
                  <c:v>310</c:v>
                </c:pt>
                <c:pt idx="3">
                  <c:v>243</c:v>
                </c:pt>
                <c:pt idx="4">
                  <c:v>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CF-485F-A5F8-CA43A81E61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2602816"/>
        <c:axId val="972603648"/>
      </c:barChart>
      <c:barChart>
        <c:barDir val="col"/>
        <c:grouping val="clustered"/>
        <c:varyColors val="0"/>
        <c:ser>
          <c:idx val="1"/>
          <c:order val="1"/>
          <c:tx>
            <c:strRef>
              <c:f>'Actuals vs Budget'!$D$4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rgbClr val="C00000"/>
              </a:solidFill>
            </a:ln>
            <a:effectLst/>
          </c:spPr>
          <c:invertIfNegative val="0"/>
          <c:cat>
            <c:strRef>
              <c:f>'Actuals vs Budget'!$B$5:$B$9</c:f>
              <c:strCache>
                <c:ptCount val="5"/>
                <c:pt idx="0">
                  <c:v>Employees</c:v>
                </c:pt>
                <c:pt idx="1">
                  <c:v>Office Space</c:v>
                </c:pt>
                <c:pt idx="2">
                  <c:v>Marketing</c:v>
                </c:pt>
                <c:pt idx="3">
                  <c:v>Transport</c:v>
                </c:pt>
                <c:pt idx="4">
                  <c:v>Other</c:v>
                </c:pt>
              </c:strCache>
            </c:strRef>
          </c:cat>
          <c:val>
            <c:numRef>
              <c:f>'Actuals vs Budget'!$D$5:$D$9</c:f>
              <c:numCache>
                <c:formatCode>#,##0_);\(#,##0\);\-\-_)</c:formatCode>
                <c:ptCount val="5"/>
                <c:pt idx="0">
                  <c:v>365</c:v>
                </c:pt>
                <c:pt idx="1">
                  <c:v>50</c:v>
                </c:pt>
                <c:pt idx="2">
                  <c:v>399</c:v>
                </c:pt>
                <c:pt idx="3">
                  <c:v>210</c:v>
                </c:pt>
                <c:pt idx="4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CF-485F-A5F8-CA43A81E61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0"/>
        <c:overlap val="-27"/>
        <c:axId val="1342408256"/>
        <c:axId val="1342410752"/>
      </c:barChart>
      <c:catAx>
        <c:axId val="972602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2603648"/>
        <c:crosses val="autoZero"/>
        <c:auto val="1"/>
        <c:lblAlgn val="ctr"/>
        <c:lblOffset val="100"/>
        <c:noMultiLvlLbl val="0"/>
      </c:catAx>
      <c:valAx>
        <c:axId val="972603648"/>
        <c:scaling>
          <c:orientation val="minMax"/>
        </c:scaling>
        <c:delete val="0"/>
        <c:axPos val="l"/>
        <c:numFmt formatCode="#,##0_);\(#,##0\);\-\-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2602816"/>
        <c:crosses val="autoZero"/>
        <c:crossBetween val="between"/>
      </c:valAx>
      <c:valAx>
        <c:axId val="1342410752"/>
        <c:scaling>
          <c:orientation val="minMax"/>
          <c:max val="600"/>
        </c:scaling>
        <c:delete val="1"/>
        <c:axPos val="r"/>
        <c:numFmt formatCode="#,##0_);\(#,##0\);\-\-_)" sourceLinked="1"/>
        <c:majorTickMark val="out"/>
        <c:minorTickMark val="none"/>
        <c:tickLblPos val="nextTo"/>
        <c:crossAx val="1342408256"/>
        <c:crosses val="max"/>
        <c:crossBetween val="between"/>
      </c:valAx>
      <c:catAx>
        <c:axId val="13424082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424107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8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033232233649699E-2"/>
          <c:y val="7.2313735484938316E-2"/>
          <c:w val="0.87647954242185189"/>
          <c:h val="0.69950860060720688"/>
        </c:manualLayout>
      </c:layout>
      <c:lineChart>
        <c:grouping val="standard"/>
        <c:varyColors val="0"/>
        <c:ser>
          <c:idx val="0"/>
          <c:order val="0"/>
          <c:tx>
            <c:strRef>
              <c:f>Forecast!$B$1</c:f>
              <c:strCache>
                <c:ptCount val="1"/>
                <c:pt idx="0">
                  <c:v>Close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Forecast!$B$2:$B$96</c:f>
              <c:numCache>
                <c:formatCode>_-[$$-409]* #,##0.00_ ;_-[$$-409]* \-#,##0.00\ ;_-[$$-409]* "-"??_ ;_-@_ </c:formatCode>
                <c:ptCount val="95"/>
                <c:pt idx="0">
                  <c:v>230.03999300000001</c:v>
                </c:pt>
                <c:pt idx="1">
                  <c:v>226.11000100000001</c:v>
                </c:pt>
                <c:pt idx="2">
                  <c:v>224.18000050000001</c:v>
                </c:pt>
                <c:pt idx="3">
                  <c:v>222.25</c:v>
                </c:pt>
                <c:pt idx="4">
                  <c:v>220.31999949999999</c:v>
                </c:pt>
                <c:pt idx="5">
                  <c:v>218.38999899999999</c:v>
                </c:pt>
                <c:pt idx="6">
                  <c:v>228.96000699999999</c:v>
                </c:pt>
                <c:pt idx="7">
                  <c:v>227.44000199999999</c:v>
                </c:pt>
                <c:pt idx="8">
                  <c:v>233.570007</c:v>
                </c:pt>
                <c:pt idx="9">
                  <c:v>234.55667099999999</c:v>
                </c:pt>
                <c:pt idx="10">
                  <c:v>235.54333500000001</c:v>
                </c:pt>
                <c:pt idx="11">
                  <c:v>236.529999</c:v>
                </c:pt>
                <c:pt idx="12">
                  <c:v>218.13000500000001</c:v>
                </c:pt>
                <c:pt idx="13">
                  <c:v>224.11999499999999</c:v>
                </c:pt>
                <c:pt idx="14">
                  <c:v>235.38000500000001</c:v>
                </c:pt>
                <c:pt idx="15">
                  <c:v>240.13000500000001</c:v>
                </c:pt>
                <c:pt idx="16">
                  <c:v>241.29667166666667</c:v>
                </c:pt>
                <c:pt idx="17">
                  <c:v>242.46333833333335</c:v>
                </c:pt>
                <c:pt idx="18">
                  <c:v>243.63000500000001</c:v>
                </c:pt>
                <c:pt idx="19">
                  <c:v>242.85000600000001</c:v>
                </c:pt>
                <c:pt idx="20">
                  <c:v>236.86999499999999</c:v>
                </c:pt>
                <c:pt idx="21">
                  <c:v>237.050003</c:v>
                </c:pt>
                <c:pt idx="22">
                  <c:v>226.41000399999999</c:v>
                </c:pt>
                <c:pt idx="23">
                  <c:v>225.63000499999998</c:v>
                </c:pt>
                <c:pt idx="24">
                  <c:v>224.85000600000001</c:v>
                </c:pt>
                <c:pt idx="25">
                  <c:v>224.070007</c:v>
                </c:pt>
                <c:pt idx="26">
                  <c:v>224.36000100000001</c:v>
                </c:pt>
                <c:pt idx="27">
                  <c:v>245.199997</c:v>
                </c:pt>
                <c:pt idx="28">
                  <c:v>239.71000699999999</c:v>
                </c:pt>
                <c:pt idx="29">
                  <c:v>235.44000199999999</c:v>
                </c:pt>
                <c:pt idx="30">
                  <c:v>236.63999899999999</c:v>
                </c:pt>
                <c:pt idx="31">
                  <c:v>237.83999600000001</c:v>
                </c:pt>
                <c:pt idx="32">
                  <c:v>239.03999300000001</c:v>
                </c:pt>
                <c:pt idx="33">
                  <c:v>240.740005</c:v>
                </c:pt>
                <c:pt idx="34">
                  <c:v>236.729996</c:v>
                </c:pt>
                <c:pt idx="35">
                  <c:v>240.020004</c:v>
                </c:pt>
                <c:pt idx="36">
                  <c:v>224.75</c:v>
                </c:pt>
                <c:pt idx="37">
                  <c:v>226.49333200000001</c:v>
                </c:pt>
                <c:pt idx="38">
                  <c:v>228.23666399999999</c:v>
                </c:pt>
                <c:pt idx="39">
                  <c:v>229.979996</c:v>
                </c:pt>
                <c:pt idx="40">
                  <c:v>214.28999300000001</c:v>
                </c:pt>
                <c:pt idx="41">
                  <c:v>220.86999499999999</c:v>
                </c:pt>
                <c:pt idx="42">
                  <c:v>232.509995</c:v>
                </c:pt>
                <c:pt idx="43">
                  <c:v>230</c:v>
                </c:pt>
                <c:pt idx="44">
                  <c:v>235.03333533333333</c:v>
                </c:pt>
                <c:pt idx="45">
                  <c:v>240.06667066666668</c:v>
                </c:pt>
                <c:pt idx="46">
                  <c:v>245.10000600000001</c:v>
                </c:pt>
                <c:pt idx="47">
                  <c:v>240.86000100000001</c:v>
                </c:pt>
                <c:pt idx="48">
                  <c:v>272.38000499999998</c:v>
                </c:pt>
                <c:pt idx="49">
                  <c:v>268.16000400000001</c:v>
                </c:pt>
                <c:pt idx="50">
                  <c:v>289.57000699999998</c:v>
                </c:pt>
                <c:pt idx="51">
                  <c:v>287.1966753333333</c:v>
                </c:pt>
                <c:pt idx="52">
                  <c:v>284.82334366666669</c:v>
                </c:pt>
                <c:pt idx="53">
                  <c:v>282.45001200000002</c:v>
                </c:pt>
                <c:pt idx="54">
                  <c:v>291.01998900000001</c:v>
                </c:pt>
                <c:pt idx="55">
                  <c:v>298.61999500000002</c:v>
                </c:pt>
                <c:pt idx="56">
                  <c:v>296.94000199999999</c:v>
                </c:pt>
                <c:pt idx="57">
                  <c:v>295.72000100000002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8C-48BB-8B23-AEF3731EAF4E}"/>
            </c:ext>
          </c:extLst>
        </c:ser>
        <c:ser>
          <c:idx val="1"/>
          <c:order val="1"/>
          <c:tx>
            <c:strRef>
              <c:f>Forecast!$C$1</c:f>
              <c:strCache>
                <c:ptCount val="1"/>
                <c:pt idx="0">
                  <c:v>Forecast(Close)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Forecast!$A$2:$A$96</c:f>
              <c:numCache>
                <c:formatCode>m/d/yyyy</c:formatCode>
                <c:ptCount val="95"/>
                <c:pt idx="0">
                  <c:v>44805</c:v>
                </c:pt>
                <c:pt idx="1">
                  <c:v>44806</c:v>
                </c:pt>
                <c:pt idx="2">
                  <c:v>44807</c:v>
                </c:pt>
                <c:pt idx="3">
                  <c:v>44808</c:v>
                </c:pt>
                <c:pt idx="4">
                  <c:v>44809</c:v>
                </c:pt>
                <c:pt idx="5">
                  <c:v>44810</c:v>
                </c:pt>
                <c:pt idx="6">
                  <c:v>44811</c:v>
                </c:pt>
                <c:pt idx="7">
                  <c:v>44812</c:v>
                </c:pt>
                <c:pt idx="8">
                  <c:v>44813</c:v>
                </c:pt>
                <c:pt idx="9">
                  <c:v>44814</c:v>
                </c:pt>
                <c:pt idx="10">
                  <c:v>44815</c:v>
                </c:pt>
                <c:pt idx="11">
                  <c:v>44816</c:v>
                </c:pt>
                <c:pt idx="12">
                  <c:v>44817</c:v>
                </c:pt>
                <c:pt idx="13">
                  <c:v>44818</c:v>
                </c:pt>
                <c:pt idx="14">
                  <c:v>44819</c:v>
                </c:pt>
                <c:pt idx="15">
                  <c:v>44820</c:v>
                </c:pt>
                <c:pt idx="16">
                  <c:v>44821</c:v>
                </c:pt>
                <c:pt idx="17">
                  <c:v>44822</c:v>
                </c:pt>
                <c:pt idx="18">
                  <c:v>44823</c:v>
                </c:pt>
                <c:pt idx="19">
                  <c:v>44824</c:v>
                </c:pt>
                <c:pt idx="20">
                  <c:v>44825</c:v>
                </c:pt>
                <c:pt idx="21">
                  <c:v>44826</c:v>
                </c:pt>
                <c:pt idx="22">
                  <c:v>44827</c:v>
                </c:pt>
                <c:pt idx="23">
                  <c:v>44828</c:v>
                </c:pt>
                <c:pt idx="24">
                  <c:v>44829</c:v>
                </c:pt>
                <c:pt idx="25">
                  <c:v>44830</c:v>
                </c:pt>
                <c:pt idx="26">
                  <c:v>44831</c:v>
                </c:pt>
                <c:pt idx="27">
                  <c:v>44832</c:v>
                </c:pt>
                <c:pt idx="28">
                  <c:v>44833</c:v>
                </c:pt>
                <c:pt idx="29">
                  <c:v>44834</c:v>
                </c:pt>
                <c:pt idx="30">
                  <c:v>44835</c:v>
                </c:pt>
                <c:pt idx="31">
                  <c:v>44836</c:v>
                </c:pt>
                <c:pt idx="32">
                  <c:v>44837</c:v>
                </c:pt>
                <c:pt idx="33">
                  <c:v>44838</c:v>
                </c:pt>
                <c:pt idx="34">
                  <c:v>44839</c:v>
                </c:pt>
                <c:pt idx="35">
                  <c:v>44840</c:v>
                </c:pt>
                <c:pt idx="36">
                  <c:v>44841</c:v>
                </c:pt>
                <c:pt idx="37">
                  <c:v>44842</c:v>
                </c:pt>
                <c:pt idx="38">
                  <c:v>44843</c:v>
                </c:pt>
                <c:pt idx="39">
                  <c:v>44844</c:v>
                </c:pt>
                <c:pt idx="40">
                  <c:v>44845</c:v>
                </c:pt>
                <c:pt idx="41">
                  <c:v>44846</c:v>
                </c:pt>
                <c:pt idx="42">
                  <c:v>44847</c:v>
                </c:pt>
                <c:pt idx="43">
                  <c:v>44848</c:v>
                </c:pt>
                <c:pt idx="44">
                  <c:v>44849</c:v>
                </c:pt>
                <c:pt idx="45">
                  <c:v>44850</c:v>
                </c:pt>
                <c:pt idx="46">
                  <c:v>44851</c:v>
                </c:pt>
                <c:pt idx="47">
                  <c:v>44852</c:v>
                </c:pt>
                <c:pt idx="48">
                  <c:v>44853</c:v>
                </c:pt>
                <c:pt idx="49">
                  <c:v>44854</c:v>
                </c:pt>
                <c:pt idx="50">
                  <c:v>44855</c:v>
                </c:pt>
                <c:pt idx="51">
                  <c:v>44856</c:v>
                </c:pt>
                <c:pt idx="52">
                  <c:v>44857</c:v>
                </c:pt>
                <c:pt idx="53">
                  <c:v>44858</c:v>
                </c:pt>
                <c:pt idx="54">
                  <c:v>44859</c:v>
                </c:pt>
                <c:pt idx="55">
                  <c:v>44860</c:v>
                </c:pt>
                <c:pt idx="56">
                  <c:v>44861</c:v>
                </c:pt>
                <c:pt idx="57">
                  <c:v>44862</c:v>
                </c:pt>
                <c:pt idx="58">
                  <c:v>44863</c:v>
                </c:pt>
                <c:pt idx="59">
                  <c:v>44864</c:v>
                </c:pt>
                <c:pt idx="60">
                  <c:v>44865</c:v>
                </c:pt>
                <c:pt idx="61">
                  <c:v>44866</c:v>
                </c:pt>
                <c:pt idx="62">
                  <c:v>44867</c:v>
                </c:pt>
                <c:pt idx="63">
                  <c:v>44868</c:v>
                </c:pt>
                <c:pt idx="64">
                  <c:v>44869</c:v>
                </c:pt>
                <c:pt idx="65">
                  <c:v>44870</c:v>
                </c:pt>
                <c:pt idx="66">
                  <c:v>44871</c:v>
                </c:pt>
                <c:pt idx="67">
                  <c:v>44872</c:v>
                </c:pt>
                <c:pt idx="68">
                  <c:v>44873</c:v>
                </c:pt>
                <c:pt idx="69">
                  <c:v>44874</c:v>
                </c:pt>
                <c:pt idx="70">
                  <c:v>44875</c:v>
                </c:pt>
                <c:pt idx="71">
                  <c:v>44876</c:v>
                </c:pt>
                <c:pt idx="72">
                  <c:v>44877</c:v>
                </c:pt>
                <c:pt idx="73">
                  <c:v>44878</c:v>
                </c:pt>
                <c:pt idx="74">
                  <c:v>44879</c:v>
                </c:pt>
                <c:pt idx="75">
                  <c:v>44880</c:v>
                </c:pt>
                <c:pt idx="76">
                  <c:v>44881</c:v>
                </c:pt>
                <c:pt idx="77">
                  <c:v>44882</c:v>
                </c:pt>
                <c:pt idx="78">
                  <c:v>44883</c:v>
                </c:pt>
                <c:pt idx="79">
                  <c:v>44884</c:v>
                </c:pt>
                <c:pt idx="80">
                  <c:v>44885</c:v>
                </c:pt>
                <c:pt idx="81">
                  <c:v>44886</c:v>
                </c:pt>
                <c:pt idx="82">
                  <c:v>44887</c:v>
                </c:pt>
                <c:pt idx="83">
                  <c:v>44888</c:v>
                </c:pt>
                <c:pt idx="84">
                  <c:v>44889</c:v>
                </c:pt>
                <c:pt idx="85">
                  <c:v>44890</c:v>
                </c:pt>
                <c:pt idx="86">
                  <c:v>44891</c:v>
                </c:pt>
                <c:pt idx="87">
                  <c:v>44892</c:v>
                </c:pt>
                <c:pt idx="88">
                  <c:v>44893</c:v>
                </c:pt>
                <c:pt idx="89">
                  <c:v>44894</c:v>
                </c:pt>
                <c:pt idx="90">
                  <c:v>44895</c:v>
                </c:pt>
                <c:pt idx="91">
                  <c:v>44896</c:v>
                </c:pt>
                <c:pt idx="92">
                  <c:v>44897</c:v>
                </c:pt>
                <c:pt idx="93">
                  <c:v>44898</c:v>
                </c:pt>
                <c:pt idx="94">
                  <c:v>44899</c:v>
                </c:pt>
              </c:numCache>
            </c:numRef>
          </c:cat>
          <c:val>
            <c:numRef>
              <c:f>Forecast!$C$2:$C$96</c:f>
              <c:numCache>
                <c:formatCode>General</c:formatCode>
                <c:ptCount val="95"/>
                <c:pt idx="57" formatCode="_-[$$-409]* #,##0.00_ ;_-[$$-409]* \-#,##0.00\ ;_-[$$-409]* &quot;-&quot;??_ ;_-@_ ">
                  <c:v>295.72000100000002</c:v>
                </c:pt>
                <c:pt idx="58" formatCode="_-[$$-409]* #,##0.00_ ;_-[$$-409]* \-#,##0.00\ ;_-[$$-409]* &quot;-&quot;??_ ;_-@_ ">
                  <c:v>296.61642434616056</c:v>
                </c:pt>
                <c:pt idx="59" formatCode="_-[$$-409]* #,##0.00_ ;_-[$$-409]* \-#,##0.00\ ;_-[$$-409]* &quot;-&quot;??_ ;_-@_ ">
                  <c:v>297.51284769232115</c:v>
                </c:pt>
                <c:pt idx="60" formatCode="_-[$$-409]* #,##0.00_ ;_-[$$-409]* \-#,##0.00\ ;_-[$$-409]* &quot;-&quot;??_ ;_-@_ ">
                  <c:v>298.40927103848168</c:v>
                </c:pt>
                <c:pt idx="61" formatCode="_-[$$-409]* #,##0.00_ ;_-[$$-409]* \-#,##0.00\ ;_-[$$-409]* &quot;-&quot;??_ ;_-@_ ">
                  <c:v>299.30569438464227</c:v>
                </c:pt>
                <c:pt idx="62" formatCode="_-[$$-409]* #,##0.00_ ;_-[$$-409]* \-#,##0.00\ ;_-[$$-409]* &quot;-&quot;??_ ;_-@_ ">
                  <c:v>300.2021177308028</c:v>
                </c:pt>
                <c:pt idx="63" formatCode="_-[$$-409]* #,##0.00_ ;_-[$$-409]* \-#,##0.00\ ;_-[$$-409]* &quot;-&quot;??_ ;_-@_ ">
                  <c:v>301.09854107696333</c:v>
                </c:pt>
                <c:pt idx="64" formatCode="_-[$$-409]* #,##0.00_ ;_-[$$-409]* \-#,##0.00\ ;_-[$$-409]* &quot;-&quot;??_ ;_-@_ ">
                  <c:v>301.99496442312392</c:v>
                </c:pt>
                <c:pt idx="65" formatCode="_-[$$-409]* #,##0.00_ ;_-[$$-409]* \-#,##0.00\ ;_-[$$-409]* &quot;-&quot;??_ ;_-@_ ">
                  <c:v>302.89138776928445</c:v>
                </c:pt>
                <c:pt idx="66" formatCode="_-[$$-409]* #,##0.00_ ;_-[$$-409]* \-#,##0.00\ ;_-[$$-409]* &quot;-&quot;??_ ;_-@_ ">
                  <c:v>303.78781111544504</c:v>
                </c:pt>
                <c:pt idx="67" formatCode="_-[$$-409]* #,##0.00_ ;_-[$$-409]* \-#,##0.00\ ;_-[$$-409]* &quot;-&quot;??_ ;_-@_ ">
                  <c:v>304.68423446160557</c:v>
                </c:pt>
                <c:pt idx="68" formatCode="_-[$$-409]* #,##0.00_ ;_-[$$-409]* \-#,##0.00\ ;_-[$$-409]* &quot;-&quot;??_ ;_-@_ ">
                  <c:v>305.58065780776616</c:v>
                </c:pt>
                <c:pt idx="69" formatCode="_-[$$-409]* #,##0.00_ ;_-[$$-409]* \-#,##0.00\ ;_-[$$-409]* &quot;-&quot;??_ ;_-@_ ">
                  <c:v>306.47708115392669</c:v>
                </c:pt>
                <c:pt idx="70" formatCode="_-[$$-409]* #,##0.00_ ;_-[$$-409]* \-#,##0.00\ ;_-[$$-409]* &quot;-&quot;??_ ;_-@_ ">
                  <c:v>307.37350450008722</c:v>
                </c:pt>
                <c:pt idx="71" formatCode="_-[$$-409]* #,##0.00_ ;_-[$$-409]* \-#,##0.00\ ;_-[$$-409]* &quot;-&quot;??_ ;_-@_ ">
                  <c:v>308.26992784624781</c:v>
                </c:pt>
                <c:pt idx="72" formatCode="_-[$$-409]* #,##0.00_ ;_-[$$-409]* \-#,##0.00\ ;_-[$$-409]* &quot;-&quot;??_ ;_-@_ ">
                  <c:v>309.16635119240834</c:v>
                </c:pt>
                <c:pt idx="73" formatCode="_-[$$-409]* #,##0.00_ ;_-[$$-409]* \-#,##0.00\ ;_-[$$-409]* &quot;-&quot;??_ ;_-@_ ">
                  <c:v>310.06277453856893</c:v>
                </c:pt>
                <c:pt idx="74" formatCode="_-[$$-409]* #,##0.00_ ;_-[$$-409]* \-#,##0.00\ ;_-[$$-409]* &quot;-&quot;??_ ;_-@_ ">
                  <c:v>310.95919788472946</c:v>
                </c:pt>
                <c:pt idx="75" formatCode="_-[$$-409]* #,##0.00_ ;_-[$$-409]* \-#,##0.00\ ;_-[$$-409]* &quot;-&quot;??_ ;_-@_ ">
                  <c:v>311.85562123089005</c:v>
                </c:pt>
                <c:pt idx="76" formatCode="_-[$$-409]* #,##0.00_ ;_-[$$-409]* \-#,##0.00\ ;_-[$$-409]* &quot;-&quot;??_ ;_-@_ ">
                  <c:v>312.75204457705058</c:v>
                </c:pt>
                <c:pt idx="77" formatCode="_-[$$-409]* #,##0.00_ ;_-[$$-409]* \-#,##0.00\ ;_-[$$-409]* &quot;-&quot;??_ ;_-@_ ">
                  <c:v>313.64846792321111</c:v>
                </c:pt>
                <c:pt idx="78" formatCode="_-[$$-409]* #,##0.00_ ;_-[$$-409]* \-#,##0.00\ ;_-[$$-409]* &quot;-&quot;??_ ;_-@_ ">
                  <c:v>314.5448912693717</c:v>
                </c:pt>
                <c:pt idx="79" formatCode="_-[$$-409]* #,##0.00_ ;_-[$$-409]* \-#,##0.00\ ;_-[$$-409]* &quot;-&quot;??_ ;_-@_ ">
                  <c:v>315.44131461553224</c:v>
                </c:pt>
                <c:pt idx="80" formatCode="_-[$$-409]* #,##0.00_ ;_-[$$-409]* \-#,##0.00\ ;_-[$$-409]* &quot;-&quot;??_ ;_-@_ ">
                  <c:v>316.33773796169282</c:v>
                </c:pt>
                <c:pt idx="81" formatCode="_-[$$-409]* #,##0.00_ ;_-[$$-409]* \-#,##0.00\ ;_-[$$-409]* &quot;-&quot;??_ ;_-@_ ">
                  <c:v>317.23416130785336</c:v>
                </c:pt>
                <c:pt idx="82" formatCode="_-[$$-409]* #,##0.00_ ;_-[$$-409]* \-#,##0.00\ ;_-[$$-409]* &quot;-&quot;??_ ;_-@_ ">
                  <c:v>318.13058465401389</c:v>
                </c:pt>
                <c:pt idx="83" formatCode="_-[$$-409]* #,##0.00_ ;_-[$$-409]* \-#,##0.00\ ;_-[$$-409]* &quot;-&quot;??_ ;_-@_ ">
                  <c:v>319.02700800017448</c:v>
                </c:pt>
                <c:pt idx="84" formatCode="_-[$$-409]* #,##0.00_ ;_-[$$-409]* \-#,##0.00\ ;_-[$$-409]* &quot;-&quot;??_ ;_-@_ ">
                  <c:v>319.92343134633501</c:v>
                </c:pt>
                <c:pt idx="85" formatCode="_-[$$-409]* #,##0.00_ ;_-[$$-409]* \-#,##0.00\ ;_-[$$-409]* &quot;-&quot;??_ ;_-@_ ">
                  <c:v>320.8198546924956</c:v>
                </c:pt>
                <c:pt idx="86" formatCode="_-[$$-409]* #,##0.00_ ;_-[$$-409]* \-#,##0.00\ ;_-[$$-409]* &quot;-&quot;??_ ;_-@_ ">
                  <c:v>321.71627803865613</c:v>
                </c:pt>
                <c:pt idx="87" formatCode="_-[$$-409]* #,##0.00_ ;_-[$$-409]* \-#,##0.00\ ;_-[$$-409]* &quot;-&quot;??_ ;_-@_ ">
                  <c:v>322.61270138481672</c:v>
                </c:pt>
                <c:pt idx="88" formatCode="_-[$$-409]* #,##0.00_ ;_-[$$-409]* \-#,##0.00\ ;_-[$$-409]* &quot;-&quot;??_ ;_-@_ ">
                  <c:v>323.50912473097725</c:v>
                </c:pt>
                <c:pt idx="89" formatCode="_-[$$-409]* #,##0.00_ ;_-[$$-409]* \-#,##0.00\ ;_-[$$-409]* &quot;-&quot;??_ ;_-@_ ">
                  <c:v>324.40554807713778</c:v>
                </c:pt>
                <c:pt idx="90" formatCode="_-[$$-409]* #,##0.00_ ;_-[$$-409]* \-#,##0.00\ ;_-[$$-409]* &quot;-&quot;??_ ;_-@_ ">
                  <c:v>325.30197142329837</c:v>
                </c:pt>
                <c:pt idx="91" formatCode="_-[$$-409]* #,##0.00_ ;_-[$$-409]* \-#,##0.00\ ;_-[$$-409]* &quot;-&quot;??_ ;_-@_ ">
                  <c:v>326.1983947694589</c:v>
                </c:pt>
                <c:pt idx="92" formatCode="_-[$$-409]* #,##0.00_ ;_-[$$-409]* \-#,##0.00\ ;_-[$$-409]* &quot;-&quot;??_ ;_-@_ ">
                  <c:v>327.09481811561949</c:v>
                </c:pt>
                <c:pt idx="93" formatCode="_-[$$-409]* #,##0.00_ ;_-[$$-409]* \-#,##0.00\ ;_-[$$-409]* &quot;-&quot;??_ ;_-@_ ">
                  <c:v>327.99124146178002</c:v>
                </c:pt>
                <c:pt idx="94" formatCode="_-[$$-409]* #,##0.00_ ;_-[$$-409]* \-#,##0.00\ ;_-[$$-409]* &quot;-&quot;??_ ;_-@_ ">
                  <c:v>328.88766480794061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8C-48BB-8B23-AEF3731EAF4E}"/>
            </c:ext>
          </c:extLst>
        </c:ser>
        <c:ser>
          <c:idx val="2"/>
          <c:order val="2"/>
          <c:tx>
            <c:strRef>
              <c:f>Forecast!$D$1</c:f>
              <c:strCache>
                <c:ptCount val="1"/>
                <c:pt idx="0">
                  <c:v>Lower Confidence Bound(Close)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Forecast!$A$2:$A$96</c:f>
              <c:numCache>
                <c:formatCode>m/d/yyyy</c:formatCode>
                <c:ptCount val="95"/>
                <c:pt idx="0">
                  <c:v>44805</c:v>
                </c:pt>
                <c:pt idx="1">
                  <c:v>44806</c:v>
                </c:pt>
                <c:pt idx="2">
                  <c:v>44807</c:v>
                </c:pt>
                <c:pt idx="3">
                  <c:v>44808</c:v>
                </c:pt>
                <c:pt idx="4">
                  <c:v>44809</c:v>
                </c:pt>
                <c:pt idx="5">
                  <c:v>44810</c:v>
                </c:pt>
                <c:pt idx="6">
                  <c:v>44811</c:v>
                </c:pt>
                <c:pt idx="7">
                  <c:v>44812</c:v>
                </c:pt>
                <c:pt idx="8">
                  <c:v>44813</c:v>
                </c:pt>
                <c:pt idx="9">
                  <c:v>44814</c:v>
                </c:pt>
                <c:pt idx="10">
                  <c:v>44815</c:v>
                </c:pt>
                <c:pt idx="11">
                  <c:v>44816</c:v>
                </c:pt>
                <c:pt idx="12">
                  <c:v>44817</c:v>
                </c:pt>
                <c:pt idx="13">
                  <c:v>44818</c:v>
                </c:pt>
                <c:pt idx="14">
                  <c:v>44819</c:v>
                </c:pt>
                <c:pt idx="15">
                  <c:v>44820</c:v>
                </c:pt>
                <c:pt idx="16">
                  <c:v>44821</c:v>
                </c:pt>
                <c:pt idx="17">
                  <c:v>44822</c:v>
                </c:pt>
                <c:pt idx="18">
                  <c:v>44823</c:v>
                </c:pt>
                <c:pt idx="19">
                  <c:v>44824</c:v>
                </c:pt>
                <c:pt idx="20">
                  <c:v>44825</c:v>
                </c:pt>
                <c:pt idx="21">
                  <c:v>44826</c:v>
                </c:pt>
                <c:pt idx="22">
                  <c:v>44827</c:v>
                </c:pt>
                <c:pt idx="23">
                  <c:v>44828</c:v>
                </c:pt>
                <c:pt idx="24">
                  <c:v>44829</c:v>
                </c:pt>
                <c:pt idx="25">
                  <c:v>44830</c:v>
                </c:pt>
                <c:pt idx="26">
                  <c:v>44831</c:v>
                </c:pt>
                <c:pt idx="27">
                  <c:v>44832</c:v>
                </c:pt>
                <c:pt idx="28">
                  <c:v>44833</c:v>
                </c:pt>
                <c:pt idx="29">
                  <c:v>44834</c:v>
                </c:pt>
                <c:pt idx="30">
                  <c:v>44835</c:v>
                </c:pt>
                <c:pt idx="31">
                  <c:v>44836</c:v>
                </c:pt>
                <c:pt idx="32">
                  <c:v>44837</c:v>
                </c:pt>
                <c:pt idx="33">
                  <c:v>44838</c:v>
                </c:pt>
                <c:pt idx="34">
                  <c:v>44839</c:v>
                </c:pt>
                <c:pt idx="35">
                  <c:v>44840</c:v>
                </c:pt>
                <c:pt idx="36">
                  <c:v>44841</c:v>
                </c:pt>
                <c:pt idx="37">
                  <c:v>44842</c:v>
                </c:pt>
                <c:pt idx="38">
                  <c:v>44843</c:v>
                </c:pt>
                <c:pt idx="39">
                  <c:v>44844</c:v>
                </c:pt>
                <c:pt idx="40">
                  <c:v>44845</c:v>
                </c:pt>
                <c:pt idx="41">
                  <c:v>44846</c:v>
                </c:pt>
                <c:pt idx="42">
                  <c:v>44847</c:v>
                </c:pt>
                <c:pt idx="43">
                  <c:v>44848</c:v>
                </c:pt>
                <c:pt idx="44">
                  <c:v>44849</c:v>
                </c:pt>
                <c:pt idx="45">
                  <c:v>44850</c:v>
                </c:pt>
                <c:pt idx="46">
                  <c:v>44851</c:v>
                </c:pt>
                <c:pt idx="47">
                  <c:v>44852</c:v>
                </c:pt>
                <c:pt idx="48">
                  <c:v>44853</c:v>
                </c:pt>
                <c:pt idx="49">
                  <c:v>44854</c:v>
                </c:pt>
                <c:pt idx="50">
                  <c:v>44855</c:v>
                </c:pt>
                <c:pt idx="51">
                  <c:v>44856</c:v>
                </c:pt>
                <c:pt idx="52">
                  <c:v>44857</c:v>
                </c:pt>
                <c:pt idx="53">
                  <c:v>44858</c:v>
                </c:pt>
                <c:pt idx="54">
                  <c:v>44859</c:v>
                </c:pt>
                <c:pt idx="55">
                  <c:v>44860</c:v>
                </c:pt>
                <c:pt idx="56">
                  <c:v>44861</c:v>
                </c:pt>
                <c:pt idx="57">
                  <c:v>44862</c:v>
                </c:pt>
                <c:pt idx="58">
                  <c:v>44863</c:v>
                </c:pt>
                <c:pt idx="59">
                  <c:v>44864</c:v>
                </c:pt>
                <c:pt idx="60">
                  <c:v>44865</c:v>
                </c:pt>
                <c:pt idx="61">
                  <c:v>44866</c:v>
                </c:pt>
                <c:pt idx="62">
                  <c:v>44867</c:v>
                </c:pt>
                <c:pt idx="63">
                  <c:v>44868</c:v>
                </c:pt>
                <c:pt idx="64">
                  <c:v>44869</c:v>
                </c:pt>
                <c:pt idx="65">
                  <c:v>44870</c:v>
                </c:pt>
                <c:pt idx="66">
                  <c:v>44871</c:v>
                </c:pt>
                <c:pt idx="67">
                  <c:v>44872</c:v>
                </c:pt>
                <c:pt idx="68">
                  <c:v>44873</c:v>
                </c:pt>
                <c:pt idx="69">
                  <c:v>44874</c:v>
                </c:pt>
                <c:pt idx="70">
                  <c:v>44875</c:v>
                </c:pt>
                <c:pt idx="71">
                  <c:v>44876</c:v>
                </c:pt>
                <c:pt idx="72">
                  <c:v>44877</c:v>
                </c:pt>
                <c:pt idx="73">
                  <c:v>44878</c:v>
                </c:pt>
                <c:pt idx="74">
                  <c:v>44879</c:v>
                </c:pt>
                <c:pt idx="75">
                  <c:v>44880</c:v>
                </c:pt>
                <c:pt idx="76">
                  <c:v>44881</c:v>
                </c:pt>
                <c:pt idx="77">
                  <c:v>44882</c:v>
                </c:pt>
                <c:pt idx="78">
                  <c:v>44883</c:v>
                </c:pt>
                <c:pt idx="79">
                  <c:v>44884</c:v>
                </c:pt>
                <c:pt idx="80">
                  <c:v>44885</c:v>
                </c:pt>
                <c:pt idx="81">
                  <c:v>44886</c:v>
                </c:pt>
                <c:pt idx="82">
                  <c:v>44887</c:v>
                </c:pt>
                <c:pt idx="83">
                  <c:v>44888</c:v>
                </c:pt>
                <c:pt idx="84">
                  <c:v>44889</c:v>
                </c:pt>
                <c:pt idx="85">
                  <c:v>44890</c:v>
                </c:pt>
                <c:pt idx="86">
                  <c:v>44891</c:v>
                </c:pt>
                <c:pt idx="87">
                  <c:v>44892</c:v>
                </c:pt>
                <c:pt idx="88">
                  <c:v>44893</c:v>
                </c:pt>
                <c:pt idx="89">
                  <c:v>44894</c:v>
                </c:pt>
                <c:pt idx="90">
                  <c:v>44895</c:v>
                </c:pt>
                <c:pt idx="91">
                  <c:v>44896</c:v>
                </c:pt>
                <c:pt idx="92">
                  <c:v>44897</c:v>
                </c:pt>
                <c:pt idx="93">
                  <c:v>44898</c:v>
                </c:pt>
                <c:pt idx="94">
                  <c:v>44899</c:v>
                </c:pt>
              </c:numCache>
            </c:numRef>
          </c:cat>
          <c:val>
            <c:numRef>
              <c:f>Forecast!$D$2:$D$96</c:f>
              <c:numCache>
                <c:formatCode>General</c:formatCode>
                <c:ptCount val="95"/>
                <c:pt idx="57" formatCode="_-[$$-409]* #,##0.00_ ;_-[$$-409]* \-#,##0.00\ ;_-[$$-409]* &quot;-&quot;??_ ;_-@_ ">
                  <c:v>295.72000100000002</c:v>
                </c:pt>
                <c:pt idx="58" formatCode="_-[$$-409]* #,##0.00_ ;_-[$$-409]* \-#,##0.00\ ;_-[$$-409]* &quot;-&quot;??_ ;_-@_ ">
                  <c:v>278.33761347566372</c:v>
                </c:pt>
                <c:pt idx="59" formatCode="_-[$$-409]* #,##0.00_ ;_-[$$-409]* \-#,##0.00\ ;_-[$$-409]* &quot;-&quot;??_ ;_-@_ ">
                  <c:v>277.06833479543343</c:v>
                </c:pt>
                <c:pt idx="60" formatCode="_-[$$-409]* #,##0.00_ ;_-[$$-409]* \-#,##0.00\ ;_-[$$-409]* &quot;-&quot;??_ ;_-@_ ">
                  <c:v>275.99997819791565</c:v>
                </c:pt>
                <c:pt idx="61" formatCode="_-[$$-409]* #,##0.00_ ;_-[$$-409]* \-#,##0.00\ ;_-[$$-409]* &quot;-&quot;??_ ;_-@_ ">
                  <c:v>275.08358693836601</c:v>
                </c:pt>
                <c:pt idx="62" formatCode="_-[$$-409]* #,##0.00_ ;_-[$$-409]* \-#,##0.00\ ;_-[$$-409]* &quot;-&quot;??_ ;_-@_ ">
                  <c:v>274.28723732600474</c:v>
                </c:pt>
                <c:pt idx="63" formatCode="_-[$$-409]* #,##0.00_ ;_-[$$-409]* \-#,##0.00\ ;_-[$$-409]* &quot;-&quot;??_ ;_-@_ ">
                  <c:v>273.58874853662957</c:v>
                </c:pt>
                <c:pt idx="64" formatCode="_-[$$-409]* #,##0.00_ ;_-[$$-409]* \-#,##0.00\ ;_-[$$-409]* &quot;-&quot;??_ ;_-@_ ">
                  <c:v>272.97197121049237</c:v>
                </c:pt>
                <c:pt idx="65" formatCode="_-[$$-409]* #,##0.00_ ;_-[$$-409]* \-#,##0.00\ ;_-[$$-409]* &quot;-&quot;??_ ;_-@_ ">
                  <c:v>272.42471675242416</c:v>
                </c:pt>
                <c:pt idx="66" formatCode="_-[$$-409]* #,##0.00_ ;_-[$$-409]* \-#,##0.00\ ;_-[$$-409]* &quot;-&quot;??_ ;_-@_ ">
                  <c:v>271.93751947895487</c:v>
                </c:pt>
                <c:pt idx="67" formatCode="_-[$$-409]* #,##0.00_ ;_-[$$-409]* \-#,##0.00\ ;_-[$$-409]* &quot;-&quot;??_ ;_-@_ ">
                  <c:v>271.50285554676913</c:v>
                </c:pt>
                <c:pt idx="68" formatCode="_-[$$-409]* #,##0.00_ ;_-[$$-409]* \-#,##0.00\ ;_-[$$-409]* &quot;-&quot;??_ ;_-@_ ">
                  <c:v>271.11462816754101</c:v>
                </c:pt>
                <c:pt idx="69" formatCode="_-[$$-409]* #,##0.00_ ;_-[$$-409]* \-#,##0.00\ ;_-[$$-409]* &quot;-&quot;??_ ;_-@_ ">
                  <c:v>270.76781592804855</c:v>
                </c:pt>
                <c:pt idx="70" formatCode="_-[$$-409]* #,##0.00_ ;_-[$$-409]* \-#,##0.00\ ;_-[$$-409]* &quot;-&quot;??_ ;_-@_ ">
                  <c:v>270.45822519254989</c:v>
                </c:pt>
                <c:pt idx="71" formatCode="_-[$$-409]* #,##0.00_ ;_-[$$-409]* \-#,##0.00\ ;_-[$$-409]* &quot;-&quot;??_ ;_-@_ ">
                  <c:v>270.1823112558796</c:v>
                </c:pt>
                <c:pt idx="72" formatCode="_-[$$-409]* #,##0.00_ ;_-[$$-409]* \-#,##0.00\ ;_-[$$-409]* &quot;-&quot;??_ ;_-@_ ">
                  <c:v>269.93704626935175</c:v>
                </c:pt>
                <c:pt idx="73" formatCode="_-[$$-409]* #,##0.00_ ;_-[$$-409]* \-#,##0.00\ ;_-[$$-409]* &quot;-&quot;??_ ;_-@_ ">
                  <c:v>269.71981981017638</c:v>
                </c:pt>
                <c:pt idx="74" formatCode="_-[$$-409]* #,##0.00_ ;_-[$$-409]* \-#,##0.00\ ;_-[$$-409]* &quot;-&quot;??_ ;_-@_ ">
                  <c:v>269.52836274738661</c:v>
                </c:pt>
                <c:pt idx="75" formatCode="_-[$$-409]* #,##0.00_ ;_-[$$-409]* \-#,##0.00\ ;_-[$$-409]* &quot;-&quot;??_ ;_-@_ ">
                  <c:v>269.36068806400937</c:v>
                </c:pt>
                <c:pt idx="76" formatCode="_-[$$-409]* #,##0.00_ ;_-[$$-409]* \-#,##0.00\ ;_-[$$-409]* &quot;-&quot;??_ ;_-@_ ">
                  <c:v>269.21504423840861</c:v>
                </c:pt>
                <c:pt idx="77" formatCode="_-[$$-409]* #,##0.00_ ;_-[$$-409]* \-#,##0.00\ ;_-[$$-409]* &quot;-&quot;??_ ;_-@_ ">
                  <c:v>269.08987807461631</c:v>
                </c:pt>
                <c:pt idx="78" formatCode="_-[$$-409]* #,##0.00_ ;_-[$$-409]* \-#,##0.00\ ;_-[$$-409]* &quot;-&quot;??_ ;_-@_ ">
                  <c:v>268.98380474246073</c:v>
                </c:pt>
                <c:pt idx="79" formatCode="_-[$$-409]* #,##0.00_ ;_-[$$-409]* \-#,##0.00\ ;_-[$$-409]* &quot;-&quot;??_ ;_-@_ ">
                  <c:v>268.89558338946944</c:v>
                </c:pt>
                <c:pt idx="80" formatCode="_-[$$-409]* #,##0.00_ ;_-[$$-409]* \-#,##0.00\ ;_-[$$-409]* &quot;-&quot;??_ ;_-@_ ">
                  <c:v>268.82409710884104</c:v>
                </c:pt>
                <c:pt idx="81" formatCode="_-[$$-409]* #,##0.00_ ;_-[$$-409]* \-#,##0.00\ ;_-[$$-409]* &quot;-&quot;??_ ;_-@_ ">
                  <c:v>268.76833634925765</c:v>
                </c:pt>
                <c:pt idx="82" formatCode="_-[$$-409]* #,##0.00_ ;_-[$$-409]* \-#,##0.00\ ;_-[$$-409]* &quot;-&quot;??_ ;_-@_ ">
                  <c:v>268.72738507069653</c:v>
                </c:pt>
                <c:pt idx="83" formatCode="_-[$$-409]* #,##0.00_ ;_-[$$-409]* \-#,##0.00\ ;_-[$$-409]* &quot;-&quot;??_ ;_-@_ ">
                  <c:v>268.70040911072834</c:v>
                </c:pt>
                <c:pt idx="84" formatCode="_-[$$-409]* #,##0.00_ ;_-[$$-409]* \-#,##0.00\ ;_-[$$-409]* &quot;-&quot;??_ ;_-@_ ">
                  <c:v>268.68664634495718</c:v>
                </c:pt>
                <c:pt idx="85" formatCode="_-[$$-409]* #,##0.00_ ;_-[$$-409]* \-#,##0.00\ ;_-[$$-409]* &quot;-&quot;??_ ;_-@_ ">
                  <c:v>268.68539831484077</c:v>
                </c:pt>
                <c:pt idx="86" formatCode="_-[$$-409]* #,##0.00_ ;_-[$$-409]* \-#,##0.00\ ;_-[$$-409]* &quot;-&quot;??_ ;_-@_ ">
                  <c:v>268.69602306418824</c:v>
                </c:pt>
                <c:pt idx="87" formatCode="_-[$$-409]* #,##0.00_ ;_-[$$-409]* \-#,##0.00\ ;_-[$$-409]* &quot;-&quot;??_ ;_-@_ ">
                  <c:v>268.71792897784525</c:v>
                </c:pt>
                <c:pt idx="88" formatCode="_-[$$-409]* #,##0.00_ ;_-[$$-409]* \-#,##0.00\ ;_-[$$-409]* &quot;-&quot;??_ ;_-@_ ">
                  <c:v>268.75056945649584</c:v>
                </c:pt>
                <c:pt idx="89" formatCode="_-[$$-409]* #,##0.00_ ;_-[$$-409]* \-#,##0.00\ ;_-[$$-409]* &quot;-&quot;??_ ;_-@_ ">
                  <c:v>268.79343829307186</c:v>
                </c:pt>
                <c:pt idx="90" formatCode="_-[$$-409]* #,##0.00_ ;_-[$$-409]* \-#,##0.00\ ;_-[$$-409]* &quot;-&quot;??_ ;_-@_ ">
                  <c:v>268.84606564109708</c:v>
                </c:pt>
                <c:pt idx="91" formatCode="_-[$$-409]* #,##0.00_ ;_-[$$-409]* \-#,##0.00\ ;_-[$$-409]* &quot;-&quot;??_ ;_-@_ ">
                  <c:v>268.90801448498473</c:v>
                </c:pt>
                <c:pt idx="92" formatCode="_-[$$-409]* #,##0.00_ ;_-[$$-409]* \-#,##0.00\ ;_-[$$-409]* &quot;-&quot;??_ ;_-@_ ">
                  <c:v>268.97887753803371</c:v>
                </c:pt>
                <c:pt idx="93" formatCode="_-[$$-409]* #,##0.00_ ;_-[$$-409]* \-#,##0.00\ ;_-[$$-409]* &quot;-&quot;??_ ;_-@_ ">
                  <c:v>269.05827450650031</c:v>
                </c:pt>
                <c:pt idx="94" formatCode="_-[$$-409]* #,##0.00_ ;_-[$$-409]* \-#,##0.00\ ;_-[$$-409]* &quot;-&quot;??_ ;_-@_ ">
                  <c:v>269.1458496683473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8C-48BB-8B23-AEF3731EAF4E}"/>
            </c:ext>
          </c:extLst>
        </c:ser>
        <c:ser>
          <c:idx val="3"/>
          <c:order val="3"/>
          <c:tx>
            <c:strRef>
              <c:f>Forecast!$E$1</c:f>
              <c:strCache>
                <c:ptCount val="1"/>
                <c:pt idx="0">
                  <c:v>Upper Confidence Bound(Close)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Forecast!$A$2:$A$96</c:f>
              <c:numCache>
                <c:formatCode>m/d/yyyy</c:formatCode>
                <c:ptCount val="95"/>
                <c:pt idx="0">
                  <c:v>44805</c:v>
                </c:pt>
                <c:pt idx="1">
                  <c:v>44806</c:v>
                </c:pt>
                <c:pt idx="2">
                  <c:v>44807</c:v>
                </c:pt>
                <c:pt idx="3">
                  <c:v>44808</c:v>
                </c:pt>
                <c:pt idx="4">
                  <c:v>44809</c:v>
                </c:pt>
                <c:pt idx="5">
                  <c:v>44810</c:v>
                </c:pt>
                <c:pt idx="6">
                  <c:v>44811</c:v>
                </c:pt>
                <c:pt idx="7">
                  <c:v>44812</c:v>
                </c:pt>
                <c:pt idx="8">
                  <c:v>44813</c:v>
                </c:pt>
                <c:pt idx="9">
                  <c:v>44814</c:v>
                </c:pt>
                <c:pt idx="10">
                  <c:v>44815</c:v>
                </c:pt>
                <c:pt idx="11">
                  <c:v>44816</c:v>
                </c:pt>
                <c:pt idx="12">
                  <c:v>44817</c:v>
                </c:pt>
                <c:pt idx="13">
                  <c:v>44818</c:v>
                </c:pt>
                <c:pt idx="14">
                  <c:v>44819</c:v>
                </c:pt>
                <c:pt idx="15">
                  <c:v>44820</c:v>
                </c:pt>
                <c:pt idx="16">
                  <c:v>44821</c:v>
                </c:pt>
                <c:pt idx="17">
                  <c:v>44822</c:v>
                </c:pt>
                <c:pt idx="18">
                  <c:v>44823</c:v>
                </c:pt>
                <c:pt idx="19">
                  <c:v>44824</c:v>
                </c:pt>
                <c:pt idx="20">
                  <c:v>44825</c:v>
                </c:pt>
                <c:pt idx="21">
                  <c:v>44826</c:v>
                </c:pt>
                <c:pt idx="22">
                  <c:v>44827</c:v>
                </c:pt>
                <c:pt idx="23">
                  <c:v>44828</c:v>
                </c:pt>
                <c:pt idx="24">
                  <c:v>44829</c:v>
                </c:pt>
                <c:pt idx="25">
                  <c:v>44830</c:v>
                </c:pt>
                <c:pt idx="26">
                  <c:v>44831</c:v>
                </c:pt>
                <c:pt idx="27">
                  <c:v>44832</c:v>
                </c:pt>
                <c:pt idx="28">
                  <c:v>44833</c:v>
                </c:pt>
                <c:pt idx="29">
                  <c:v>44834</c:v>
                </c:pt>
                <c:pt idx="30">
                  <c:v>44835</c:v>
                </c:pt>
                <c:pt idx="31">
                  <c:v>44836</c:v>
                </c:pt>
                <c:pt idx="32">
                  <c:v>44837</c:v>
                </c:pt>
                <c:pt idx="33">
                  <c:v>44838</c:v>
                </c:pt>
                <c:pt idx="34">
                  <c:v>44839</c:v>
                </c:pt>
                <c:pt idx="35">
                  <c:v>44840</c:v>
                </c:pt>
                <c:pt idx="36">
                  <c:v>44841</c:v>
                </c:pt>
                <c:pt idx="37">
                  <c:v>44842</c:v>
                </c:pt>
                <c:pt idx="38">
                  <c:v>44843</c:v>
                </c:pt>
                <c:pt idx="39">
                  <c:v>44844</c:v>
                </c:pt>
                <c:pt idx="40">
                  <c:v>44845</c:v>
                </c:pt>
                <c:pt idx="41">
                  <c:v>44846</c:v>
                </c:pt>
                <c:pt idx="42">
                  <c:v>44847</c:v>
                </c:pt>
                <c:pt idx="43">
                  <c:v>44848</c:v>
                </c:pt>
                <c:pt idx="44">
                  <c:v>44849</c:v>
                </c:pt>
                <c:pt idx="45">
                  <c:v>44850</c:v>
                </c:pt>
                <c:pt idx="46">
                  <c:v>44851</c:v>
                </c:pt>
                <c:pt idx="47">
                  <c:v>44852</c:v>
                </c:pt>
                <c:pt idx="48">
                  <c:v>44853</c:v>
                </c:pt>
                <c:pt idx="49">
                  <c:v>44854</c:v>
                </c:pt>
                <c:pt idx="50">
                  <c:v>44855</c:v>
                </c:pt>
                <c:pt idx="51">
                  <c:v>44856</c:v>
                </c:pt>
                <c:pt idx="52">
                  <c:v>44857</c:v>
                </c:pt>
                <c:pt idx="53">
                  <c:v>44858</c:v>
                </c:pt>
                <c:pt idx="54">
                  <c:v>44859</c:v>
                </c:pt>
                <c:pt idx="55">
                  <c:v>44860</c:v>
                </c:pt>
                <c:pt idx="56">
                  <c:v>44861</c:v>
                </c:pt>
                <c:pt idx="57">
                  <c:v>44862</c:v>
                </c:pt>
                <c:pt idx="58">
                  <c:v>44863</c:v>
                </c:pt>
                <c:pt idx="59">
                  <c:v>44864</c:v>
                </c:pt>
                <c:pt idx="60">
                  <c:v>44865</c:v>
                </c:pt>
                <c:pt idx="61">
                  <c:v>44866</c:v>
                </c:pt>
                <c:pt idx="62">
                  <c:v>44867</c:v>
                </c:pt>
                <c:pt idx="63">
                  <c:v>44868</c:v>
                </c:pt>
                <c:pt idx="64">
                  <c:v>44869</c:v>
                </c:pt>
                <c:pt idx="65">
                  <c:v>44870</c:v>
                </c:pt>
                <c:pt idx="66">
                  <c:v>44871</c:v>
                </c:pt>
                <c:pt idx="67">
                  <c:v>44872</c:v>
                </c:pt>
                <c:pt idx="68">
                  <c:v>44873</c:v>
                </c:pt>
                <c:pt idx="69">
                  <c:v>44874</c:v>
                </c:pt>
                <c:pt idx="70">
                  <c:v>44875</c:v>
                </c:pt>
                <c:pt idx="71">
                  <c:v>44876</c:v>
                </c:pt>
                <c:pt idx="72">
                  <c:v>44877</c:v>
                </c:pt>
                <c:pt idx="73">
                  <c:v>44878</c:v>
                </c:pt>
                <c:pt idx="74">
                  <c:v>44879</c:v>
                </c:pt>
                <c:pt idx="75">
                  <c:v>44880</c:v>
                </c:pt>
                <c:pt idx="76">
                  <c:v>44881</c:v>
                </c:pt>
                <c:pt idx="77">
                  <c:v>44882</c:v>
                </c:pt>
                <c:pt idx="78">
                  <c:v>44883</c:v>
                </c:pt>
                <c:pt idx="79">
                  <c:v>44884</c:v>
                </c:pt>
                <c:pt idx="80">
                  <c:v>44885</c:v>
                </c:pt>
                <c:pt idx="81">
                  <c:v>44886</c:v>
                </c:pt>
                <c:pt idx="82">
                  <c:v>44887</c:v>
                </c:pt>
                <c:pt idx="83">
                  <c:v>44888</c:v>
                </c:pt>
                <c:pt idx="84">
                  <c:v>44889</c:v>
                </c:pt>
                <c:pt idx="85">
                  <c:v>44890</c:v>
                </c:pt>
                <c:pt idx="86">
                  <c:v>44891</c:v>
                </c:pt>
                <c:pt idx="87">
                  <c:v>44892</c:v>
                </c:pt>
                <c:pt idx="88">
                  <c:v>44893</c:v>
                </c:pt>
                <c:pt idx="89">
                  <c:v>44894</c:v>
                </c:pt>
                <c:pt idx="90">
                  <c:v>44895</c:v>
                </c:pt>
                <c:pt idx="91">
                  <c:v>44896</c:v>
                </c:pt>
                <c:pt idx="92">
                  <c:v>44897</c:v>
                </c:pt>
                <c:pt idx="93">
                  <c:v>44898</c:v>
                </c:pt>
                <c:pt idx="94">
                  <c:v>44899</c:v>
                </c:pt>
              </c:numCache>
            </c:numRef>
          </c:cat>
          <c:val>
            <c:numRef>
              <c:f>Forecast!$E$2:$E$96</c:f>
              <c:numCache>
                <c:formatCode>General</c:formatCode>
                <c:ptCount val="95"/>
                <c:pt idx="57" formatCode="_-[$$-409]* #,##0.00_ ;_-[$$-409]* \-#,##0.00\ ;_-[$$-409]* &quot;-&quot;??_ ;_-@_ ">
                  <c:v>295.72000100000002</c:v>
                </c:pt>
                <c:pt idx="58" formatCode="_-[$$-409]* #,##0.00_ ;_-[$$-409]* \-#,##0.00\ ;_-[$$-409]* &quot;-&quot;??_ ;_-@_ ">
                  <c:v>314.8952352166574</c:v>
                </c:pt>
                <c:pt idx="59" formatCode="_-[$$-409]* #,##0.00_ ;_-[$$-409]* \-#,##0.00\ ;_-[$$-409]* &quot;-&quot;??_ ;_-@_ ">
                  <c:v>317.95736058920886</c:v>
                </c:pt>
                <c:pt idx="60" formatCode="_-[$$-409]* #,##0.00_ ;_-[$$-409]* \-#,##0.00\ ;_-[$$-409]* &quot;-&quot;??_ ;_-@_ ">
                  <c:v>320.8185638790477</c:v>
                </c:pt>
                <c:pt idx="61" formatCode="_-[$$-409]* #,##0.00_ ;_-[$$-409]* \-#,##0.00\ ;_-[$$-409]* &quot;-&quot;??_ ;_-@_ ">
                  <c:v>323.52780183091852</c:v>
                </c:pt>
                <c:pt idx="62" formatCode="_-[$$-409]* #,##0.00_ ;_-[$$-409]* \-#,##0.00\ ;_-[$$-409]* &quot;-&quot;??_ ;_-@_ ">
                  <c:v>326.11699813560085</c:v>
                </c:pt>
                <c:pt idx="63" formatCode="_-[$$-409]* #,##0.00_ ;_-[$$-409]* \-#,##0.00\ ;_-[$$-409]* &quot;-&quot;??_ ;_-@_ ">
                  <c:v>328.60833361729709</c:v>
                </c:pt>
                <c:pt idx="64" formatCode="_-[$$-409]* #,##0.00_ ;_-[$$-409]* \-#,##0.00\ ;_-[$$-409]* &quot;-&quot;??_ ;_-@_ ">
                  <c:v>331.01795763575547</c:v>
                </c:pt>
                <c:pt idx="65" formatCode="_-[$$-409]* #,##0.00_ ;_-[$$-409]* \-#,##0.00\ ;_-[$$-409]* &quot;-&quot;??_ ;_-@_ ">
                  <c:v>333.35805878614474</c:v>
                </c:pt>
                <c:pt idx="66" formatCode="_-[$$-409]* #,##0.00_ ;_-[$$-409]* \-#,##0.00\ ;_-[$$-409]* &quot;-&quot;??_ ;_-@_ ">
                  <c:v>335.63810275193521</c:v>
                </c:pt>
                <c:pt idx="67" formatCode="_-[$$-409]* #,##0.00_ ;_-[$$-409]* \-#,##0.00\ ;_-[$$-409]* &quot;-&quot;??_ ;_-@_ ">
                  <c:v>337.86561337644201</c:v>
                </c:pt>
                <c:pt idx="68" formatCode="_-[$$-409]* #,##0.00_ ;_-[$$-409]* \-#,##0.00\ ;_-[$$-409]* &quot;-&quot;??_ ;_-@_ ">
                  <c:v>340.0466874479913</c:v>
                </c:pt>
                <c:pt idx="69" formatCode="_-[$$-409]* #,##0.00_ ;_-[$$-409]* \-#,##0.00\ ;_-[$$-409]* &quot;-&quot;??_ ;_-@_ ">
                  <c:v>342.18634637980483</c:v>
                </c:pt>
                <c:pt idx="70" formatCode="_-[$$-409]* #,##0.00_ ;_-[$$-409]* \-#,##0.00\ ;_-[$$-409]* &quot;-&quot;??_ ;_-@_ ">
                  <c:v>344.28878380762455</c:v>
                </c:pt>
                <c:pt idx="71" formatCode="_-[$$-409]* #,##0.00_ ;_-[$$-409]* \-#,##0.00\ ;_-[$$-409]* &quot;-&quot;??_ ;_-@_ ">
                  <c:v>346.35754443661602</c:v>
                </c:pt>
                <c:pt idx="72" formatCode="_-[$$-409]* #,##0.00_ ;_-[$$-409]* \-#,##0.00\ ;_-[$$-409]* &quot;-&quot;??_ ;_-@_ ">
                  <c:v>348.39565611546493</c:v>
                </c:pt>
                <c:pt idx="73" formatCode="_-[$$-409]* #,##0.00_ ;_-[$$-409]* \-#,##0.00\ ;_-[$$-409]* &quot;-&quot;??_ ;_-@_ ">
                  <c:v>350.40572926696149</c:v>
                </c:pt>
                <c:pt idx="74" formatCode="_-[$$-409]* #,##0.00_ ;_-[$$-409]* \-#,##0.00\ ;_-[$$-409]* &quot;-&quot;??_ ;_-@_ ">
                  <c:v>352.39003302207232</c:v>
                </c:pt>
                <c:pt idx="75" formatCode="_-[$$-409]* #,##0.00_ ;_-[$$-409]* \-#,##0.00\ ;_-[$$-409]* &quot;-&quot;??_ ;_-@_ ">
                  <c:v>354.35055439777074</c:v>
                </c:pt>
                <c:pt idx="76" formatCode="_-[$$-409]* #,##0.00_ ;_-[$$-409]* \-#,##0.00\ ;_-[$$-409]* &quot;-&quot;??_ ;_-@_ ">
                  <c:v>356.28904491569256</c:v>
                </c:pt>
                <c:pt idx="77" formatCode="_-[$$-409]* #,##0.00_ ;_-[$$-409]* \-#,##0.00\ ;_-[$$-409]* &quot;-&quot;??_ ;_-@_ ">
                  <c:v>358.20705777180592</c:v>
                </c:pt>
                <c:pt idx="78" formatCode="_-[$$-409]* #,##0.00_ ;_-[$$-409]* \-#,##0.00\ ;_-[$$-409]* &quot;-&quot;??_ ;_-@_ ">
                  <c:v>360.10597779628267</c:v>
                </c:pt>
                <c:pt idx="79" formatCode="_-[$$-409]* #,##0.00_ ;_-[$$-409]* \-#,##0.00\ ;_-[$$-409]* &quot;-&quot;??_ ;_-@_ ">
                  <c:v>361.98704584159503</c:v>
                </c:pt>
                <c:pt idx="80" formatCode="_-[$$-409]* #,##0.00_ ;_-[$$-409]* \-#,##0.00\ ;_-[$$-409]* &quot;-&quot;??_ ;_-@_ ">
                  <c:v>363.8513788145446</c:v>
                </c:pt>
                <c:pt idx="81" formatCode="_-[$$-409]* #,##0.00_ ;_-[$$-409]* \-#,##0.00\ ;_-[$$-409]* &quot;-&quot;??_ ;_-@_ ">
                  <c:v>365.69998626644906</c:v>
                </c:pt>
                <c:pt idx="82" formatCode="_-[$$-409]* #,##0.00_ ;_-[$$-409]* \-#,##0.00\ ;_-[$$-409]* &quot;-&quot;??_ ;_-@_ ">
                  <c:v>367.53378423733125</c:v>
                </c:pt>
                <c:pt idx="83" formatCode="_-[$$-409]* #,##0.00_ ;_-[$$-409]* \-#,##0.00\ ;_-[$$-409]* &quot;-&quot;??_ ;_-@_ ">
                  <c:v>369.35360688962061</c:v>
                </c:pt>
                <c:pt idx="84" formatCode="_-[$$-409]* #,##0.00_ ;_-[$$-409]* \-#,##0.00\ ;_-[$$-409]* &quot;-&quot;??_ ;_-@_ ">
                  <c:v>371.16021634771283</c:v>
                </c:pt>
                <c:pt idx="85" formatCode="_-[$$-409]* #,##0.00_ ;_-[$$-409]* \-#,##0.00\ ;_-[$$-409]* &quot;-&quot;??_ ;_-@_ ">
                  <c:v>372.95431107015042</c:v>
                </c:pt>
                <c:pt idx="86" formatCode="_-[$$-409]* #,##0.00_ ;_-[$$-409]* \-#,##0.00\ ;_-[$$-409]* &quot;-&quot;??_ ;_-@_ ">
                  <c:v>374.73653301312402</c:v>
                </c:pt>
                <c:pt idx="87" formatCode="_-[$$-409]* #,##0.00_ ;_-[$$-409]* \-#,##0.00\ ;_-[$$-409]* &quot;-&quot;??_ ;_-@_ ">
                  <c:v>376.50747379178819</c:v>
                </c:pt>
                <c:pt idx="88" formatCode="_-[$$-409]* #,##0.00_ ;_-[$$-409]* \-#,##0.00\ ;_-[$$-409]* &quot;-&quot;??_ ;_-@_ ">
                  <c:v>378.26768000545866</c:v>
                </c:pt>
                <c:pt idx="89" formatCode="_-[$$-409]* #,##0.00_ ;_-[$$-409]* \-#,##0.00\ ;_-[$$-409]* &quot;-&quot;??_ ;_-@_ ">
                  <c:v>380.0176578612037</c:v>
                </c:pt>
                <c:pt idx="90" formatCode="_-[$$-409]* #,##0.00_ ;_-[$$-409]* \-#,##0.00\ ;_-[$$-409]* &quot;-&quot;??_ ;_-@_ ">
                  <c:v>381.75787720549965</c:v>
                </c:pt>
                <c:pt idx="91" formatCode="_-[$$-409]* #,##0.00_ ;_-[$$-409]* \-#,##0.00\ ;_-[$$-409]* &quot;-&quot;??_ ;_-@_ ">
                  <c:v>383.48877505393307</c:v>
                </c:pt>
                <c:pt idx="92" formatCode="_-[$$-409]* #,##0.00_ ;_-[$$-409]* \-#,##0.00\ ;_-[$$-409]* &quot;-&quot;??_ ;_-@_ ">
                  <c:v>385.21075869320526</c:v>
                </c:pt>
                <c:pt idx="93" formatCode="_-[$$-409]* #,##0.00_ ;_-[$$-409]* \-#,##0.00\ ;_-[$$-409]* &quot;-&quot;??_ ;_-@_ ">
                  <c:v>386.92420841705973</c:v>
                </c:pt>
                <c:pt idx="94" formatCode="_-[$$-409]* #,##0.00_ ;_-[$$-409]* \-#,##0.00\ ;_-[$$-409]* &quot;-&quot;??_ ;_-@_ ">
                  <c:v>388.62947994753392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08C-48BB-8B23-AEF3731EAF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2040592"/>
        <c:axId val="1452042672"/>
      </c:lineChart>
      <c:catAx>
        <c:axId val="1452040592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2042672"/>
        <c:crosses val="autoZero"/>
        <c:auto val="1"/>
        <c:lblAlgn val="ctr"/>
        <c:lblOffset val="100"/>
        <c:noMultiLvlLbl val="0"/>
      </c:catAx>
      <c:valAx>
        <c:axId val="145204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204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8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>
                <a:solidFill>
                  <a:schemeClr val="lt1"/>
                </a:solidFill>
                <a:latin typeface="+mn-lt"/>
                <a:ea typeface="+mn-ea"/>
                <a:cs typeface="+mn-cs"/>
              </a:rPr>
              <a:t>Revenue Changes</a:t>
            </a:r>
            <a:endParaRPr lang="en-IN"/>
          </a:p>
        </c:rich>
      </c:tx>
      <c:overlay val="0"/>
      <c:spPr>
        <a:gradFill rotWithShape="1">
          <a:gsLst>
            <a:gs pos="0">
              <a:schemeClr val="dk1">
                <a:satMod val="103000"/>
                <a:lumMod val="102000"/>
                <a:tint val="94000"/>
              </a:schemeClr>
            </a:gs>
            <a:gs pos="50000">
              <a:schemeClr val="dk1">
                <a:satMod val="110000"/>
                <a:lumMod val="100000"/>
                <a:shade val="100000"/>
              </a:schemeClr>
            </a:gs>
            <a:gs pos="100000">
              <a:schemeClr val="dk1">
                <a:lumMod val="99000"/>
                <a:satMod val="120000"/>
                <a:shade val="78000"/>
              </a:schemeClr>
            </a:gs>
          </a:gsLst>
          <a:lin ang="5400000" scaled="0"/>
        </a:gradFill>
        <a:ln w="6350" cap="flat" cmpd="sng" algn="ctr">
          <a:solidFill>
            <a:schemeClr val="dk1"/>
          </a:solidFill>
          <a:prstDash val="solid"/>
          <a:miter lim="800000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'Revenue Growth'!$C$2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'Revenue Growth'!$B$3:$B$9</c:f>
              <c:numCache>
                <c:formatCode>mmm\-yy</c:formatCode>
                <c:ptCount val="7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</c:numCache>
            </c:numRef>
          </c:cat>
          <c:val>
            <c:numRef>
              <c:f>'Revenue Growth'!$C$3:$C$9</c:f>
              <c:numCache>
                <c:formatCode>#,##0_);\(#,##0\);\-\-_)</c:formatCode>
                <c:ptCount val="7"/>
                <c:pt idx="0">
                  <c:v>440023.60000000003</c:v>
                </c:pt>
                <c:pt idx="1">
                  <c:v>475225.48800000001</c:v>
                </c:pt>
                <c:pt idx="2">
                  <c:v>380180.39040000003</c:v>
                </c:pt>
                <c:pt idx="3">
                  <c:v>266126.27328000002</c:v>
                </c:pt>
                <c:pt idx="4">
                  <c:v>303383.95153919997</c:v>
                </c:pt>
                <c:pt idx="5">
                  <c:v>351925.38378547196</c:v>
                </c:pt>
                <c:pt idx="6">
                  <c:v>394156.42983972863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12-4B55-ACDC-14F4A88E75E5}"/>
            </c:ext>
          </c:extLst>
        </c:ser>
        <c:ser>
          <c:idx val="1"/>
          <c:order val="1"/>
          <c:tx>
            <c:strRef>
              <c:f>'Revenue Growth'!$D$2</c:f>
              <c:strCache>
                <c:ptCount val="1"/>
                <c:pt idx="0">
                  <c:v>vs. Next Month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186140A0-413F-41A0-8C32-B4D29F2418FB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3E12-4B55-ACDC-14F4A88E75E5}"/>
                </c:ext>
              </c:extLst>
            </c:dLbl>
            <c:dLbl>
              <c:idx val="1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rgbClr val="C0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D507EE64-4D3E-4CF7-B35D-349E7E72FC0E}" type="CELLRANGE">
                      <a:rPr lang="en-US"/>
                      <a:pPr>
                        <a:defRPr b="1">
                          <a:solidFill>
                            <a:srgbClr val="C00000"/>
                          </a:solidFill>
                        </a:defRPr>
                      </a:pPr>
                      <a:t>[CELLRANGE]</a:t>
                    </a:fld>
                    <a:endParaRPr lang="en-IN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3E12-4B55-ACDC-14F4A88E75E5}"/>
                </c:ext>
              </c:extLst>
            </c:dLbl>
            <c:dLbl>
              <c:idx val="2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rgbClr val="C0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5FAAC9D3-3A8E-49E9-B609-F01D143DC96F}" type="CELLRANGE">
                      <a:rPr lang="en-US"/>
                      <a:pPr>
                        <a:defRPr b="1">
                          <a:solidFill>
                            <a:srgbClr val="C00000"/>
                          </a:solidFill>
                        </a:defRPr>
                      </a:pPr>
                      <a:t>[CELLRANGE]</a:t>
                    </a:fld>
                    <a:endParaRPr lang="en-IN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3E12-4B55-ACDC-14F4A88E75E5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DDF407B1-8B09-4433-A513-0966DBCAAF3D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3E12-4B55-ACDC-14F4A88E75E5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36B04D13-44C8-4592-8802-1D2B6B39CE4D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3E12-4B55-ACDC-14F4A88E75E5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17F1D262-DE62-4CC9-9D71-03B2360075DA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3E12-4B55-ACDC-14F4A88E75E5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3E12-4B55-ACDC-14F4A88E75E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'Revenue Growth'!$G$3:$G$9</c:f>
                <c:numCache>
                  <c:formatCode>General</c:formatCode>
                  <c:ptCount val="7"/>
                  <c:pt idx="0">
                    <c:v>-35201.887999999977</c:v>
                  </c:pt>
                  <c:pt idx="1">
                    <c:v>0</c:v>
                  </c:pt>
                  <c:pt idx="2">
                    <c:v>0</c:v>
                  </c:pt>
                  <c:pt idx="3">
                    <c:v>-37257.678259199951</c:v>
                  </c:pt>
                  <c:pt idx="4">
                    <c:v>-48541.432246271987</c:v>
                  </c:pt>
                  <c:pt idx="5">
                    <c:v>-42231.046054256673</c:v>
                  </c:pt>
                  <c:pt idx="6">
                    <c:v>0</c:v>
                  </c:pt>
                </c:numCache>
              </c:numRef>
            </c:plus>
            <c:minus>
              <c:numRef>
                <c:f>'Revenue Growth'!$H$3:$H$9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-95045.097599999979</c:v>
                  </c:pt>
                  <c:pt idx="2">
                    <c:v>-114054.11712000001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'Revenue Growth'!$B$3:$B$9</c:f>
              <c:numCache>
                <c:formatCode>mmm\-yy</c:formatCode>
                <c:ptCount val="7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</c:numCache>
            </c:numRef>
          </c:cat>
          <c:val>
            <c:numRef>
              <c:f>'Revenue Growth'!$D$3:$D$9</c:f>
              <c:numCache>
                <c:formatCode>#,##0_);\(#,##0\);\-\-_)</c:formatCode>
                <c:ptCount val="7"/>
                <c:pt idx="0">
                  <c:v>475225.48800000001</c:v>
                </c:pt>
                <c:pt idx="1">
                  <c:v>380180.39040000003</c:v>
                </c:pt>
                <c:pt idx="2">
                  <c:v>266126.27328000002</c:v>
                </c:pt>
                <c:pt idx="3">
                  <c:v>303383.95153919997</c:v>
                </c:pt>
                <c:pt idx="4">
                  <c:v>351925.38378547196</c:v>
                </c:pt>
                <c:pt idx="5">
                  <c:v>394156.42983972863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'Revenue Growth'!$E$3:$E$9</c15:f>
                <c15:dlblRangeCache>
                  <c:ptCount val="7"/>
                  <c:pt idx="0">
                    <c:v>8.0%</c:v>
                  </c:pt>
                  <c:pt idx="1">
                    <c:v>-20.0%</c:v>
                  </c:pt>
                  <c:pt idx="2">
                    <c:v>-30.0%</c:v>
                  </c:pt>
                  <c:pt idx="3">
                    <c:v>14.0%</c:v>
                  </c:pt>
                  <c:pt idx="4">
                    <c:v>16.0%</c:v>
                  </c:pt>
                  <c:pt idx="5">
                    <c:v>12.0%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3E12-4B55-ACDC-14F4A88E75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271709088"/>
        <c:axId val="1271709920"/>
      </c:barChart>
      <c:dateAx>
        <c:axId val="1271709088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1709920"/>
        <c:crosses val="autoZero"/>
        <c:auto val="1"/>
        <c:lblOffset val="100"/>
        <c:baseTimeUnit val="months"/>
      </c:dateAx>
      <c:valAx>
        <c:axId val="1271709920"/>
        <c:scaling>
          <c:orientation val="minMax"/>
        </c:scaling>
        <c:delete val="0"/>
        <c:axPos val="l"/>
        <c:numFmt formatCode="#,##0_);\(#,##0\);\-\-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1709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_xlchart.v5.0</cx:f>
      </cx:strDim>
      <cx:numDim type="val">
        <cx:f>_xlchart.v5.1</cx:f>
      </cx:numDim>
    </cx:data>
  </cx:chartData>
  <cx:chart>
    <cx:title pos="t" align="ctr" overlay="0">
      <cx:tx>
        <cx:txData>
          <cx:v>Head Count</cx:v>
        </cx:txData>
      </cx:tx>
      <cx:spPr>
        <a:gradFill rotWithShape="1">
          <a:gsLst>
            <a:gs pos="0">
              <a:schemeClr val="dk1">
                <a:satMod val="103000"/>
                <a:lumMod val="102000"/>
                <a:tint val="94000"/>
              </a:schemeClr>
            </a:gs>
            <a:gs pos="50000">
              <a:schemeClr val="dk1">
                <a:satMod val="110000"/>
                <a:lumMod val="100000"/>
                <a:shade val="100000"/>
              </a:schemeClr>
            </a:gs>
            <a:gs pos="100000">
              <a:schemeClr val="dk1">
                <a:lumMod val="99000"/>
                <a:satMod val="120000"/>
                <a:shade val="78000"/>
              </a:schemeClr>
            </a:gs>
          </a:gsLst>
          <a:lin ang="5400000" scaled="0"/>
        </a:gradFill>
        <a:ln w="6350" cap="flat" cmpd="sng" algn="ctr">
          <a:solidFill>
            <a:schemeClr val="dk1"/>
          </a:solidFill>
          <a:prstDash val="solid"/>
          <a:miter lim="800000"/>
        </a:ln>
        <a:effectLst/>
      </cx:spPr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>
              <a:solidFill>
                <a:schemeClr val="lt1"/>
              </a:solidFill>
              <a:latin typeface="+mn-lt"/>
              <a:ea typeface="+mn-ea"/>
              <a:cs typeface="+mn-cs"/>
            </a:rPr>
            <a:t>Head Count</a:t>
          </a:r>
        </a:p>
      </cx:txPr>
    </cx:title>
    <cx:plotArea>
      <cx:plotAreaRegion>
        <cx:series layoutId="waterfall" uniqueId="{7CD61D83-6314-4F58-A1AE-6860B2FFC2C1}">
          <cx:dataPt idx="0">
            <cx:spPr>
              <a:solidFill>
                <a:srgbClr val="4472C4">
                  <a:lumMod val="50000"/>
                </a:srgbClr>
              </a:solidFill>
            </cx:spPr>
          </cx:dataPt>
          <cx:dataLabels pos="outEnd"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>
                    <a:solidFill>
                      <a:schemeClr val="tx1"/>
                    </a:solidFill>
                  </a:defRPr>
                </a:pPr>
                <a:endParaRPr lang="en-US" sz="900" b="0" i="0" u="none" strike="noStrike" baseline="0">
                  <a:solidFill>
                    <a:schemeClr val="tx1"/>
                  </a:solidFill>
                  <a:latin typeface="Calibri" panose="020F0502020204030204"/>
                </a:endParaRPr>
              </a:p>
            </cx:txPr>
            <cx:visibility seriesName="0" categoryName="0" value="1"/>
          </cx:dataLabels>
          <cx:dataId val="0"/>
          <cx:layoutPr>
            <cx:subtotals>
              <cx:idx val="6"/>
            </cx:subtotals>
          </cx:layoutPr>
        </cx:series>
      </cx:plotAreaRegion>
      <cx:axis id="0">
        <cx:catScaling gapWidth="0.5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>
                <a:solidFill>
                  <a:schemeClr val="tx1"/>
                </a:solidFill>
              </a:defRPr>
            </a:pPr>
            <a:endParaRPr lang="en-US" sz="900" b="0" i="0" u="none" strike="noStrike" baseline="0">
              <a:solidFill>
                <a:schemeClr val="tx1"/>
              </a:solidFill>
              <a:latin typeface="Calibri" panose="020F0502020204030204"/>
            </a:endParaRPr>
          </a:p>
        </cx:txPr>
      </cx:axis>
      <cx:axis id="1">
        <cx:valScaling/>
        <cx:tickLabels/>
      </cx:axis>
    </cx:plotArea>
    <cx:legend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  <cx:fmtOvrs>
    <cx:fmtOvr idx="1">
      <cx:spPr>
        <a:solidFill>
          <a:srgbClr val="C00000"/>
        </a:solidFill>
      </cx:spPr>
    </cx:fmtOvr>
    <cx:fmtOvr idx="2">
      <cx:spPr>
        <a:solidFill>
          <a:schemeClr val="accent1">
            <a:lumMod val="50000"/>
          </a:schemeClr>
        </a:solidFill>
      </cx:spPr>
    </cx:fmtOvr>
  </cx:fmtOvrs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649372</xdr:colOff>
      <xdr:row>5</xdr:row>
      <xdr:rowOff>177800</xdr:rowOff>
    </xdr:from>
    <xdr:to>
      <xdr:col>4</xdr:col>
      <xdr:colOff>266700</xdr:colOff>
      <xdr:row>19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8F045A-B70B-A5F3-5B50-ADACC4E231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171482</xdr:colOff>
      <xdr:row>6</xdr:row>
      <xdr:rowOff>0</xdr:rowOff>
    </xdr:from>
    <xdr:to>
      <xdr:col>8</xdr:col>
      <xdr:colOff>482600</xdr:colOff>
      <xdr:row>19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53B81A8-7BB8-AB4A-9347-8F685D504A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734541</xdr:colOff>
      <xdr:row>5</xdr:row>
      <xdr:rowOff>190157</xdr:rowOff>
    </xdr:from>
    <xdr:to>
      <xdr:col>12</xdr:col>
      <xdr:colOff>569784</xdr:colOff>
      <xdr:row>19</xdr:row>
      <xdr:rowOff>89243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AE1BBF1-9AE7-17BF-8BAF-BE2FA874BF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0.33928</cdr:x>
      <cdr:y>0.38889</cdr:y>
    </cdr:from>
    <cdr:to>
      <cdr:x>0.68094</cdr:x>
      <cdr:y>0.73149</cdr:y>
    </cdr:to>
    <cdr:sp macro="" textlink="'Doughnut Chart'!$C$3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35951B59-D7DB-0F16-BAA1-21EB1252C4D5}"/>
            </a:ext>
          </a:extLst>
        </cdr:cNvPr>
        <cdr:cNvSpPr txBox="1"/>
      </cdr:nvSpPr>
      <cdr:spPr>
        <a:xfrm xmlns:a="http://schemas.openxmlformats.org/drawingml/2006/main">
          <a:off x="1482251" y="1066791"/>
          <a:ext cx="1492644" cy="9398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CCDABCBB-EFE8-0B44-8659-72B49EBA5830}" type="TxLink">
            <a:rPr lang="en-US" sz="3200" b="1" i="0" u="none" strike="noStrike">
              <a:solidFill>
                <a:srgbClr val="359666"/>
              </a:solidFill>
              <a:latin typeface="Calibri"/>
              <a:cs typeface="Calibri"/>
            </a:rPr>
            <a:pPr algn="ctr"/>
            <a:t>82%</a:t>
          </a:fld>
          <a:endParaRPr lang="en-GB" sz="2800" b="1">
            <a:solidFill>
              <a:srgbClr val="359666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0.33637</cdr:x>
      <cdr:y>0.38889</cdr:y>
    </cdr:from>
    <cdr:to>
      <cdr:x>0.67803</cdr:x>
      <cdr:y>0.73149</cdr:y>
    </cdr:to>
    <cdr:sp macro="" textlink="'Doughnut Chart'!$F$3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35951B59-D7DB-0F16-BAA1-21EB1252C4D5}"/>
            </a:ext>
          </a:extLst>
        </cdr:cNvPr>
        <cdr:cNvSpPr txBox="1"/>
      </cdr:nvSpPr>
      <cdr:spPr>
        <a:xfrm xmlns:a="http://schemas.openxmlformats.org/drawingml/2006/main">
          <a:off x="1469551" y="1066791"/>
          <a:ext cx="1492644" cy="9398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A85822AB-12A0-254F-BE50-BE2FAAA5727D}" type="TxLink">
            <a:rPr lang="en-US" sz="3200" b="1" i="0" u="none" strike="noStrike">
              <a:solidFill>
                <a:schemeClr val="accent1">
                  <a:lumMod val="75000"/>
                </a:schemeClr>
              </a:solidFill>
              <a:latin typeface="Calibri"/>
              <a:cs typeface="Calibri"/>
            </a:rPr>
            <a:pPr algn="ctr"/>
            <a:t>65%</a:t>
          </a:fld>
          <a:endParaRPr lang="en-GB" sz="6000" b="1">
            <a:solidFill>
              <a:schemeClr val="accent1">
                <a:lumMod val="75000"/>
              </a:schemeClr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0.39006</cdr:x>
      <cdr:y>0.45311</cdr:y>
    </cdr:from>
    <cdr:to>
      <cdr:x>0.62141</cdr:x>
      <cdr:y>0.59366</cdr:y>
    </cdr:to>
    <cdr:sp macro="" textlink="'Doughnut Chart'!$I$3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C7C4AF3-1A2A-14B9-C57F-C2319C28EAB3}"/>
            </a:ext>
          </a:extLst>
        </cdr:cNvPr>
        <cdr:cNvSpPr txBox="1"/>
      </cdr:nvSpPr>
      <cdr:spPr>
        <a:xfrm xmlns:a="http://schemas.openxmlformats.org/drawingml/2006/main">
          <a:off x="1400432" y="1217141"/>
          <a:ext cx="830649" cy="37756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8A1C8AA8-AA4C-4E27-86C4-C41636DCE12E}" type="TxLink">
            <a:rPr lang="en-US" sz="2000" b="1" i="0" u="none" strike="noStrike">
              <a:solidFill>
                <a:schemeClr val="accent2">
                  <a:lumMod val="75000"/>
                </a:schemeClr>
              </a:solidFill>
              <a:latin typeface="Calibri"/>
              <a:cs typeface="Calibri"/>
            </a:rPr>
            <a:pPr algn="ctr"/>
            <a:t>54%</a:t>
          </a:fld>
          <a:endParaRPr lang="en-IN" sz="1800" b="1">
            <a:solidFill>
              <a:schemeClr val="accent2">
                <a:lumMod val="75000"/>
              </a:schemeClr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214138</xdr:colOff>
      <xdr:row>1</xdr:row>
      <xdr:rowOff>5006</xdr:rowOff>
    </xdr:from>
    <xdr:to>
      <xdr:col>9</xdr:col>
      <xdr:colOff>139051</xdr:colOff>
      <xdr:row>13</xdr:row>
      <xdr:rowOff>61183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FD0D5D3-4DC1-A43F-08EB-EA64BD8776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394904</xdr:colOff>
      <xdr:row>1</xdr:row>
      <xdr:rowOff>160743</xdr:rowOff>
    </xdr:from>
    <xdr:to>
      <xdr:col>8</xdr:col>
      <xdr:colOff>503364</xdr:colOff>
      <xdr:row>14</xdr:row>
      <xdr:rowOff>94555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91C98C94-CF5D-A29D-8B8F-39C2D2CCF62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54284" y="358863"/>
              <a:ext cx="4375660" cy="250937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529590</xdr:colOff>
      <xdr:row>1</xdr:row>
      <xdr:rowOff>0</xdr:rowOff>
    </xdr:from>
    <xdr:to>
      <xdr:col>6</xdr:col>
      <xdr:colOff>518159</xdr:colOff>
      <xdr:row>23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519E08-0467-7AE5-03F8-B4E2EFB3EB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79248</xdr:colOff>
      <xdr:row>0</xdr:row>
      <xdr:rowOff>167640</xdr:rowOff>
    </xdr:from>
    <xdr:to>
      <xdr:col>10</xdr:col>
      <xdr:colOff>548640</xdr:colOff>
      <xdr:row>16</xdr:row>
      <xdr:rowOff>67056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D65ECB-F152-21E3-C440-322FFC860E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6044F12-3BCA-41B1-BEA3-C0992872C364}" name="Table1" displayName="Table1" ref="A1:E96" totalsRowShown="0">
  <autoFilter ref="A1:E96" xr:uid="{46044F12-3BCA-41B1-BEA3-C0992872C364}"/>
  <tableColumns count="5">
    <tableColumn id="1" xr3:uid="{F841BD10-1B6A-4650-AB26-271C6ED1B4A5}" name="Date" dataDxfId="3"/>
    <tableColumn id="2" xr3:uid="{4322C1B7-9E06-4A91-8589-46447783A202}" name="Close"/>
    <tableColumn id="3" xr3:uid="{16EC2BD1-71BA-4DB4-9F48-ED079A8EA0F7}" name="Forecast(Close)" dataDxfId="2">
      <calculatedColumnFormula>_xlfn.FORECAST.ETS(A2,$B$2:$B$59,$A$2:$A$59,1,1)</calculatedColumnFormula>
    </tableColumn>
    <tableColumn id="4" xr3:uid="{CC4D4A1A-78CB-4473-A4A2-F0BF92E80DE0}" name="Lower Confidence Bound(Close)" dataDxfId="1">
      <calculatedColumnFormula>C2-_xlfn.FORECAST.ETS.CONFINT(A2,$B$2:$B$59,$A$2:$A$59,0.95,1,1)</calculatedColumnFormula>
    </tableColumn>
    <tableColumn id="5" xr3:uid="{067AB5B7-34B2-4840-A8CC-5CBA5E4BD54A}" name="Upper Confidence Bound(Close)" dataDxfId="0">
      <calculatedColumnFormula>C2+_xlfn.FORECAST.ETS.CONFINT(A2,$B$2:$B$59,$A$2:$A$59,0.95,1,1)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7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250E1-9DA5-084E-AB9F-37F879E4B4FC}">
  <dimension ref="B2:I4"/>
  <sheetViews>
    <sheetView showGridLines="0" tabSelected="1" zoomScale="111" workbookViewId="0">
      <selection activeCell="I3" sqref="I3"/>
    </sheetView>
  </sheetViews>
  <sheetFormatPr defaultColWidth="11.19921875" defaultRowHeight="15.6" x14ac:dyDescent="0.3"/>
  <cols>
    <col min="3" max="3" width="15.5" customWidth="1"/>
    <col min="6" max="6" width="17.5" customWidth="1"/>
    <col min="8" max="8" width="11.19921875" customWidth="1"/>
    <col min="9" max="9" width="15.796875" customWidth="1"/>
  </cols>
  <sheetData>
    <row r="2" spans="2:9" x14ac:dyDescent="0.3">
      <c r="B2" s="20" t="s">
        <v>22</v>
      </c>
      <c r="C2" s="20"/>
      <c r="E2" s="20" t="s">
        <v>21</v>
      </c>
      <c r="F2" s="20"/>
      <c r="H2" s="20" t="s">
        <v>20</v>
      </c>
      <c r="I2" s="20"/>
    </row>
    <row r="3" spans="2:9" x14ac:dyDescent="0.3">
      <c r="B3" t="s">
        <v>16</v>
      </c>
      <c r="C3" s="12">
        <v>0.82</v>
      </c>
      <c r="E3" t="s">
        <v>16</v>
      </c>
      <c r="F3" s="12">
        <v>0.65</v>
      </c>
      <c r="H3" t="s">
        <v>16</v>
      </c>
      <c r="I3" s="12">
        <v>0.54</v>
      </c>
    </row>
    <row r="4" spans="2:9" x14ac:dyDescent="0.3">
      <c r="B4" t="s">
        <v>17</v>
      </c>
      <c r="C4" s="12">
        <f>100%-C3</f>
        <v>0.18000000000000005</v>
      </c>
      <c r="E4" t="s">
        <v>17</v>
      </c>
      <c r="F4" s="12">
        <f>100%-F3</f>
        <v>0.35</v>
      </c>
      <c r="H4" t="s">
        <v>17</v>
      </c>
      <c r="I4" s="12">
        <f>1-I3</f>
        <v>0.45999999999999996</v>
      </c>
    </row>
  </sheetData>
  <mergeCells count="3">
    <mergeCell ref="B2:C2"/>
    <mergeCell ref="E2:F2"/>
    <mergeCell ref="H2:I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3DC22-C381-244A-9B2B-7253565AC8E2}">
  <dimension ref="B2:D10"/>
  <sheetViews>
    <sheetView showGridLines="0" zoomScale="137" workbookViewId="0">
      <selection activeCell="J11" sqref="J11"/>
    </sheetView>
  </sheetViews>
  <sheetFormatPr defaultColWidth="11.19921875" defaultRowHeight="15.6" x14ac:dyDescent="0.3"/>
  <cols>
    <col min="2" max="2" width="24.69921875" customWidth="1"/>
    <col min="3" max="4" width="8.5" customWidth="1"/>
  </cols>
  <sheetData>
    <row r="2" spans="2:4" ht="21" x14ac:dyDescent="0.4">
      <c r="B2" s="2" t="s">
        <v>27</v>
      </c>
      <c r="C2" s="2"/>
      <c r="D2" s="2"/>
    </row>
    <row r="4" spans="2:4" x14ac:dyDescent="0.3">
      <c r="B4" s="3" t="s">
        <v>24</v>
      </c>
      <c r="C4" s="4" t="s">
        <v>0</v>
      </c>
      <c r="D4" s="4" t="s">
        <v>1</v>
      </c>
    </row>
    <row r="5" spans="2:4" x14ac:dyDescent="0.3">
      <c r="B5" s="5" t="s">
        <v>23</v>
      </c>
      <c r="C5" s="6">
        <v>500</v>
      </c>
      <c r="D5" s="6">
        <v>365</v>
      </c>
    </row>
    <row r="6" spans="2:4" x14ac:dyDescent="0.3">
      <c r="B6" s="5" t="s">
        <v>25</v>
      </c>
      <c r="C6" s="6">
        <v>112</v>
      </c>
      <c r="D6" s="6">
        <v>50</v>
      </c>
    </row>
    <row r="7" spans="2:4" x14ac:dyDescent="0.3">
      <c r="B7" s="5" t="s">
        <v>26</v>
      </c>
      <c r="C7" s="6">
        <v>310</v>
      </c>
      <c r="D7" s="6">
        <v>399</v>
      </c>
    </row>
    <row r="8" spans="2:4" x14ac:dyDescent="0.3">
      <c r="B8" s="5" t="s">
        <v>29</v>
      </c>
      <c r="C8" s="6">
        <v>243</v>
      </c>
      <c r="D8" s="6">
        <v>210</v>
      </c>
    </row>
    <row r="9" spans="2:4" x14ac:dyDescent="0.3">
      <c r="B9" s="5" t="s">
        <v>28</v>
      </c>
      <c r="C9" s="6">
        <v>145</v>
      </c>
      <c r="D9" s="6">
        <v>160</v>
      </c>
    </row>
    <row r="10" spans="2:4" x14ac:dyDescent="0.3">
      <c r="C10" s="1"/>
      <c r="D10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5792-1801-FB4B-92EC-0C22F827FC8E}">
  <dimension ref="B2:C10"/>
  <sheetViews>
    <sheetView showGridLines="0" zoomScale="137" workbookViewId="0">
      <selection activeCell="C9" sqref="C9"/>
    </sheetView>
  </sheetViews>
  <sheetFormatPr defaultColWidth="11.19921875" defaultRowHeight="15.6" x14ac:dyDescent="0.3"/>
  <cols>
    <col min="2" max="2" width="12.5" customWidth="1"/>
  </cols>
  <sheetData>
    <row r="2" spans="2:3" x14ac:dyDescent="0.3">
      <c r="B2" s="21" t="s">
        <v>2</v>
      </c>
      <c r="C2" s="21"/>
    </row>
    <row r="3" spans="2:3" x14ac:dyDescent="0.3">
      <c r="B3" s="9" t="s">
        <v>5</v>
      </c>
      <c r="C3" s="6">
        <v>82</v>
      </c>
    </row>
    <row r="4" spans="2:3" x14ac:dyDescent="0.3">
      <c r="B4" s="9" t="s">
        <v>3</v>
      </c>
      <c r="C4" s="6">
        <v>50</v>
      </c>
    </row>
    <row r="5" spans="2:3" x14ac:dyDescent="0.3">
      <c r="B5" s="9" t="s">
        <v>6</v>
      </c>
      <c r="C5" s="6">
        <v>22</v>
      </c>
    </row>
    <row r="6" spans="2:3" x14ac:dyDescent="0.3">
      <c r="B6" s="9" t="s">
        <v>9</v>
      </c>
      <c r="C6" s="6">
        <v>-18</v>
      </c>
    </row>
    <row r="7" spans="2:3" x14ac:dyDescent="0.3">
      <c r="B7" s="9" t="s">
        <v>7</v>
      </c>
      <c r="C7" s="6">
        <v>-6</v>
      </c>
    </row>
    <row r="8" spans="2:3" x14ac:dyDescent="0.3">
      <c r="B8" s="9" t="s">
        <v>8</v>
      </c>
      <c r="C8" s="6">
        <v>-29</v>
      </c>
    </row>
    <row r="9" spans="2:3" x14ac:dyDescent="0.3">
      <c r="B9" s="8" t="s">
        <v>4</v>
      </c>
      <c r="C9" s="7">
        <f>SUM(C3:C8)</f>
        <v>101</v>
      </c>
    </row>
    <row r="10" spans="2:3" x14ac:dyDescent="0.3">
      <c r="C10" s="1"/>
    </row>
  </sheetData>
  <mergeCells count="1">
    <mergeCell ref="B2:C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92A50E-5DE0-4018-857C-346ED118002D}">
  <dimension ref="A1:E96"/>
  <sheetViews>
    <sheetView workbookViewId="0">
      <selection activeCell="L6" sqref="L6"/>
    </sheetView>
  </sheetViews>
  <sheetFormatPr defaultRowHeight="15.6" x14ac:dyDescent="0.3"/>
  <cols>
    <col min="1" max="1" width="10.09765625" bestFit="1" customWidth="1"/>
    <col min="2" max="2" width="8.8984375" bestFit="1" customWidth="1"/>
    <col min="3" max="3" width="15.296875" customWidth="1"/>
    <col min="4" max="4" width="29.296875" customWidth="1"/>
    <col min="5" max="5" width="29.3984375" customWidth="1"/>
  </cols>
  <sheetData>
    <row r="1" spans="1:5" x14ac:dyDescent="0.3">
      <c r="A1" t="s">
        <v>30</v>
      </c>
      <c r="B1" t="s">
        <v>31</v>
      </c>
      <c r="C1" t="s">
        <v>33</v>
      </c>
      <c r="D1" t="s">
        <v>34</v>
      </c>
      <c r="E1" t="s">
        <v>35</v>
      </c>
    </row>
    <row r="2" spans="1:5" x14ac:dyDescent="0.3">
      <c r="A2" s="14">
        <v>44805</v>
      </c>
      <c r="B2" s="19">
        <v>230.03999300000001</v>
      </c>
    </row>
    <row r="3" spans="1:5" x14ac:dyDescent="0.3">
      <c r="A3" s="14">
        <v>44806</v>
      </c>
      <c r="B3" s="19">
        <v>226.11000100000001</v>
      </c>
    </row>
    <row r="4" spans="1:5" x14ac:dyDescent="0.3">
      <c r="A4" s="14">
        <v>44807</v>
      </c>
      <c r="B4" s="19">
        <v>224.18000050000001</v>
      </c>
    </row>
    <row r="5" spans="1:5" x14ac:dyDescent="0.3">
      <c r="A5" s="14">
        <v>44808</v>
      </c>
      <c r="B5" s="19">
        <v>222.25</v>
      </c>
    </row>
    <row r="6" spans="1:5" x14ac:dyDescent="0.3">
      <c r="A6" s="14">
        <v>44809</v>
      </c>
      <c r="B6" s="19">
        <v>220.31999949999999</v>
      </c>
    </row>
    <row r="7" spans="1:5" x14ac:dyDescent="0.3">
      <c r="A7" s="14">
        <v>44810</v>
      </c>
      <c r="B7" s="19">
        <v>218.38999899999999</v>
      </c>
    </row>
    <row r="8" spans="1:5" x14ac:dyDescent="0.3">
      <c r="A8" s="14">
        <v>44811</v>
      </c>
      <c r="B8" s="19">
        <v>228.96000699999999</v>
      </c>
    </row>
    <row r="9" spans="1:5" x14ac:dyDescent="0.3">
      <c r="A9" s="14">
        <v>44812</v>
      </c>
      <c r="B9" s="19">
        <v>227.44000199999999</v>
      </c>
    </row>
    <row r="10" spans="1:5" x14ac:dyDescent="0.3">
      <c r="A10" s="14">
        <v>44813</v>
      </c>
      <c r="B10" s="19">
        <v>233.570007</v>
      </c>
    </row>
    <row r="11" spans="1:5" x14ac:dyDescent="0.3">
      <c r="A11" s="14">
        <v>44814</v>
      </c>
      <c r="B11" s="19">
        <v>234.55667099999999</v>
      </c>
    </row>
    <row r="12" spans="1:5" x14ac:dyDescent="0.3">
      <c r="A12" s="14">
        <v>44815</v>
      </c>
      <c r="B12" s="19">
        <v>235.54333500000001</v>
      </c>
    </row>
    <row r="13" spans="1:5" x14ac:dyDescent="0.3">
      <c r="A13" s="14">
        <v>44816</v>
      </c>
      <c r="B13" s="19">
        <v>236.529999</v>
      </c>
    </row>
    <row r="14" spans="1:5" x14ac:dyDescent="0.3">
      <c r="A14" s="14">
        <v>44817</v>
      </c>
      <c r="B14" s="19">
        <v>218.13000500000001</v>
      </c>
    </row>
    <row r="15" spans="1:5" x14ac:dyDescent="0.3">
      <c r="A15" s="14">
        <v>44818</v>
      </c>
      <c r="B15" s="19">
        <v>224.11999499999999</v>
      </c>
    </row>
    <row r="16" spans="1:5" x14ac:dyDescent="0.3">
      <c r="A16" s="14">
        <v>44819</v>
      </c>
      <c r="B16" s="19">
        <v>235.38000500000001</v>
      </c>
    </row>
    <row r="17" spans="1:2" x14ac:dyDescent="0.3">
      <c r="A17" s="14">
        <v>44820</v>
      </c>
      <c r="B17" s="19">
        <v>240.13000500000001</v>
      </c>
    </row>
    <row r="18" spans="1:2" x14ac:dyDescent="0.3">
      <c r="A18" s="14">
        <v>44821</v>
      </c>
      <c r="B18" s="19">
        <v>241.29667166666667</v>
      </c>
    </row>
    <row r="19" spans="1:2" x14ac:dyDescent="0.3">
      <c r="A19" s="14">
        <v>44822</v>
      </c>
      <c r="B19" s="19">
        <v>242.46333833333335</v>
      </c>
    </row>
    <row r="20" spans="1:2" x14ac:dyDescent="0.3">
      <c r="A20" s="14">
        <v>44823</v>
      </c>
      <c r="B20" s="19">
        <v>243.63000500000001</v>
      </c>
    </row>
    <row r="21" spans="1:2" x14ac:dyDescent="0.3">
      <c r="A21" s="14">
        <v>44824</v>
      </c>
      <c r="B21" s="19">
        <v>242.85000600000001</v>
      </c>
    </row>
    <row r="22" spans="1:2" x14ac:dyDescent="0.3">
      <c r="A22" s="14">
        <v>44825</v>
      </c>
      <c r="B22" s="19">
        <v>236.86999499999999</v>
      </c>
    </row>
    <row r="23" spans="1:2" x14ac:dyDescent="0.3">
      <c r="A23" s="14">
        <v>44826</v>
      </c>
      <c r="B23" s="19">
        <v>237.050003</v>
      </c>
    </row>
    <row r="24" spans="1:2" x14ac:dyDescent="0.3">
      <c r="A24" s="14">
        <v>44827</v>
      </c>
      <c r="B24" s="19">
        <v>226.41000399999999</v>
      </c>
    </row>
    <row r="25" spans="1:2" x14ac:dyDescent="0.3">
      <c r="A25" s="14">
        <v>44828</v>
      </c>
      <c r="B25" s="19">
        <v>225.63000499999998</v>
      </c>
    </row>
    <row r="26" spans="1:2" x14ac:dyDescent="0.3">
      <c r="A26" s="14">
        <v>44829</v>
      </c>
      <c r="B26" s="19">
        <v>224.85000600000001</v>
      </c>
    </row>
    <row r="27" spans="1:2" x14ac:dyDescent="0.3">
      <c r="A27" s="14">
        <v>44830</v>
      </c>
      <c r="B27" s="19">
        <v>224.070007</v>
      </c>
    </row>
    <row r="28" spans="1:2" x14ac:dyDescent="0.3">
      <c r="A28" s="14">
        <v>44831</v>
      </c>
      <c r="B28" s="19">
        <v>224.36000100000001</v>
      </c>
    </row>
    <row r="29" spans="1:2" x14ac:dyDescent="0.3">
      <c r="A29" s="14">
        <v>44832</v>
      </c>
      <c r="B29" s="19">
        <v>245.199997</v>
      </c>
    </row>
    <row r="30" spans="1:2" x14ac:dyDescent="0.3">
      <c r="A30" s="14">
        <v>44833</v>
      </c>
      <c r="B30" s="19">
        <v>239.71000699999999</v>
      </c>
    </row>
    <row r="31" spans="1:2" x14ac:dyDescent="0.3">
      <c r="A31" s="14">
        <v>44834</v>
      </c>
      <c r="B31" s="19">
        <v>235.44000199999999</v>
      </c>
    </row>
    <row r="32" spans="1:2" x14ac:dyDescent="0.3">
      <c r="A32" s="14">
        <v>44835</v>
      </c>
      <c r="B32" s="19">
        <v>236.63999899999999</v>
      </c>
    </row>
    <row r="33" spans="1:2" x14ac:dyDescent="0.3">
      <c r="A33" s="14">
        <v>44836</v>
      </c>
      <c r="B33" s="19">
        <v>237.83999600000001</v>
      </c>
    </row>
    <row r="34" spans="1:2" x14ac:dyDescent="0.3">
      <c r="A34" s="14">
        <v>44837</v>
      </c>
      <c r="B34" s="19">
        <v>239.03999300000001</v>
      </c>
    </row>
    <row r="35" spans="1:2" x14ac:dyDescent="0.3">
      <c r="A35" s="14">
        <v>44838</v>
      </c>
      <c r="B35" s="19">
        <v>240.740005</v>
      </c>
    </row>
    <row r="36" spans="1:2" x14ac:dyDescent="0.3">
      <c r="A36" s="14">
        <v>44839</v>
      </c>
      <c r="B36" s="19">
        <v>236.729996</v>
      </c>
    </row>
    <row r="37" spans="1:2" x14ac:dyDescent="0.3">
      <c r="A37" s="14">
        <v>44840</v>
      </c>
      <c r="B37" s="19">
        <v>240.020004</v>
      </c>
    </row>
    <row r="38" spans="1:2" x14ac:dyDescent="0.3">
      <c r="A38" s="14">
        <v>44841</v>
      </c>
      <c r="B38" s="19">
        <v>224.75</v>
      </c>
    </row>
    <row r="39" spans="1:2" x14ac:dyDescent="0.3">
      <c r="A39" s="14">
        <v>44842</v>
      </c>
      <c r="B39" s="19">
        <v>226.49333200000001</v>
      </c>
    </row>
    <row r="40" spans="1:2" x14ac:dyDescent="0.3">
      <c r="A40" s="14">
        <v>44843</v>
      </c>
      <c r="B40" s="19">
        <v>228.23666399999999</v>
      </c>
    </row>
    <row r="41" spans="1:2" x14ac:dyDescent="0.3">
      <c r="A41" s="14">
        <v>44844</v>
      </c>
      <c r="B41" s="19">
        <v>229.979996</v>
      </c>
    </row>
    <row r="42" spans="1:2" x14ac:dyDescent="0.3">
      <c r="A42" s="14">
        <v>44845</v>
      </c>
      <c r="B42" s="19">
        <v>214.28999300000001</v>
      </c>
    </row>
    <row r="43" spans="1:2" x14ac:dyDescent="0.3">
      <c r="A43" s="14">
        <v>44846</v>
      </c>
      <c r="B43" s="19">
        <v>220.86999499999999</v>
      </c>
    </row>
    <row r="44" spans="1:2" x14ac:dyDescent="0.3">
      <c r="A44" s="14">
        <v>44847</v>
      </c>
      <c r="B44" s="19">
        <v>232.509995</v>
      </c>
    </row>
    <row r="45" spans="1:2" x14ac:dyDescent="0.3">
      <c r="A45" s="14">
        <v>44848</v>
      </c>
      <c r="B45" s="19">
        <v>230</v>
      </c>
    </row>
    <row r="46" spans="1:2" x14ac:dyDescent="0.3">
      <c r="A46" s="14">
        <v>44849</v>
      </c>
      <c r="B46" s="19">
        <v>235.03333533333333</v>
      </c>
    </row>
    <row r="47" spans="1:2" x14ac:dyDescent="0.3">
      <c r="A47" s="14">
        <v>44850</v>
      </c>
      <c r="B47" s="19">
        <v>240.06667066666668</v>
      </c>
    </row>
    <row r="48" spans="1:2" x14ac:dyDescent="0.3">
      <c r="A48" s="14">
        <v>44851</v>
      </c>
      <c r="B48" s="19">
        <v>245.10000600000001</v>
      </c>
    </row>
    <row r="49" spans="1:5" x14ac:dyDescent="0.3">
      <c r="A49" s="14">
        <v>44852</v>
      </c>
      <c r="B49" s="19">
        <v>240.86000100000001</v>
      </c>
    </row>
    <row r="50" spans="1:5" x14ac:dyDescent="0.3">
      <c r="A50" s="14">
        <v>44853</v>
      </c>
      <c r="B50" s="19">
        <v>272.38000499999998</v>
      </c>
    </row>
    <row r="51" spans="1:5" x14ac:dyDescent="0.3">
      <c r="A51" s="14">
        <v>44854</v>
      </c>
      <c r="B51" s="19">
        <v>268.16000400000001</v>
      </c>
    </row>
    <row r="52" spans="1:5" x14ac:dyDescent="0.3">
      <c r="A52" s="14">
        <v>44855</v>
      </c>
      <c r="B52" s="19">
        <v>289.57000699999998</v>
      </c>
    </row>
    <row r="53" spans="1:5" x14ac:dyDescent="0.3">
      <c r="A53" s="14">
        <v>44856</v>
      </c>
      <c r="B53" s="19">
        <v>287.1966753333333</v>
      </c>
    </row>
    <row r="54" spans="1:5" x14ac:dyDescent="0.3">
      <c r="A54" s="14">
        <v>44857</v>
      </c>
      <c r="B54" s="19">
        <v>284.82334366666669</v>
      </c>
    </row>
    <row r="55" spans="1:5" x14ac:dyDescent="0.3">
      <c r="A55" s="14">
        <v>44858</v>
      </c>
      <c r="B55" s="19">
        <v>282.45001200000002</v>
      </c>
    </row>
    <row r="56" spans="1:5" x14ac:dyDescent="0.3">
      <c r="A56" s="14">
        <v>44859</v>
      </c>
      <c r="B56" s="19">
        <v>291.01998900000001</v>
      </c>
    </row>
    <row r="57" spans="1:5" x14ac:dyDescent="0.3">
      <c r="A57" s="14">
        <v>44860</v>
      </c>
      <c r="B57" s="19">
        <v>298.61999500000002</v>
      </c>
    </row>
    <row r="58" spans="1:5" x14ac:dyDescent="0.3">
      <c r="A58" s="14">
        <v>44861</v>
      </c>
      <c r="B58" s="19">
        <v>296.94000199999999</v>
      </c>
    </row>
    <row r="59" spans="1:5" x14ac:dyDescent="0.3">
      <c r="A59" s="14">
        <v>44862</v>
      </c>
      <c r="B59" s="19">
        <v>295.72000100000002</v>
      </c>
      <c r="C59" s="19">
        <v>295.72000100000002</v>
      </c>
      <c r="D59" s="19">
        <v>295.72000100000002</v>
      </c>
      <c r="E59" s="19">
        <v>295.72000100000002</v>
      </c>
    </row>
    <row r="60" spans="1:5" x14ac:dyDescent="0.3">
      <c r="A60" s="14">
        <v>44863</v>
      </c>
      <c r="C60" s="19">
        <f t="shared" ref="C60:C96" si="0">_xlfn.FORECAST.ETS(A60,$B$2:$B$59,$A$2:$A$59,1,1)</f>
        <v>296.61642434616056</v>
      </c>
      <c r="D60" s="19">
        <f t="shared" ref="D60:D96" si="1">C60-_xlfn.FORECAST.ETS.CONFINT(A60,$B$2:$B$59,$A$2:$A$59,0.95,1,1)</f>
        <v>278.33761347566372</v>
      </c>
      <c r="E60" s="19">
        <f t="shared" ref="E60:E96" si="2">C60+_xlfn.FORECAST.ETS.CONFINT(A60,$B$2:$B$59,$A$2:$A$59,0.95,1,1)</f>
        <v>314.8952352166574</v>
      </c>
    </row>
    <row r="61" spans="1:5" x14ac:dyDescent="0.3">
      <c r="A61" s="14">
        <v>44864</v>
      </c>
      <c r="C61" s="19">
        <f t="shared" si="0"/>
        <v>297.51284769232115</v>
      </c>
      <c r="D61" s="19">
        <f t="shared" si="1"/>
        <v>277.06833479543343</v>
      </c>
      <c r="E61" s="19">
        <f t="shared" si="2"/>
        <v>317.95736058920886</v>
      </c>
    </row>
    <row r="62" spans="1:5" x14ac:dyDescent="0.3">
      <c r="A62" s="14">
        <v>44865</v>
      </c>
      <c r="C62" s="19">
        <f t="shared" si="0"/>
        <v>298.40927103848168</v>
      </c>
      <c r="D62" s="19">
        <f t="shared" si="1"/>
        <v>275.99997819791565</v>
      </c>
      <c r="E62" s="19">
        <f t="shared" si="2"/>
        <v>320.8185638790477</v>
      </c>
    </row>
    <row r="63" spans="1:5" x14ac:dyDescent="0.3">
      <c r="A63" s="14">
        <v>44866</v>
      </c>
      <c r="C63" s="19">
        <f t="shared" si="0"/>
        <v>299.30569438464227</v>
      </c>
      <c r="D63" s="19">
        <f t="shared" si="1"/>
        <v>275.08358693836601</v>
      </c>
      <c r="E63" s="19">
        <f t="shared" si="2"/>
        <v>323.52780183091852</v>
      </c>
    </row>
    <row r="64" spans="1:5" x14ac:dyDescent="0.3">
      <c r="A64" s="14">
        <v>44867</v>
      </c>
      <c r="C64" s="19">
        <f t="shared" si="0"/>
        <v>300.2021177308028</v>
      </c>
      <c r="D64" s="19">
        <f t="shared" si="1"/>
        <v>274.28723732600474</v>
      </c>
      <c r="E64" s="19">
        <f t="shared" si="2"/>
        <v>326.11699813560085</v>
      </c>
    </row>
    <row r="65" spans="1:5" x14ac:dyDescent="0.3">
      <c r="A65" s="14">
        <v>44868</v>
      </c>
      <c r="C65" s="19">
        <f t="shared" si="0"/>
        <v>301.09854107696333</v>
      </c>
      <c r="D65" s="19">
        <f t="shared" si="1"/>
        <v>273.58874853662957</v>
      </c>
      <c r="E65" s="19">
        <f t="shared" si="2"/>
        <v>328.60833361729709</v>
      </c>
    </row>
    <row r="66" spans="1:5" x14ac:dyDescent="0.3">
      <c r="A66" s="14">
        <v>44869</v>
      </c>
      <c r="C66" s="19">
        <f t="shared" si="0"/>
        <v>301.99496442312392</v>
      </c>
      <c r="D66" s="19">
        <f t="shared" si="1"/>
        <v>272.97197121049237</v>
      </c>
      <c r="E66" s="19">
        <f t="shared" si="2"/>
        <v>331.01795763575547</v>
      </c>
    </row>
    <row r="67" spans="1:5" x14ac:dyDescent="0.3">
      <c r="A67" s="14">
        <v>44870</v>
      </c>
      <c r="C67" s="19">
        <f t="shared" si="0"/>
        <v>302.89138776928445</v>
      </c>
      <c r="D67" s="19">
        <f t="shared" si="1"/>
        <v>272.42471675242416</v>
      </c>
      <c r="E67" s="19">
        <f t="shared" si="2"/>
        <v>333.35805878614474</v>
      </c>
    </row>
    <row r="68" spans="1:5" x14ac:dyDescent="0.3">
      <c r="A68" s="14">
        <v>44871</v>
      </c>
      <c r="C68" s="19">
        <f t="shared" si="0"/>
        <v>303.78781111544504</v>
      </c>
      <c r="D68" s="19">
        <f t="shared" si="1"/>
        <v>271.93751947895487</v>
      </c>
      <c r="E68" s="19">
        <f t="shared" si="2"/>
        <v>335.63810275193521</v>
      </c>
    </row>
    <row r="69" spans="1:5" x14ac:dyDescent="0.3">
      <c r="A69" s="14">
        <v>44872</v>
      </c>
      <c r="C69" s="19">
        <f t="shared" si="0"/>
        <v>304.68423446160557</v>
      </c>
      <c r="D69" s="19">
        <f t="shared" si="1"/>
        <v>271.50285554676913</v>
      </c>
      <c r="E69" s="19">
        <f t="shared" si="2"/>
        <v>337.86561337644201</v>
      </c>
    </row>
    <row r="70" spans="1:5" x14ac:dyDescent="0.3">
      <c r="A70" s="14">
        <v>44873</v>
      </c>
      <c r="C70" s="19">
        <f t="shared" si="0"/>
        <v>305.58065780776616</v>
      </c>
      <c r="D70" s="19">
        <f t="shared" si="1"/>
        <v>271.11462816754101</v>
      </c>
      <c r="E70" s="19">
        <f t="shared" si="2"/>
        <v>340.0466874479913</v>
      </c>
    </row>
    <row r="71" spans="1:5" x14ac:dyDescent="0.3">
      <c r="A71" s="14">
        <v>44874</v>
      </c>
      <c r="C71" s="19">
        <f t="shared" si="0"/>
        <v>306.47708115392669</v>
      </c>
      <c r="D71" s="19">
        <f t="shared" si="1"/>
        <v>270.76781592804855</v>
      </c>
      <c r="E71" s="19">
        <f t="shared" si="2"/>
        <v>342.18634637980483</v>
      </c>
    </row>
    <row r="72" spans="1:5" x14ac:dyDescent="0.3">
      <c r="A72" s="14">
        <v>44875</v>
      </c>
      <c r="C72" s="19">
        <f t="shared" si="0"/>
        <v>307.37350450008722</v>
      </c>
      <c r="D72" s="19">
        <f t="shared" si="1"/>
        <v>270.45822519254989</v>
      </c>
      <c r="E72" s="19">
        <f t="shared" si="2"/>
        <v>344.28878380762455</v>
      </c>
    </row>
    <row r="73" spans="1:5" x14ac:dyDescent="0.3">
      <c r="A73" s="14">
        <v>44876</v>
      </c>
      <c r="C73" s="19">
        <f t="shared" si="0"/>
        <v>308.26992784624781</v>
      </c>
      <c r="D73" s="19">
        <f t="shared" si="1"/>
        <v>270.1823112558796</v>
      </c>
      <c r="E73" s="19">
        <f t="shared" si="2"/>
        <v>346.35754443661602</v>
      </c>
    </row>
    <row r="74" spans="1:5" x14ac:dyDescent="0.3">
      <c r="A74" s="14">
        <v>44877</v>
      </c>
      <c r="C74" s="19">
        <f t="shared" si="0"/>
        <v>309.16635119240834</v>
      </c>
      <c r="D74" s="19">
        <f t="shared" si="1"/>
        <v>269.93704626935175</v>
      </c>
      <c r="E74" s="19">
        <f t="shared" si="2"/>
        <v>348.39565611546493</v>
      </c>
    </row>
    <row r="75" spans="1:5" x14ac:dyDescent="0.3">
      <c r="A75" s="14">
        <v>44878</v>
      </c>
      <c r="C75" s="19">
        <f t="shared" si="0"/>
        <v>310.06277453856893</v>
      </c>
      <c r="D75" s="19">
        <f t="shared" si="1"/>
        <v>269.71981981017638</v>
      </c>
      <c r="E75" s="19">
        <f t="shared" si="2"/>
        <v>350.40572926696149</v>
      </c>
    </row>
    <row r="76" spans="1:5" x14ac:dyDescent="0.3">
      <c r="A76" s="14">
        <v>44879</v>
      </c>
      <c r="C76" s="19">
        <f t="shared" si="0"/>
        <v>310.95919788472946</v>
      </c>
      <c r="D76" s="19">
        <f t="shared" si="1"/>
        <v>269.52836274738661</v>
      </c>
      <c r="E76" s="19">
        <f t="shared" si="2"/>
        <v>352.39003302207232</v>
      </c>
    </row>
    <row r="77" spans="1:5" x14ac:dyDescent="0.3">
      <c r="A77" s="14">
        <v>44880</v>
      </c>
      <c r="C77" s="19">
        <f t="shared" si="0"/>
        <v>311.85562123089005</v>
      </c>
      <c r="D77" s="19">
        <f t="shared" si="1"/>
        <v>269.36068806400937</v>
      </c>
      <c r="E77" s="19">
        <f t="shared" si="2"/>
        <v>354.35055439777074</v>
      </c>
    </row>
    <row r="78" spans="1:5" x14ac:dyDescent="0.3">
      <c r="A78" s="14">
        <v>44881</v>
      </c>
      <c r="C78" s="19">
        <f t="shared" si="0"/>
        <v>312.75204457705058</v>
      </c>
      <c r="D78" s="19">
        <f t="shared" si="1"/>
        <v>269.21504423840861</v>
      </c>
      <c r="E78" s="19">
        <f t="shared" si="2"/>
        <v>356.28904491569256</v>
      </c>
    </row>
    <row r="79" spans="1:5" x14ac:dyDescent="0.3">
      <c r="A79" s="14">
        <v>44882</v>
      </c>
      <c r="C79" s="19">
        <f t="shared" si="0"/>
        <v>313.64846792321111</v>
      </c>
      <c r="D79" s="19">
        <f t="shared" si="1"/>
        <v>269.08987807461631</v>
      </c>
      <c r="E79" s="19">
        <f t="shared" si="2"/>
        <v>358.20705777180592</v>
      </c>
    </row>
    <row r="80" spans="1:5" x14ac:dyDescent="0.3">
      <c r="A80" s="14">
        <v>44883</v>
      </c>
      <c r="C80" s="19">
        <f t="shared" si="0"/>
        <v>314.5448912693717</v>
      </c>
      <c r="D80" s="19">
        <f t="shared" si="1"/>
        <v>268.98380474246073</v>
      </c>
      <c r="E80" s="19">
        <f t="shared" si="2"/>
        <v>360.10597779628267</v>
      </c>
    </row>
    <row r="81" spans="1:5" x14ac:dyDescent="0.3">
      <c r="A81" s="14">
        <v>44884</v>
      </c>
      <c r="C81" s="19">
        <f t="shared" si="0"/>
        <v>315.44131461553224</v>
      </c>
      <c r="D81" s="19">
        <f t="shared" si="1"/>
        <v>268.89558338946944</v>
      </c>
      <c r="E81" s="19">
        <f t="shared" si="2"/>
        <v>361.98704584159503</v>
      </c>
    </row>
    <row r="82" spans="1:5" x14ac:dyDescent="0.3">
      <c r="A82" s="14">
        <v>44885</v>
      </c>
      <c r="C82" s="19">
        <f t="shared" si="0"/>
        <v>316.33773796169282</v>
      </c>
      <c r="D82" s="19">
        <f t="shared" si="1"/>
        <v>268.82409710884104</v>
      </c>
      <c r="E82" s="19">
        <f t="shared" si="2"/>
        <v>363.8513788145446</v>
      </c>
    </row>
    <row r="83" spans="1:5" x14ac:dyDescent="0.3">
      <c r="A83" s="14">
        <v>44886</v>
      </c>
      <c r="C83" s="19">
        <f t="shared" si="0"/>
        <v>317.23416130785336</v>
      </c>
      <c r="D83" s="19">
        <f t="shared" si="1"/>
        <v>268.76833634925765</v>
      </c>
      <c r="E83" s="19">
        <f t="shared" si="2"/>
        <v>365.69998626644906</v>
      </c>
    </row>
    <row r="84" spans="1:5" x14ac:dyDescent="0.3">
      <c r="A84" s="14">
        <v>44887</v>
      </c>
      <c r="C84" s="19">
        <f t="shared" si="0"/>
        <v>318.13058465401389</v>
      </c>
      <c r="D84" s="19">
        <f t="shared" si="1"/>
        <v>268.72738507069653</v>
      </c>
      <c r="E84" s="19">
        <f t="shared" si="2"/>
        <v>367.53378423733125</v>
      </c>
    </row>
    <row r="85" spans="1:5" x14ac:dyDescent="0.3">
      <c r="A85" s="14">
        <v>44888</v>
      </c>
      <c r="C85" s="19">
        <f t="shared" si="0"/>
        <v>319.02700800017448</v>
      </c>
      <c r="D85" s="19">
        <f t="shared" si="1"/>
        <v>268.70040911072834</v>
      </c>
      <c r="E85" s="19">
        <f t="shared" si="2"/>
        <v>369.35360688962061</v>
      </c>
    </row>
    <row r="86" spans="1:5" x14ac:dyDescent="0.3">
      <c r="A86" s="14">
        <v>44889</v>
      </c>
      <c r="C86" s="19">
        <f t="shared" si="0"/>
        <v>319.92343134633501</v>
      </c>
      <c r="D86" s="19">
        <f t="shared" si="1"/>
        <v>268.68664634495718</v>
      </c>
      <c r="E86" s="19">
        <f t="shared" si="2"/>
        <v>371.16021634771283</v>
      </c>
    </row>
    <row r="87" spans="1:5" x14ac:dyDescent="0.3">
      <c r="A87" s="14">
        <v>44890</v>
      </c>
      <c r="C87" s="19">
        <f t="shared" si="0"/>
        <v>320.8198546924956</v>
      </c>
      <c r="D87" s="19">
        <f t="shared" si="1"/>
        <v>268.68539831484077</v>
      </c>
      <c r="E87" s="19">
        <f t="shared" si="2"/>
        <v>372.95431107015042</v>
      </c>
    </row>
    <row r="88" spans="1:5" x14ac:dyDescent="0.3">
      <c r="A88" s="14">
        <v>44891</v>
      </c>
      <c r="C88" s="19">
        <f t="shared" si="0"/>
        <v>321.71627803865613</v>
      </c>
      <c r="D88" s="19">
        <f t="shared" si="1"/>
        <v>268.69602306418824</v>
      </c>
      <c r="E88" s="19">
        <f t="shared" si="2"/>
        <v>374.73653301312402</v>
      </c>
    </row>
    <row r="89" spans="1:5" x14ac:dyDescent="0.3">
      <c r="A89" s="14">
        <v>44892</v>
      </c>
      <c r="C89" s="19">
        <f t="shared" si="0"/>
        <v>322.61270138481672</v>
      </c>
      <c r="D89" s="19">
        <f t="shared" si="1"/>
        <v>268.71792897784525</v>
      </c>
      <c r="E89" s="19">
        <f t="shared" si="2"/>
        <v>376.50747379178819</v>
      </c>
    </row>
    <row r="90" spans="1:5" x14ac:dyDescent="0.3">
      <c r="A90" s="14">
        <v>44893</v>
      </c>
      <c r="C90" s="19">
        <f t="shared" si="0"/>
        <v>323.50912473097725</v>
      </c>
      <c r="D90" s="19">
        <f t="shared" si="1"/>
        <v>268.75056945649584</v>
      </c>
      <c r="E90" s="19">
        <f t="shared" si="2"/>
        <v>378.26768000545866</v>
      </c>
    </row>
    <row r="91" spans="1:5" x14ac:dyDescent="0.3">
      <c r="A91" s="14">
        <v>44894</v>
      </c>
      <c r="C91" s="19">
        <f t="shared" si="0"/>
        <v>324.40554807713778</v>
      </c>
      <c r="D91" s="19">
        <f t="shared" si="1"/>
        <v>268.79343829307186</v>
      </c>
      <c r="E91" s="19">
        <f t="shared" si="2"/>
        <v>380.0176578612037</v>
      </c>
    </row>
    <row r="92" spans="1:5" x14ac:dyDescent="0.3">
      <c r="A92" s="14">
        <v>44895</v>
      </c>
      <c r="C92" s="19">
        <f t="shared" si="0"/>
        <v>325.30197142329837</v>
      </c>
      <c r="D92" s="19">
        <f t="shared" si="1"/>
        <v>268.84606564109708</v>
      </c>
      <c r="E92" s="19">
        <f t="shared" si="2"/>
        <v>381.75787720549965</v>
      </c>
    </row>
    <row r="93" spans="1:5" x14ac:dyDescent="0.3">
      <c r="A93" s="14">
        <v>44896</v>
      </c>
      <c r="C93" s="19">
        <f t="shared" si="0"/>
        <v>326.1983947694589</v>
      </c>
      <c r="D93" s="19">
        <f t="shared" si="1"/>
        <v>268.90801448498473</v>
      </c>
      <c r="E93" s="19">
        <f t="shared" si="2"/>
        <v>383.48877505393307</v>
      </c>
    </row>
    <row r="94" spans="1:5" x14ac:dyDescent="0.3">
      <c r="A94" s="14">
        <v>44897</v>
      </c>
      <c r="C94" s="19">
        <f t="shared" si="0"/>
        <v>327.09481811561949</v>
      </c>
      <c r="D94" s="19">
        <f t="shared" si="1"/>
        <v>268.97887753803371</v>
      </c>
      <c r="E94" s="19">
        <f t="shared" si="2"/>
        <v>385.21075869320526</v>
      </c>
    </row>
    <row r="95" spans="1:5" x14ac:dyDescent="0.3">
      <c r="A95" s="14">
        <v>44898</v>
      </c>
      <c r="C95" s="19">
        <f t="shared" si="0"/>
        <v>327.99124146178002</v>
      </c>
      <c r="D95" s="19">
        <f t="shared" si="1"/>
        <v>269.05827450650031</v>
      </c>
      <c r="E95" s="19">
        <f t="shared" si="2"/>
        <v>386.92420841705973</v>
      </c>
    </row>
    <row r="96" spans="1:5" x14ac:dyDescent="0.3">
      <c r="A96" s="14">
        <v>44899</v>
      </c>
      <c r="C96" s="19">
        <f t="shared" si="0"/>
        <v>328.88766480794061</v>
      </c>
      <c r="D96" s="19">
        <f t="shared" si="1"/>
        <v>269.1458496683473</v>
      </c>
      <c r="E96" s="19">
        <f t="shared" si="2"/>
        <v>388.62947994753392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9626C-8BEC-DD48-9E8C-5358EACAFEE9}">
  <dimension ref="A1:B43"/>
  <sheetViews>
    <sheetView showGridLines="0" topLeftCell="A26" zoomScale="125" workbookViewId="0">
      <selection activeCell="A2" sqref="A2:B43"/>
    </sheetView>
  </sheetViews>
  <sheetFormatPr defaultColWidth="11.19921875" defaultRowHeight="15.6" x14ac:dyDescent="0.3"/>
  <cols>
    <col min="1" max="1" width="10.5" style="15" bestFit="1" customWidth="1"/>
    <col min="2" max="2" width="11.296875" style="15" bestFit="1" customWidth="1"/>
  </cols>
  <sheetData>
    <row r="1" spans="1:2" x14ac:dyDescent="0.3">
      <c r="A1" s="22" t="s">
        <v>32</v>
      </c>
      <c r="B1" s="22"/>
    </row>
    <row r="2" spans="1:2" x14ac:dyDescent="0.3">
      <c r="A2" s="17" t="s">
        <v>30</v>
      </c>
      <c r="B2" s="17" t="s">
        <v>31</v>
      </c>
    </row>
    <row r="3" spans="1:2" x14ac:dyDescent="0.3">
      <c r="A3" s="16">
        <v>44805</v>
      </c>
      <c r="B3" s="18">
        <v>230.03999300000001</v>
      </c>
    </row>
    <row r="4" spans="1:2" x14ac:dyDescent="0.3">
      <c r="A4" s="16">
        <v>44806</v>
      </c>
      <c r="B4" s="18">
        <v>226.11000100000001</v>
      </c>
    </row>
    <row r="5" spans="1:2" x14ac:dyDescent="0.3">
      <c r="A5" s="16">
        <v>44810</v>
      </c>
      <c r="B5" s="18">
        <v>218.38999899999999</v>
      </c>
    </row>
    <row r="6" spans="1:2" x14ac:dyDescent="0.3">
      <c r="A6" s="16">
        <v>44811</v>
      </c>
      <c r="B6" s="18">
        <v>228.96000699999999</v>
      </c>
    </row>
    <row r="7" spans="1:2" x14ac:dyDescent="0.3">
      <c r="A7" s="16">
        <v>44812</v>
      </c>
      <c r="B7" s="18">
        <v>227.44000199999999</v>
      </c>
    </row>
    <row r="8" spans="1:2" x14ac:dyDescent="0.3">
      <c r="A8" s="16">
        <v>44813</v>
      </c>
      <c r="B8" s="18">
        <v>233.570007</v>
      </c>
    </row>
    <row r="9" spans="1:2" x14ac:dyDescent="0.3">
      <c r="A9" s="16">
        <v>44816</v>
      </c>
      <c r="B9" s="18">
        <v>236.529999</v>
      </c>
    </row>
    <row r="10" spans="1:2" x14ac:dyDescent="0.3">
      <c r="A10" s="16">
        <v>44817</v>
      </c>
      <c r="B10" s="18">
        <v>218.13000500000001</v>
      </c>
    </row>
    <row r="11" spans="1:2" x14ac:dyDescent="0.3">
      <c r="A11" s="16">
        <v>44818</v>
      </c>
      <c r="B11" s="18">
        <v>224.11999499999999</v>
      </c>
    </row>
    <row r="12" spans="1:2" x14ac:dyDescent="0.3">
      <c r="A12" s="16">
        <v>44819</v>
      </c>
      <c r="B12" s="18">
        <v>235.38000500000001</v>
      </c>
    </row>
    <row r="13" spans="1:2" x14ac:dyDescent="0.3">
      <c r="A13" s="16">
        <v>44820</v>
      </c>
      <c r="B13" s="18">
        <v>240.13000500000001</v>
      </c>
    </row>
    <row r="14" spans="1:2" x14ac:dyDescent="0.3">
      <c r="A14" s="16">
        <v>44823</v>
      </c>
      <c r="B14" s="18">
        <v>243.63000500000001</v>
      </c>
    </row>
    <row r="15" spans="1:2" x14ac:dyDescent="0.3">
      <c r="A15" s="16">
        <v>44824</v>
      </c>
      <c r="B15" s="18">
        <v>242.85000600000001</v>
      </c>
    </row>
    <row r="16" spans="1:2" x14ac:dyDescent="0.3">
      <c r="A16" s="16">
        <v>44825</v>
      </c>
      <c r="B16" s="18">
        <v>236.86999499999999</v>
      </c>
    </row>
    <row r="17" spans="1:2" x14ac:dyDescent="0.3">
      <c r="A17" s="16">
        <v>44826</v>
      </c>
      <c r="B17" s="18">
        <v>237.050003</v>
      </c>
    </row>
    <row r="18" spans="1:2" x14ac:dyDescent="0.3">
      <c r="A18" s="16">
        <v>44827</v>
      </c>
      <c r="B18" s="18">
        <v>226.41000399999999</v>
      </c>
    </row>
    <row r="19" spans="1:2" x14ac:dyDescent="0.3">
      <c r="A19" s="16">
        <v>44830</v>
      </c>
      <c r="B19" s="18">
        <v>224.070007</v>
      </c>
    </row>
    <row r="20" spans="1:2" x14ac:dyDescent="0.3">
      <c r="A20" s="16">
        <v>44831</v>
      </c>
      <c r="B20" s="18">
        <v>224.36000100000001</v>
      </c>
    </row>
    <row r="21" spans="1:2" x14ac:dyDescent="0.3">
      <c r="A21" s="16">
        <v>44832</v>
      </c>
      <c r="B21" s="18">
        <v>245.199997</v>
      </c>
    </row>
    <row r="22" spans="1:2" x14ac:dyDescent="0.3">
      <c r="A22" s="16">
        <v>44833</v>
      </c>
      <c r="B22" s="18">
        <v>239.71000699999999</v>
      </c>
    </row>
    <row r="23" spans="1:2" x14ac:dyDescent="0.3">
      <c r="A23" s="16">
        <v>44834</v>
      </c>
      <c r="B23" s="18">
        <v>235.44000199999999</v>
      </c>
    </row>
    <row r="24" spans="1:2" x14ac:dyDescent="0.3">
      <c r="A24" s="16">
        <v>44837</v>
      </c>
      <c r="B24" s="18">
        <v>239.03999300000001</v>
      </c>
    </row>
    <row r="25" spans="1:2" x14ac:dyDescent="0.3">
      <c r="A25" s="16">
        <v>44838</v>
      </c>
      <c r="B25" s="18">
        <v>240.740005</v>
      </c>
    </row>
    <row r="26" spans="1:2" x14ac:dyDescent="0.3">
      <c r="A26" s="16">
        <v>44839</v>
      </c>
      <c r="B26" s="18">
        <v>236.729996</v>
      </c>
    </row>
    <row r="27" spans="1:2" x14ac:dyDescent="0.3">
      <c r="A27" s="16">
        <v>44840</v>
      </c>
      <c r="B27" s="18">
        <v>240.020004</v>
      </c>
    </row>
    <row r="28" spans="1:2" x14ac:dyDescent="0.3">
      <c r="A28" s="16">
        <v>44841</v>
      </c>
      <c r="B28" s="18">
        <v>224.75</v>
      </c>
    </row>
    <row r="29" spans="1:2" x14ac:dyDescent="0.3">
      <c r="A29" s="16">
        <v>44844</v>
      </c>
      <c r="B29" s="18">
        <v>229.979996</v>
      </c>
    </row>
    <row r="30" spans="1:2" x14ac:dyDescent="0.3">
      <c r="A30" s="16">
        <v>44845</v>
      </c>
      <c r="B30" s="18">
        <v>214.28999300000001</v>
      </c>
    </row>
    <row r="31" spans="1:2" x14ac:dyDescent="0.3">
      <c r="A31" s="16">
        <v>44846</v>
      </c>
      <c r="B31" s="18">
        <v>220.86999499999999</v>
      </c>
    </row>
    <row r="32" spans="1:2" x14ac:dyDescent="0.3">
      <c r="A32" s="16">
        <v>44847</v>
      </c>
      <c r="B32" s="18">
        <v>232.509995</v>
      </c>
    </row>
    <row r="33" spans="1:2" x14ac:dyDescent="0.3">
      <c r="A33" s="16">
        <v>44848</v>
      </c>
      <c r="B33" s="18">
        <v>230</v>
      </c>
    </row>
    <row r="34" spans="1:2" x14ac:dyDescent="0.3">
      <c r="A34" s="16">
        <v>44851</v>
      </c>
      <c r="B34" s="18">
        <v>245.10000600000001</v>
      </c>
    </row>
    <row r="35" spans="1:2" x14ac:dyDescent="0.3">
      <c r="A35" s="16">
        <v>44852</v>
      </c>
      <c r="B35" s="18">
        <v>240.86000100000001</v>
      </c>
    </row>
    <row r="36" spans="1:2" x14ac:dyDescent="0.3">
      <c r="A36" s="16">
        <v>44853</v>
      </c>
      <c r="B36" s="18">
        <v>272.38000499999998</v>
      </c>
    </row>
    <row r="37" spans="1:2" x14ac:dyDescent="0.3">
      <c r="A37" s="16">
        <v>44854</v>
      </c>
      <c r="B37" s="18">
        <v>268.16000400000001</v>
      </c>
    </row>
    <row r="38" spans="1:2" x14ac:dyDescent="0.3">
      <c r="A38" s="16">
        <v>44855</v>
      </c>
      <c r="B38" s="18">
        <v>289.57000699999998</v>
      </c>
    </row>
    <row r="39" spans="1:2" x14ac:dyDescent="0.3">
      <c r="A39" s="16">
        <v>44858</v>
      </c>
      <c r="B39" s="18">
        <v>282.45001200000002</v>
      </c>
    </row>
    <row r="40" spans="1:2" x14ac:dyDescent="0.3">
      <c r="A40" s="16">
        <v>44859</v>
      </c>
      <c r="B40" s="18">
        <v>291.01998900000001</v>
      </c>
    </row>
    <row r="41" spans="1:2" x14ac:dyDescent="0.3">
      <c r="A41" s="16">
        <v>44860</v>
      </c>
      <c r="B41" s="18">
        <v>298.61999500000002</v>
      </c>
    </row>
    <row r="42" spans="1:2" x14ac:dyDescent="0.3">
      <c r="A42" s="16">
        <v>44861</v>
      </c>
      <c r="B42" s="18">
        <v>296.94000199999999</v>
      </c>
    </row>
    <row r="43" spans="1:2" x14ac:dyDescent="0.3">
      <c r="A43" s="16">
        <v>44862</v>
      </c>
      <c r="B43" s="18">
        <v>295.72000100000002</v>
      </c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74E6A-0005-E74D-8F7D-2E7CAAAD3AEC}">
  <dimension ref="B2:M11"/>
  <sheetViews>
    <sheetView showGridLines="0" zoomScale="125" zoomScaleNormal="125" workbookViewId="0">
      <selection activeCell="M1" sqref="M1"/>
    </sheetView>
  </sheetViews>
  <sheetFormatPr defaultColWidth="11.19921875" defaultRowHeight="15.6" x14ac:dyDescent="0.3"/>
  <cols>
    <col min="3" max="3" width="13" bestFit="1" customWidth="1"/>
    <col min="4" max="4" width="16.69921875" customWidth="1"/>
  </cols>
  <sheetData>
    <row r="2" spans="2:13" x14ac:dyDescent="0.3">
      <c r="B2" s="13" t="s">
        <v>11</v>
      </c>
      <c r="C2" s="13" t="s">
        <v>10</v>
      </c>
      <c r="D2" s="13" t="s">
        <v>18</v>
      </c>
      <c r="E2" s="13" t="s">
        <v>15</v>
      </c>
      <c r="F2" s="13" t="s">
        <v>12</v>
      </c>
      <c r="G2" s="13" t="s">
        <v>13</v>
      </c>
      <c r="H2" s="13" t="s">
        <v>14</v>
      </c>
    </row>
    <row r="3" spans="2:13" x14ac:dyDescent="0.3">
      <c r="B3" s="10">
        <v>44197</v>
      </c>
      <c r="C3" s="6">
        <v>440023.60000000003</v>
      </c>
      <c r="D3" s="6">
        <f>C4</f>
        <v>475225.48800000001</v>
      </c>
      <c r="E3" s="11">
        <f>D3/C3-1</f>
        <v>7.9999999999999849E-2</v>
      </c>
      <c r="F3" s="6">
        <f>D3-C3</f>
        <v>35201.887999999977</v>
      </c>
      <c r="G3" s="1">
        <f>IF(F3&gt;0,-F3,"")</f>
        <v>-35201.887999999977</v>
      </c>
      <c r="H3" s="1" t="str">
        <f>IF(F3&lt;0,F3,"")</f>
        <v/>
      </c>
    </row>
    <row r="4" spans="2:13" x14ac:dyDescent="0.3">
      <c r="B4" s="10">
        <v>44228</v>
      </c>
      <c r="C4" s="6">
        <v>475225.48800000001</v>
      </c>
      <c r="D4" s="6">
        <f t="shared" ref="D4:D7" si="0">C5</f>
        <v>380180.39040000003</v>
      </c>
      <c r="E4" s="11">
        <f t="shared" ref="E4:E8" si="1">D4/C4-1</f>
        <v>-0.19999999999999996</v>
      </c>
      <c r="F4" s="6">
        <f t="shared" ref="F4:F8" si="2">D4-C4</f>
        <v>-95045.097599999979</v>
      </c>
      <c r="G4" s="1" t="str">
        <f t="shared" ref="G4:G9" si="3">IF(F4&gt;0,-F4,"")</f>
        <v/>
      </c>
      <c r="H4" s="1">
        <f t="shared" ref="H4:H8" si="4">IF(F4&lt;0,F4,"")</f>
        <v>-95045.097599999979</v>
      </c>
    </row>
    <row r="5" spans="2:13" x14ac:dyDescent="0.3">
      <c r="B5" s="10">
        <v>44256</v>
      </c>
      <c r="C5" s="6">
        <v>380180.39040000003</v>
      </c>
      <c r="D5" s="6">
        <f t="shared" si="0"/>
        <v>266126.27328000002</v>
      </c>
      <c r="E5" s="11">
        <f t="shared" si="1"/>
        <v>-0.30000000000000004</v>
      </c>
      <c r="F5" s="6">
        <f t="shared" si="2"/>
        <v>-114054.11712000001</v>
      </c>
      <c r="G5" s="1" t="str">
        <f t="shared" si="3"/>
        <v/>
      </c>
      <c r="H5" s="1">
        <f t="shared" si="4"/>
        <v>-114054.11712000001</v>
      </c>
    </row>
    <row r="6" spans="2:13" x14ac:dyDescent="0.3">
      <c r="B6" s="10">
        <v>44287</v>
      </c>
      <c r="C6" s="6">
        <v>266126.27328000002</v>
      </c>
      <c r="D6" s="6">
        <f t="shared" si="0"/>
        <v>303383.95153919997</v>
      </c>
      <c r="E6" s="11">
        <f t="shared" si="1"/>
        <v>0.1399999999999999</v>
      </c>
      <c r="F6" s="6">
        <f t="shared" si="2"/>
        <v>37257.678259199951</v>
      </c>
      <c r="G6" s="1">
        <f t="shared" si="3"/>
        <v>-37257.678259199951</v>
      </c>
      <c r="H6" s="1" t="str">
        <f>IF(F6&lt;0,F6,"")</f>
        <v/>
      </c>
    </row>
    <row r="7" spans="2:13" x14ac:dyDescent="0.3">
      <c r="B7" s="10">
        <v>44317</v>
      </c>
      <c r="C7" s="6">
        <v>303383.95153919997</v>
      </c>
      <c r="D7" s="6">
        <f t="shared" si="0"/>
        <v>351925.38378547196</v>
      </c>
      <c r="E7" s="11">
        <f t="shared" si="1"/>
        <v>0.15999999999999992</v>
      </c>
      <c r="F7" s="6">
        <f t="shared" si="2"/>
        <v>48541.432246271987</v>
      </c>
      <c r="G7" s="1">
        <f t="shared" si="3"/>
        <v>-48541.432246271987</v>
      </c>
      <c r="H7" s="1" t="str">
        <f t="shared" si="4"/>
        <v/>
      </c>
    </row>
    <row r="8" spans="2:13" x14ac:dyDescent="0.3">
      <c r="B8" s="10">
        <v>44348</v>
      </c>
      <c r="C8" s="6">
        <v>351925.38378547196</v>
      </c>
      <c r="D8" s="6">
        <f>C9</f>
        <v>394156.42983972863</v>
      </c>
      <c r="E8" s="11">
        <f t="shared" si="1"/>
        <v>0.12000000000000011</v>
      </c>
      <c r="F8" s="6">
        <f t="shared" si="2"/>
        <v>42231.046054256673</v>
      </c>
      <c r="G8" s="1">
        <f t="shared" si="3"/>
        <v>-42231.046054256673</v>
      </c>
      <c r="H8" s="1" t="str">
        <f t="shared" si="4"/>
        <v/>
      </c>
    </row>
    <row r="9" spans="2:13" x14ac:dyDescent="0.3">
      <c r="B9" s="10">
        <v>44378</v>
      </c>
      <c r="C9" s="6">
        <v>394156.42983972863</v>
      </c>
      <c r="D9" s="6"/>
      <c r="E9" s="11"/>
      <c r="F9" s="6"/>
      <c r="G9" s="1" t="str">
        <f t="shared" si="3"/>
        <v/>
      </c>
    </row>
    <row r="11" spans="2:13" x14ac:dyDescent="0.3">
      <c r="M11" t="s">
        <v>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Doughnut Chart</vt:lpstr>
      <vt:lpstr>Actuals vs Budget</vt:lpstr>
      <vt:lpstr>Waterfall</vt:lpstr>
      <vt:lpstr>Forecast</vt:lpstr>
      <vt:lpstr>Forecast 1</vt:lpstr>
      <vt:lpstr>Revenue Growth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Abhishek</cp:lastModifiedBy>
  <dcterms:created xsi:type="dcterms:W3CDTF">2022-07-04T11:15:25Z</dcterms:created>
  <dcterms:modified xsi:type="dcterms:W3CDTF">2022-12-06T03:29:33Z</dcterms:modified>
</cp:coreProperties>
</file>